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westvirginiauniversity-my.sharepoint.com/personal/mmm0110_mail_wvu_edu/Documents/KNEE_Outreach/"/>
    </mc:Choice>
  </mc:AlternateContent>
  <xr:revisionPtr revIDLastSave="0" documentId="8_{74C937BA-6CC6-48E2-A8EC-54633D99013D}" xr6:coauthVersionLast="47" xr6:coauthVersionMax="47" xr10:uidLastSave="{00000000-0000-0000-0000-000000000000}"/>
  <bookViews>
    <workbookView xWindow="-110" yWindow="-110" windowWidth="19420" windowHeight="10300" xr2:uid="{8BF02C57-41FA-4DE3-AA9A-FA37115A3DB5}"/>
  </bookViews>
  <sheets>
    <sheet name="All Professions" sheetId="51" r:id="rId1"/>
    <sheet name="Acupuncturist" sheetId="1" r:id="rId2"/>
    <sheet name="Auctioneer" sheetId="47" r:id="rId3"/>
    <sheet name="Auctioneer Apprentice" sheetId="48" r:id="rId4"/>
    <sheet name="Audiologist" sheetId="2" r:id="rId5"/>
    <sheet name="Barber" sheetId="3" r:id="rId6"/>
    <sheet name="Certified Nurse Midwife" sheetId="44" r:id="rId7"/>
    <sheet name="Certified Public Accountant" sheetId="50" r:id="rId8"/>
    <sheet name="Chiropractor" sheetId="5" r:id="rId9"/>
    <sheet name="Chiropractor Assistant" sheetId="4" r:id="rId10"/>
    <sheet name="Clinical Nurse Specialist" sheetId="45" r:id="rId11"/>
    <sheet name="Cosmetologist" sheetId="6" r:id="rId12"/>
    <sheet name="Crane Operator" sheetId="7" r:id="rId13"/>
    <sheet name="Dental Assistant" sheetId="8" r:id="rId14"/>
    <sheet name="Dental Hygienist" sheetId="9" r:id="rId15"/>
    <sheet name="Dental Therapist" sheetId="10" r:id="rId16"/>
    <sheet name="Dentist" sheetId="11" r:id="rId17"/>
    <sheet name="Denturist" sheetId="12" r:id="rId18"/>
    <sheet name="Dialysis Technician" sheetId="13" r:id="rId19"/>
    <sheet name="Esthetician" sheetId="14" r:id="rId20"/>
    <sheet name="Interior Designer" sheetId="42" r:id="rId21"/>
    <sheet name="Lactation Consultant" sheetId="15" r:id="rId22"/>
    <sheet name="Licensed Practical Nurse" sheetId="16" r:id="rId23"/>
    <sheet name="Massage Therapist" sheetId="17" r:id="rId24"/>
    <sheet name="Nail Technician" sheetId="20" r:id="rId25"/>
    <sheet name="Natural Hair Braider" sheetId="21" r:id="rId26"/>
    <sheet name="Nuclear Medicine Technicican" sheetId="22" r:id="rId27"/>
    <sheet name="Nurse Anesthetist" sheetId="46" r:id="rId28"/>
    <sheet name="Nurse Practitioner" sheetId="43" r:id="rId29"/>
    <sheet name="Occupational Therapist" sheetId="23" r:id="rId30"/>
    <sheet name="Occupational Therapist Assistan" sheetId="24" r:id="rId31"/>
    <sheet name="Ocularist" sheetId="25" r:id="rId32"/>
    <sheet name="Optician" sheetId="26" r:id="rId33"/>
    <sheet name="Optometrist" sheetId="27" r:id="rId34"/>
    <sheet name="Pharmacist" sheetId="28" r:id="rId35"/>
    <sheet name="Pharmacy Technician" sheetId="29" r:id="rId36"/>
    <sheet name="Physical Therapist" sheetId="30" r:id="rId37"/>
    <sheet name="Physical Therapist Assistant" sheetId="31" r:id="rId38"/>
    <sheet name="Physician" sheetId="18" r:id="rId39"/>
    <sheet name="Physician Assistant" sheetId="32" r:id="rId40"/>
    <sheet name="Podiatrist" sheetId="33" r:id="rId41"/>
    <sheet name="Radiologic Technologists" sheetId="34" r:id="rId42"/>
    <sheet name="Radiologist Assistant" sheetId="35" r:id="rId43"/>
    <sheet name="Registered Nurses" sheetId="36" r:id="rId44"/>
    <sheet name="Shampoo Assistant" sheetId="49" r:id="rId45"/>
    <sheet name="Speech Language Pathologist" sheetId="37" r:id="rId46"/>
    <sheet name="Speech Language Pathologist Ass" sheetId="38" r:id="rId47"/>
    <sheet name="Surgeon" sheetId="19" r:id="rId48"/>
    <sheet name="Tattoo Artist" sheetId="39" r:id="rId49"/>
    <sheet name="Veterinarian" sheetId="40" r:id="rId50"/>
    <sheet name="Veterinarian Technician" sheetId="41" r:id="rId5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2549" i="51" l="1"/>
  <c r="R2548" i="51"/>
  <c r="R2547" i="51"/>
  <c r="R2544" i="51"/>
  <c r="R2537" i="51"/>
  <c r="R2535" i="51"/>
  <c r="R2533" i="51"/>
  <c r="R2532" i="51"/>
  <c r="R2529" i="51"/>
  <c r="R2526" i="51"/>
  <c r="R2525" i="51"/>
  <c r="R2523" i="51"/>
  <c r="R2521" i="51"/>
  <c r="R2520" i="51"/>
  <c r="R2519" i="51"/>
  <c r="R2518" i="51"/>
  <c r="R2517" i="51"/>
  <c r="R2513" i="51"/>
  <c r="R2501" i="51"/>
  <c r="R2500" i="51"/>
  <c r="R2498" i="51"/>
  <c r="R2497" i="51"/>
  <c r="R2496" i="51"/>
  <c r="R2493" i="51"/>
  <c r="R2487" i="51"/>
  <c r="R2486" i="51"/>
  <c r="R2484" i="51"/>
  <c r="R2483" i="51"/>
  <c r="R2482" i="51"/>
  <c r="R2481" i="51"/>
  <c r="R2478" i="51"/>
  <c r="R2475" i="51"/>
  <c r="R2474" i="51"/>
  <c r="R2472" i="51"/>
  <c r="R2471" i="51"/>
  <c r="R2470" i="51"/>
  <c r="R2469" i="51"/>
  <c r="R2468" i="51"/>
  <c r="R2466" i="51"/>
  <c r="R2462" i="51"/>
  <c r="R2453" i="51"/>
  <c r="R2450" i="51"/>
  <c r="R2448" i="51"/>
  <c r="R2446" i="51"/>
  <c r="R2441" i="51"/>
  <c r="R2438" i="51"/>
  <c r="R2436" i="51"/>
  <c r="R2435" i="51"/>
  <c r="R2430" i="51"/>
  <c r="R2423" i="51"/>
  <c r="R2418" i="51"/>
  <c r="R2414" i="51"/>
  <c r="R2410" i="51"/>
  <c r="R2408" i="51"/>
  <c r="R2402" i="51"/>
  <c r="H2399" i="51"/>
  <c r="R2398" i="51"/>
  <c r="R2384" i="51"/>
  <c r="R2382" i="51"/>
  <c r="R2381" i="51"/>
  <c r="R2373" i="51"/>
  <c r="R2372" i="51"/>
  <c r="R2371" i="51"/>
  <c r="R2370" i="51"/>
  <c r="R2369" i="51"/>
  <c r="R2365" i="51"/>
  <c r="R2364" i="51"/>
  <c r="R2363" i="51"/>
  <c r="R2360" i="51"/>
  <c r="R2354" i="51"/>
  <c r="R2351" i="51"/>
  <c r="R2348" i="51"/>
  <c r="R2347" i="51"/>
  <c r="R2345" i="51"/>
  <c r="R2344" i="51"/>
  <c r="R2333" i="51"/>
  <c r="R2331" i="51"/>
  <c r="R2330" i="51"/>
  <c r="R2324" i="51"/>
  <c r="R2315" i="51"/>
  <c r="R2311" i="51"/>
  <c r="R2309" i="51"/>
  <c r="R2300" i="51"/>
  <c r="R2297" i="51"/>
  <c r="R2296" i="51"/>
  <c r="R2293" i="51"/>
  <c r="R2292" i="51"/>
  <c r="R2282" i="51"/>
  <c r="R2280" i="51"/>
  <c r="R2279" i="51"/>
  <c r="R2278" i="51"/>
  <c r="R2274" i="51"/>
  <c r="R2272" i="51"/>
  <c r="R2270" i="51"/>
  <c r="R2263" i="51"/>
  <c r="R2257" i="51"/>
  <c r="R2249" i="51"/>
  <c r="R2246" i="51"/>
  <c r="R2219" i="51"/>
  <c r="R2191" i="51"/>
  <c r="R2176" i="51"/>
  <c r="R2041" i="51"/>
  <c r="R2040" i="51"/>
  <c r="R2038" i="51"/>
  <c r="R2034" i="51"/>
  <c r="R2032" i="51"/>
  <c r="R2025" i="51"/>
  <c r="R2024" i="51"/>
  <c r="R2023" i="51"/>
  <c r="Q2023" i="51"/>
  <c r="R2022" i="51"/>
  <c r="R2020" i="51"/>
  <c r="R2019" i="51"/>
  <c r="R2014" i="51"/>
  <c r="R2012" i="51"/>
  <c r="R2011" i="51"/>
  <c r="R2010" i="51"/>
  <c r="R2009" i="51"/>
  <c r="R2008" i="51"/>
  <c r="R2007" i="51"/>
  <c r="R2006" i="51"/>
  <c r="Q2006" i="51"/>
  <c r="R2002" i="51"/>
  <c r="R1997" i="51"/>
  <c r="R1996" i="51"/>
  <c r="R1994" i="51"/>
  <c r="R1993" i="51"/>
  <c r="R1990" i="51"/>
  <c r="R1981" i="51"/>
  <c r="R1976" i="51"/>
  <c r="R1974" i="51"/>
  <c r="R1973" i="51"/>
  <c r="R1969" i="51"/>
  <c r="R1965" i="51"/>
  <c r="R1963" i="51"/>
  <c r="R1956" i="51"/>
  <c r="R1952" i="51"/>
  <c r="R1946" i="51"/>
  <c r="R1940" i="51"/>
  <c r="R1939" i="51"/>
  <c r="R1925" i="51"/>
  <c r="R1923" i="51"/>
  <c r="R1922" i="51"/>
  <c r="R1914" i="51"/>
  <c r="R1913" i="51"/>
  <c r="R1912" i="51"/>
  <c r="R1911" i="51"/>
  <c r="R1910" i="51"/>
  <c r="R1906" i="51"/>
  <c r="R1905" i="51"/>
  <c r="R1904" i="51"/>
  <c r="R1901" i="51"/>
  <c r="R1895" i="51"/>
  <c r="R1892" i="51"/>
  <c r="R1889" i="51"/>
  <c r="R1888" i="51"/>
  <c r="R1885" i="51"/>
  <c r="R1879" i="51"/>
  <c r="R1875" i="51"/>
  <c r="R1874" i="51"/>
  <c r="R1872" i="51"/>
  <c r="R1850" i="51"/>
  <c r="R1841" i="51"/>
  <c r="R1838" i="51"/>
  <c r="R1782" i="51"/>
  <c r="R1776" i="51"/>
  <c r="R1770" i="51"/>
  <c r="R1769" i="51"/>
  <c r="R1761" i="51"/>
  <c r="R1759" i="51"/>
  <c r="R1749" i="51"/>
  <c r="R1748" i="51"/>
  <c r="R1735" i="51"/>
  <c r="R1732" i="51"/>
  <c r="R1731" i="51"/>
  <c r="R1726" i="51"/>
  <c r="R1725" i="51"/>
  <c r="R1724" i="51"/>
  <c r="R1721" i="51"/>
  <c r="R1720" i="51"/>
  <c r="R1719" i="51"/>
  <c r="R1718" i="51"/>
  <c r="R1717" i="51"/>
  <c r="R1714" i="51"/>
  <c r="R1711" i="51"/>
  <c r="R1709" i="51"/>
  <c r="R1708" i="51"/>
  <c r="R1704" i="51"/>
  <c r="R1703" i="51"/>
  <c r="R1702" i="51"/>
  <c r="R1697" i="51"/>
  <c r="R1691" i="51"/>
  <c r="R1684" i="51"/>
  <c r="R1682" i="51"/>
  <c r="R1681" i="51"/>
  <c r="R1677" i="51"/>
  <c r="R1675" i="51"/>
  <c r="R1673" i="51"/>
  <c r="R1671" i="51"/>
  <c r="R1670" i="51"/>
  <c r="R1669" i="51"/>
  <c r="R1668" i="51"/>
  <c r="Q1668" i="51"/>
  <c r="R1666" i="51"/>
  <c r="R1665" i="51"/>
  <c r="R1662" i="51"/>
  <c r="R1660" i="51"/>
  <c r="R1658" i="51"/>
  <c r="R1657" i="51"/>
  <c r="R1655" i="51"/>
  <c r="R1653" i="51"/>
  <c r="R1652" i="51"/>
  <c r="R1651" i="51"/>
  <c r="R1647" i="51"/>
  <c r="R1640" i="51"/>
  <c r="R1623" i="51"/>
  <c r="R1616" i="51"/>
  <c r="R1613" i="51"/>
  <c r="R1611" i="51"/>
  <c r="R1599" i="51"/>
  <c r="R1589" i="51"/>
  <c r="R1586" i="51"/>
  <c r="R1585" i="51"/>
  <c r="R1394" i="51"/>
  <c r="H1263" i="51"/>
  <c r="R1198" i="51"/>
  <c r="R1187" i="51"/>
  <c r="R1171" i="51"/>
  <c r="R1165" i="51"/>
  <c r="R1163" i="51"/>
  <c r="R1156" i="51"/>
  <c r="R1146" i="51"/>
  <c r="R1145" i="51"/>
  <c r="R1143" i="51"/>
  <c r="R1142" i="51"/>
  <c r="R1120" i="51"/>
  <c r="R1105" i="51"/>
  <c r="R1091" i="51"/>
  <c r="R1075" i="51"/>
  <c r="R855" i="51"/>
  <c r="R844" i="51"/>
  <c r="R830" i="51"/>
  <c r="R820" i="51"/>
  <c r="R817" i="51"/>
  <c r="R815" i="51"/>
  <c r="R814" i="51"/>
  <c r="R813" i="51"/>
  <c r="R810" i="51"/>
  <c r="R808" i="51"/>
  <c r="R803" i="51"/>
  <c r="R800" i="51"/>
  <c r="R799" i="51"/>
  <c r="R798" i="51"/>
  <c r="R793" i="51"/>
  <c r="R789" i="51"/>
  <c r="R773" i="51"/>
  <c r="R769" i="51"/>
  <c r="Q768" i="51"/>
  <c r="R715" i="51"/>
  <c r="R713" i="51"/>
  <c r="R712" i="51"/>
  <c r="R711" i="51"/>
  <c r="R708" i="51"/>
  <c r="R706" i="51"/>
  <c r="R701" i="51"/>
  <c r="R698" i="51"/>
  <c r="R697" i="51"/>
  <c r="R696" i="51"/>
  <c r="R691" i="51"/>
  <c r="R689" i="51"/>
  <c r="R687" i="51"/>
  <c r="R678" i="51"/>
  <c r="R671" i="51"/>
  <c r="R667" i="51"/>
  <c r="R665" i="51"/>
  <c r="R545" i="51"/>
  <c r="R535" i="51"/>
  <c r="J441" i="51"/>
  <c r="J438" i="51"/>
  <c r="H438" i="51"/>
  <c r="R409" i="51"/>
  <c r="R407" i="51"/>
  <c r="R406" i="51"/>
  <c r="R400" i="51"/>
  <c r="R398" i="51"/>
  <c r="R396" i="51"/>
  <c r="R395" i="51"/>
  <c r="R393" i="51"/>
  <c r="R392" i="51"/>
  <c r="R391" i="51"/>
  <c r="R390" i="51"/>
  <c r="R385" i="51"/>
  <c r="R383" i="51"/>
  <c r="R382" i="51"/>
  <c r="R380" i="51"/>
  <c r="R378" i="51"/>
  <c r="R377" i="51"/>
  <c r="R376" i="51"/>
  <c r="R375" i="51"/>
  <c r="R371" i="51"/>
  <c r="R365" i="51"/>
  <c r="R363" i="51"/>
  <c r="R362" i="51"/>
  <c r="R361" i="51"/>
  <c r="R359" i="51"/>
  <c r="R230" i="51"/>
  <c r="R212" i="51"/>
  <c r="R209" i="51"/>
  <c r="R205" i="51"/>
  <c r="R202" i="51"/>
  <c r="R201" i="51"/>
  <c r="R196" i="51"/>
  <c r="R191" i="51"/>
  <c r="R189" i="51"/>
  <c r="R188" i="51"/>
  <c r="R187" i="51"/>
  <c r="R183" i="51"/>
  <c r="R181" i="51"/>
  <c r="R180" i="51"/>
  <c r="R173" i="51"/>
  <c r="R167" i="51"/>
  <c r="R158" i="51"/>
  <c r="R155" i="51"/>
  <c r="R52" i="51"/>
  <c r="R49" i="51"/>
  <c r="R41" i="51"/>
  <c r="R38" i="51"/>
  <c r="R34" i="51"/>
  <c r="R26" i="51"/>
  <c r="R25" i="51"/>
  <c r="R20" i="51"/>
  <c r="R18" i="51"/>
  <c r="R14" i="51"/>
  <c r="R4" i="51"/>
  <c r="R2" i="51"/>
  <c r="H30" i="4"/>
  <c r="J30" i="4"/>
  <c r="J33" i="4"/>
  <c r="H39" i="21"/>
  <c r="R26" i="49"/>
  <c r="R2" i="1"/>
  <c r="R38" i="1"/>
  <c r="R42" i="26"/>
  <c r="R35" i="26"/>
  <c r="R32" i="26"/>
  <c r="R30" i="26"/>
  <c r="R18" i="26"/>
  <c r="R8" i="26"/>
  <c r="R5" i="26"/>
  <c r="R4" i="26"/>
  <c r="R17" i="43"/>
  <c r="R52" i="19"/>
  <c r="R38" i="19"/>
  <c r="R36" i="19"/>
  <c r="R35" i="19"/>
  <c r="R27" i="19"/>
  <c r="R26" i="19"/>
  <c r="R25" i="19"/>
  <c r="R24" i="19"/>
  <c r="R23" i="19"/>
  <c r="R19" i="19"/>
  <c r="R18" i="19"/>
  <c r="R17" i="19"/>
  <c r="R14" i="19"/>
  <c r="R8" i="19"/>
  <c r="R5" i="19"/>
  <c r="R2" i="19"/>
  <c r="R23" i="18"/>
  <c r="R4" i="16"/>
  <c r="Q3" i="11"/>
  <c r="R52" i="11"/>
  <c r="R50" i="11"/>
  <c r="R49" i="11"/>
  <c r="R48" i="11"/>
  <c r="R45" i="11"/>
  <c r="R43" i="11"/>
  <c r="R38" i="11"/>
  <c r="R35" i="11"/>
  <c r="R34" i="11"/>
  <c r="R33" i="11"/>
  <c r="R28" i="11"/>
  <c r="R24" i="11"/>
  <c r="R8" i="11"/>
  <c r="R4" i="11"/>
  <c r="R52" i="9"/>
  <c r="R50" i="9"/>
  <c r="R49" i="9"/>
  <c r="R48" i="9"/>
  <c r="R45" i="9"/>
  <c r="R43" i="9"/>
  <c r="R38" i="9"/>
  <c r="R35" i="9"/>
  <c r="R34" i="9"/>
  <c r="R33" i="9"/>
  <c r="R28" i="9"/>
  <c r="R26" i="9"/>
  <c r="R24" i="9"/>
  <c r="R15" i="9"/>
  <c r="R8" i="9"/>
  <c r="R4" i="9"/>
  <c r="R2" i="9"/>
  <c r="S35" i="6"/>
  <c r="S25" i="6"/>
  <c r="R52" i="5"/>
  <c r="R50" i="5"/>
  <c r="R49" i="5"/>
  <c r="R43" i="5"/>
  <c r="R41" i="5"/>
  <c r="R39" i="5"/>
  <c r="R38" i="5"/>
  <c r="R36" i="5"/>
  <c r="R35" i="5"/>
  <c r="R34" i="5"/>
  <c r="R33" i="5"/>
  <c r="R28" i="5"/>
  <c r="R26" i="5"/>
  <c r="R25" i="5"/>
  <c r="R23" i="5"/>
  <c r="R21" i="5"/>
  <c r="R20" i="5"/>
  <c r="R19" i="5"/>
  <c r="R18" i="5"/>
  <c r="R14" i="5"/>
  <c r="R8" i="5"/>
  <c r="R6" i="5"/>
  <c r="R4" i="5"/>
  <c r="R5" i="5"/>
  <c r="R2" i="5"/>
  <c r="S26" i="3"/>
  <c r="S8" i="3"/>
  <c r="S5" i="3"/>
  <c r="R52" i="2"/>
  <c r="R49" i="2"/>
  <c r="R48" i="2"/>
  <c r="R43" i="2"/>
  <c r="R38" i="2"/>
  <c r="R36" i="2"/>
  <c r="R35" i="2"/>
  <c r="R34" i="2"/>
  <c r="R30" i="2"/>
  <c r="R28" i="2"/>
  <c r="R27" i="2"/>
  <c r="R20" i="2"/>
  <c r="R14" i="2"/>
  <c r="R5" i="2"/>
  <c r="R2" i="2"/>
  <c r="R52" i="1"/>
  <c r="R49" i="1"/>
  <c r="R41" i="1"/>
  <c r="R34" i="1"/>
  <c r="R26" i="1"/>
  <c r="R25" i="1"/>
  <c r="R20" i="1"/>
  <c r="R18" i="1"/>
  <c r="R14" i="1"/>
  <c r="R4" i="1"/>
  <c r="R50" i="41"/>
  <c r="R49" i="41"/>
  <c r="R48" i="41"/>
  <c r="R45" i="41"/>
  <c r="R38" i="41"/>
  <c r="R36" i="41"/>
  <c r="R34" i="41"/>
  <c r="R33" i="41"/>
  <c r="R30" i="41"/>
  <c r="R27" i="41"/>
  <c r="R26" i="41"/>
  <c r="R24" i="41"/>
  <c r="R21" i="41"/>
  <c r="R22" i="41"/>
  <c r="R20" i="41"/>
  <c r="R19" i="41"/>
  <c r="R18" i="41"/>
  <c r="R14" i="41"/>
  <c r="R2" i="41"/>
  <c r="R52" i="40"/>
  <c r="R50" i="40"/>
  <c r="R49" i="40"/>
  <c r="R48" i="40"/>
  <c r="R45" i="40"/>
  <c r="R39" i="40"/>
  <c r="R38" i="40"/>
  <c r="R36" i="40"/>
  <c r="R35" i="40"/>
  <c r="R34" i="40"/>
  <c r="R33" i="40"/>
  <c r="R30" i="40"/>
  <c r="R27" i="40"/>
  <c r="R26" i="40"/>
  <c r="R24" i="40"/>
  <c r="R23" i="40"/>
  <c r="R22" i="40"/>
  <c r="R21" i="40"/>
  <c r="R20" i="40"/>
  <c r="R18" i="40"/>
  <c r="R14" i="40"/>
  <c r="R5" i="40"/>
  <c r="R2" i="40"/>
  <c r="M26" i="39"/>
  <c r="S51" i="39"/>
  <c r="S49" i="39"/>
  <c r="S44" i="39"/>
  <c r="S41" i="39"/>
  <c r="S39" i="39"/>
  <c r="S38" i="39"/>
  <c r="S33" i="39"/>
  <c r="S26" i="39"/>
  <c r="S21" i="39"/>
  <c r="S17" i="39"/>
  <c r="S13" i="39"/>
  <c r="S11" i="39"/>
  <c r="S5" i="39"/>
  <c r="H2" i="39"/>
  <c r="R52" i="38"/>
  <c r="R50" i="38"/>
  <c r="R49" i="38"/>
  <c r="R38" i="38"/>
  <c r="R36" i="38"/>
  <c r="R35" i="38"/>
  <c r="R29" i="38"/>
  <c r="R20" i="38"/>
  <c r="R16" i="38"/>
  <c r="R14" i="38"/>
  <c r="R5" i="38"/>
  <c r="R2" i="38"/>
  <c r="R52" i="37"/>
  <c r="R49" i="37"/>
  <c r="R48" i="37"/>
  <c r="R38" i="37"/>
  <c r="R36" i="37"/>
  <c r="R35" i="37"/>
  <c r="R34" i="37"/>
  <c r="R30" i="37"/>
  <c r="R28" i="37"/>
  <c r="R26" i="37"/>
  <c r="R19" i="37"/>
  <c r="R13" i="37"/>
  <c r="R5" i="37"/>
  <c r="R2" i="37"/>
  <c r="R49" i="36"/>
  <c r="R34" i="36"/>
  <c r="R34" i="33"/>
  <c r="R23" i="33"/>
  <c r="Q34" i="33"/>
  <c r="Q17" i="33"/>
  <c r="R52" i="33"/>
  <c r="R51" i="33"/>
  <c r="R49" i="33"/>
  <c r="R45" i="33"/>
  <c r="R43" i="33"/>
  <c r="R36" i="33"/>
  <c r="R35" i="33"/>
  <c r="R33" i="33"/>
  <c r="R31" i="33"/>
  <c r="R30" i="33"/>
  <c r="R25" i="33"/>
  <c r="R22" i="33"/>
  <c r="R21" i="33"/>
  <c r="R20" i="33"/>
  <c r="R19" i="33"/>
  <c r="R18" i="33"/>
  <c r="R17" i="33"/>
  <c r="R13" i="33"/>
  <c r="R8" i="33"/>
  <c r="R7" i="33"/>
  <c r="R5" i="33"/>
  <c r="R4" i="33"/>
  <c r="R52" i="32"/>
  <c r="R43" i="32"/>
  <c r="R38" i="32"/>
  <c r="R36" i="32"/>
  <c r="R35" i="32"/>
  <c r="R31" i="32"/>
  <c r="R27" i="32"/>
  <c r="R25" i="32"/>
  <c r="R18" i="32"/>
  <c r="R14" i="32"/>
  <c r="R8" i="32"/>
  <c r="R2" i="32"/>
  <c r="R52" i="31"/>
  <c r="R49" i="31"/>
  <c r="R43" i="31"/>
  <c r="R39" i="31"/>
  <c r="R38" i="31"/>
  <c r="R36" i="31"/>
  <c r="R14" i="31"/>
  <c r="R5" i="31"/>
  <c r="R2" i="31"/>
  <c r="R42" i="29"/>
  <c r="R48" i="29"/>
  <c r="R36" i="29"/>
  <c r="R35" i="29"/>
  <c r="R27" i="29"/>
  <c r="R25" i="29"/>
  <c r="R15" i="29"/>
  <c r="R14" i="29"/>
  <c r="R52" i="28"/>
  <c r="R49" i="28"/>
  <c r="R48" i="28"/>
  <c r="R43" i="28"/>
  <c r="R42" i="28"/>
  <c r="R41" i="28"/>
  <c r="R38" i="28"/>
  <c r="R37" i="28"/>
  <c r="R36" i="28"/>
  <c r="R35" i="28"/>
  <c r="R34" i="28"/>
  <c r="R31" i="28"/>
  <c r="R28" i="28"/>
  <c r="R26" i="28"/>
  <c r="R25" i="28"/>
  <c r="R21" i="28"/>
  <c r="R20" i="28"/>
  <c r="R19" i="28"/>
  <c r="R14" i="28"/>
  <c r="R8" i="28"/>
  <c r="R52" i="27"/>
  <c r="R50" i="27"/>
  <c r="R49" i="27"/>
  <c r="R45" i="27"/>
  <c r="R43" i="27"/>
  <c r="R41" i="27"/>
  <c r="R39" i="27"/>
  <c r="R38" i="27"/>
  <c r="R37" i="27"/>
  <c r="R36" i="27"/>
  <c r="R34" i="27"/>
  <c r="R33" i="27"/>
  <c r="R30" i="27"/>
  <c r="R28" i="27"/>
  <c r="R26" i="27"/>
  <c r="R25" i="27"/>
  <c r="R23" i="27"/>
  <c r="R21" i="27"/>
  <c r="R20" i="27"/>
  <c r="R19" i="27"/>
  <c r="R15" i="27"/>
  <c r="R8" i="27"/>
  <c r="Q36" i="27"/>
  <c r="S25" i="20"/>
  <c r="S14" i="20"/>
  <c r="R52" i="18"/>
  <c r="R38" i="18"/>
  <c r="R36" i="18"/>
  <c r="R35" i="18"/>
  <c r="R27" i="18"/>
  <c r="R26" i="18"/>
  <c r="R25" i="18"/>
  <c r="R24" i="18"/>
  <c r="R19" i="18"/>
  <c r="R18" i="18"/>
  <c r="R17" i="18"/>
  <c r="R14" i="18"/>
  <c r="R8" i="18"/>
  <c r="R5" i="18"/>
  <c r="R2" i="18"/>
  <c r="R49" i="17"/>
  <c r="R43" i="17"/>
  <c r="R41" i="17"/>
  <c r="R34" i="17"/>
  <c r="R24" i="17"/>
  <c r="R23" i="17"/>
  <c r="R21" i="17"/>
  <c r="R20" i="17"/>
  <c r="R49" i="16"/>
  <c r="R34" i="16"/>
  <c r="R20" i="16"/>
  <c r="R39" i="12"/>
  <c r="R28" i="12"/>
  <c r="R4" i="12"/>
  <c r="R14" i="12"/>
</calcChain>
</file>

<file path=xl/sharedStrings.xml><?xml version="1.0" encoding="utf-8"?>
<sst xmlns="http://schemas.openxmlformats.org/spreadsheetml/2006/main" count="65388" uniqueCount="281">
  <si>
    <t>State</t>
  </si>
  <si>
    <t>Statefips</t>
  </si>
  <si>
    <t>Profession</t>
  </si>
  <si>
    <t>Profession Code</t>
  </si>
  <si>
    <t>SOC</t>
  </si>
  <si>
    <t>Industry</t>
  </si>
  <si>
    <t>Type of Regulation</t>
  </si>
  <si>
    <t>Initial Licensing Fee</t>
  </si>
  <si>
    <t>Degree</t>
  </si>
  <si>
    <t>Experience Or Training</t>
  </si>
  <si>
    <t>Education Code</t>
  </si>
  <si>
    <t>Number of Exams</t>
  </si>
  <si>
    <t>Citizenship</t>
  </si>
  <si>
    <t>Minimum Age</t>
  </si>
  <si>
    <t>Good Moral Character</t>
  </si>
  <si>
    <t>English Language Requirement</t>
  </si>
  <si>
    <t>Continuing Education Requirement</t>
  </si>
  <si>
    <t>License Renewal Fee</t>
  </si>
  <si>
    <t>Reciprocity or Endorsement</t>
  </si>
  <si>
    <t>Alabama</t>
  </si>
  <si>
    <t>Acupuncturist</t>
  </si>
  <si>
    <t>29-1291</t>
  </si>
  <si>
    <t>Healthcare</t>
  </si>
  <si>
    <t>License</t>
  </si>
  <si>
    <t>Doctorate Degree</t>
  </si>
  <si>
    <t>No</t>
  </si>
  <si>
    <t>.</t>
  </si>
  <si>
    <t>Endorsement</t>
  </si>
  <si>
    <t>Alaska</t>
  </si>
  <si>
    <t>Master's Degree</t>
  </si>
  <si>
    <t>Yes</t>
  </si>
  <si>
    <t>Reciprocity</t>
  </si>
  <si>
    <t>Arizona</t>
  </si>
  <si>
    <t>Arkansas</t>
  </si>
  <si>
    <t>California</t>
  </si>
  <si>
    <t>Colorado</t>
  </si>
  <si>
    <t>Connecticut</t>
  </si>
  <si>
    <t>Delaware</t>
  </si>
  <si>
    <t>District of Columbia</t>
  </si>
  <si>
    <t>Florida</t>
  </si>
  <si>
    <t>Georgia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</si>
  <si>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</si>
  <si>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</si>
  <si>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</si>
  <si>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</si>
  <si>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</si>
  <si>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</si>
  <si>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</si>
  <si>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</si>
  <si>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</si>
  <si>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</si>
  <si>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</si>
  <si>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</si>
  <si>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</si>
  <si>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</si>
  <si>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</si>
  <si>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</si>
  <si>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</si>
  <si>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</si>
  <si>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</si>
  <si>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</si>
  <si>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</si>
  <si>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</si>
  <si>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</si>
  <si>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</si>
  <si>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</si>
  <si>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</si>
  <si>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</si>
  <si>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</si>
  <si>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</si>
  <si>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</si>
  <si>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</si>
  <si>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</si>
  <si>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</si>
  <si>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</si>
  <si>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</si>
  <si>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</si>
  <si>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</si>
  <si>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Masters Degree</t>
  </si>
  <si>
    <t>West Virginia</t>
  </si>
  <si>
    <t>Wisconsin</t>
  </si>
  <si>
    <t>Wyoming</t>
  </si>
  <si>
    <t>Auctioneer</t>
  </si>
  <si>
    <t>41-9099</t>
  </si>
  <si>
    <t>Sales</t>
  </si>
  <si>
    <t>Certificate</t>
  </si>
  <si>
    <t>High School Diploma</t>
  </si>
  <si>
    <t>Registration</t>
  </si>
  <si>
    <t>Auctioneer Apprentice</t>
  </si>
  <si>
    <t>Audiologist</t>
  </si>
  <si>
    <t>29-1127</t>
  </si>
  <si>
    <t xml:space="preserve">Endorsement </t>
  </si>
  <si>
    <t>Endorsementing</t>
  </si>
  <si>
    <t>Barber</t>
  </si>
  <si>
    <t>39-5011</t>
  </si>
  <si>
    <t>Beauty Services</t>
  </si>
  <si>
    <t>Tenth Grade</t>
  </si>
  <si>
    <t xml:space="preserve">Tenth Grade </t>
  </si>
  <si>
    <t>Eighth Grade</t>
  </si>
  <si>
    <t>8th Grade</t>
  </si>
  <si>
    <t>10th Grade</t>
  </si>
  <si>
    <t>Elemetry Education</t>
  </si>
  <si>
    <t>Ninth Grade</t>
  </si>
  <si>
    <t>Seventh Grade</t>
  </si>
  <si>
    <t>Certified Nurse Midwife</t>
  </si>
  <si>
    <t>29-1161</t>
  </si>
  <si>
    <t>Certified Public Accountant</t>
  </si>
  <si>
    <t>13-2011</t>
  </si>
  <si>
    <t>Business Operations</t>
  </si>
  <si>
    <t>Bachelor's Degree</t>
  </si>
  <si>
    <t>13-2012</t>
  </si>
  <si>
    <t>13-2013</t>
  </si>
  <si>
    <t>13-2014</t>
  </si>
  <si>
    <t>13-2015</t>
  </si>
  <si>
    <t>13-2016</t>
  </si>
  <si>
    <t>13-2017</t>
  </si>
  <si>
    <t>13-2018</t>
  </si>
  <si>
    <t>13-2019</t>
  </si>
  <si>
    <t>13-2020</t>
  </si>
  <si>
    <t>13-2021</t>
  </si>
  <si>
    <t>13-2022</t>
  </si>
  <si>
    <t>13-2023</t>
  </si>
  <si>
    <t>13-2024</t>
  </si>
  <si>
    <t>13-2025</t>
  </si>
  <si>
    <t>13-2026</t>
  </si>
  <si>
    <t>13-2027</t>
  </si>
  <si>
    <t>13-2028</t>
  </si>
  <si>
    <t>13-2029</t>
  </si>
  <si>
    <t>13-2030</t>
  </si>
  <si>
    <t>13-2031</t>
  </si>
  <si>
    <t>13-2032</t>
  </si>
  <si>
    <t>13-2033</t>
  </si>
  <si>
    <t>13-2034</t>
  </si>
  <si>
    <t>13-2035</t>
  </si>
  <si>
    <t>13-2036</t>
  </si>
  <si>
    <t>13-2037</t>
  </si>
  <si>
    <t>13-2038</t>
  </si>
  <si>
    <t>13-2039</t>
  </si>
  <si>
    <t>13-2040</t>
  </si>
  <si>
    <t>13-2041</t>
  </si>
  <si>
    <t>13-2042</t>
  </si>
  <si>
    <t>13-2043</t>
  </si>
  <si>
    <t>13-2044</t>
  </si>
  <si>
    <t>13-2045</t>
  </si>
  <si>
    <t>13-2046</t>
  </si>
  <si>
    <t>13-2047</t>
  </si>
  <si>
    <t>13-2048</t>
  </si>
  <si>
    <t>13-2049</t>
  </si>
  <si>
    <t>13-2050</t>
  </si>
  <si>
    <t>13-2051</t>
  </si>
  <si>
    <t>13-2052</t>
  </si>
  <si>
    <t>13-2053</t>
  </si>
  <si>
    <t>13-2054</t>
  </si>
  <si>
    <t>13-2055</t>
  </si>
  <si>
    <t>13-2056</t>
  </si>
  <si>
    <t>13-2057</t>
  </si>
  <si>
    <t>13-2058</t>
  </si>
  <si>
    <t>13-2059</t>
  </si>
  <si>
    <t>13-2060</t>
  </si>
  <si>
    <t>13-2061</t>
  </si>
  <si>
    <t>Chiropractor</t>
  </si>
  <si>
    <t>29-1011</t>
  </si>
  <si>
    <t>Endoresment</t>
  </si>
  <si>
    <t>Chiropractor Assistant</t>
  </si>
  <si>
    <t>Certification</t>
  </si>
  <si>
    <t>High School Degree</t>
  </si>
  <si>
    <t>Clinical Nurse Specialist</t>
  </si>
  <si>
    <t>29-1141</t>
  </si>
  <si>
    <t>Cosmetologist</t>
  </si>
  <si>
    <t>39-5012</t>
  </si>
  <si>
    <t>9th Grade</t>
  </si>
  <si>
    <t>Crane Operator</t>
  </si>
  <si>
    <t>53-7021</t>
  </si>
  <si>
    <t>Transportation </t>
  </si>
  <si>
    <t>Dental Therapist</t>
  </si>
  <si>
    <t>31-9091</t>
  </si>
  <si>
    <t>Dental Hygienist</t>
  </si>
  <si>
    <t>29-1292</t>
  </si>
  <si>
    <t>Associate's Degree</t>
  </si>
  <si>
    <t>29-9099</t>
  </si>
  <si>
    <t>Dentist</t>
  </si>
  <si>
    <t>29-1021</t>
  </si>
  <si>
    <t>Denturist</t>
  </si>
  <si>
    <t>29-1029</t>
  </si>
  <si>
    <t>Dialysis Technician</t>
  </si>
  <si>
    <t xml:space="preserve">No </t>
  </si>
  <si>
    <t>Esthetician</t>
  </si>
  <si>
    <t>39-5094</t>
  </si>
  <si>
    <t>Interior Designer</t>
  </si>
  <si>
    <t>27-1025</t>
  </si>
  <si>
    <t>Lactation Consultant</t>
  </si>
  <si>
    <t>Licensed Practical Nurse</t>
  </si>
  <si>
    <t>Massage Therapist</t>
  </si>
  <si>
    <t>31-9011</t>
  </si>
  <si>
    <t>Nail Technician</t>
  </si>
  <si>
    <t>39-5092</t>
  </si>
  <si>
    <t>Reciporcity</t>
  </si>
  <si>
    <t>Natural Hair Braider</t>
  </si>
  <si>
    <t>39-5012 </t>
  </si>
  <si>
    <t>Nuclear Medicine Technicican</t>
  </si>
  <si>
    <t>29-2033</t>
  </si>
  <si>
    <t xml:space="preserve">Healthcare </t>
  </si>
  <si>
    <t>Nurse Anesthetist</t>
  </si>
  <si>
    <t>29-1151</t>
  </si>
  <si>
    <t>Nurse Practitioner</t>
  </si>
  <si>
    <t>29-1171</t>
  </si>
  <si>
    <t>Occupational Therapist</t>
  </si>
  <si>
    <t>29-1122</t>
  </si>
  <si>
    <t>Occupational Therapist Assistant</t>
  </si>
  <si>
    <t>Ocularist</t>
  </si>
  <si>
    <t>Optician</t>
  </si>
  <si>
    <t>29-2081</t>
  </si>
  <si>
    <t>Optometrist</t>
  </si>
  <si>
    <t>29-1041</t>
  </si>
  <si>
    <t>Pharmacist</t>
  </si>
  <si>
    <t>29-1051</t>
  </si>
  <si>
    <t xml:space="preserve">License </t>
  </si>
  <si>
    <t>Pharmacy Technician</t>
  </si>
  <si>
    <t>29-2052</t>
  </si>
  <si>
    <t>Physical Therapist</t>
  </si>
  <si>
    <t>29-1123</t>
  </si>
  <si>
    <t>Physical Therapist Assistant</t>
  </si>
  <si>
    <t>31-2021</t>
  </si>
  <si>
    <t>Endorsements</t>
  </si>
  <si>
    <t>Exemption</t>
  </si>
  <si>
    <t>Physician</t>
  </si>
  <si>
    <t>29-1249</t>
  </si>
  <si>
    <t>Physician Assistant</t>
  </si>
  <si>
    <t>29-1071 </t>
  </si>
  <si>
    <t>Podiatrist</t>
  </si>
  <si>
    <t>29-1081</t>
  </si>
  <si>
    <t>Radiologic Technologist</t>
  </si>
  <si>
    <t>29-2034</t>
  </si>
  <si>
    <t xml:space="preserve"> </t>
  </si>
  <si>
    <t xml:space="preserve">Radiologist Assistant </t>
  </si>
  <si>
    <t>Registered Nurse</t>
  </si>
  <si>
    <t xml:space="preserve">Associate's Degree </t>
  </si>
  <si>
    <t xml:space="preserve">Shampoo Assistant </t>
  </si>
  <si>
    <t>39-5093</t>
  </si>
  <si>
    <t>Speech Language Pathologist</t>
  </si>
  <si>
    <t>Speech Language Pathologist Assistant</t>
  </si>
  <si>
    <t>Surgeon</t>
  </si>
  <si>
    <t>Tattoo Artist</t>
  </si>
  <si>
    <t>27-1019</t>
  </si>
  <si>
    <t>Veterinarian</t>
  </si>
  <si>
    <t>29-1131</t>
  </si>
  <si>
    <t>Animal Services</t>
  </si>
  <si>
    <t>Veterinarian Technician</t>
  </si>
  <si>
    <t>29-2056</t>
  </si>
  <si>
    <t>Master's degree</t>
  </si>
  <si>
    <t>Masters degree</t>
  </si>
  <si>
    <t>Apprenticeship</t>
  </si>
  <si>
    <t>8th grade</t>
  </si>
  <si>
    <t>10th grade</t>
  </si>
  <si>
    <t>Experience or Training</t>
  </si>
  <si>
    <t>Independent Practice Authority</t>
  </si>
  <si>
    <t>Prescriptive Authority</t>
  </si>
  <si>
    <t xml:space="preserve">Not Independent </t>
  </si>
  <si>
    <t>Not Independent</t>
  </si>
  <si>
    <t>Independent</t>
  </si>
  <si>
    <t>Credit  To Sit for Exam</t>
  </si>
  <si>
    <t>Bachelor's degree</t>
  </si>
  <si>
    <t>Continuing Education Requirement (hours)</t>
  </si>
  <si>
    <t xml:space="preserve">None </t>
  </si>
  <si>
    <t>Apprenticeship Length</t>
  </si>
  <si>
    <t>Nurse Licensure Compact</t>
  </si>
  <si>
    <t>Reduced Practice</t>
  </si>
  <si>
    <t>Full Practice</t>
  </si>
  <si>
    <t xml:space="preserve">Independent </t>
  </si>
  <si>
    <t>Restricted Practice</t>
  </si>
  <si>
    <t xml:space="preserve">Citizenship </t>
  </si>
  <si>
    <t>Licensed</t>
  </si>
  <si>
    <t>Licensure Compact Agreement</t>
  </si>
  <si>
    <t>Direct Access</t>
  </si>
  <si>
    <t>Limited</t>
  </si>
  <si>
    <t>Unrestricted</t>
  </si>
  <si>
    <t>Provisional</t>
  </si>
  <si>
    <t>Foreign Residency Requirement</t>
  </si>
  <si>
    <t>Experience</t>
  </si>
  <si>
    <t>Associate's degree</t>
  </si>
  <si>
    <t>Equivalency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</si>
</sst>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</numFmts>
  <fonts count="4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9">
    <xf numFmtId="0" fontId="0" fillId="0" borderId="0" xfId="0"/>
    <xf numFmtId="8" fontId="0" fillId="0" borderId="0" xfId="0" applyNumberFormat="1"/>
    <xf numFmtId="6" fontId="0" fillId="0" borderId="0" xfId="0" applyNumberFormat="1"/>
    <xf numFmtId="3" fontId="0" fillId="0" borderId="0" xfId="0" applyNumberFormat="1"/>
    <xf numFmtId="1" fontId="0" fillId="0" borderId="0" xfId="0" applyNumberFormat="1"/>
    <xf numFmtId="2" fontId="0" fillId="0" borderId="0" xfId="0" applyNumberFormat="1"/>
    <xf numFmtId="0" fontId="0" fillId="0" borderId="0" xfId="1" applyNumberFormat="1" applyFont="1"/>
    <xf numFmtId="0" fontId="0" fillId="0" borderId="0" xfId="0" applyAlignment="1">
      <alignment horizontal="right"/>
    </xf>
    <xf numFmtId="0" fontId="3" fillId="0" borderId="0" xfId="0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71CE4A-57D2-4332-952A-A2D224C724D5}">
  <dimension ref="A1:S2551"/>
  <sheetViews>
    <sheetView tabSelected="1" zoomScale="90" zoomScaleNormal="90" workbookViewId="0">
      <selection activeCell="K18" sqref="K18"/>
    </sheetView>
  </sheetViews>
  <sheetFormatPr defaultColWidth="8.81640625" defaultRowHeight="14.5" x14ac:dyDescent="0.35"/>
  <cols>
    <col min="1" max="1" width="18.81640625" bestFit="1" customWidth="1"/>
    <col min="2" max="2" width="8.81640625" bestFit="1" customWidth="1"/>
    <col min="3" max="3" width="35.81640625" bestFit="1" customWidth="1"/>
    <col min="4" max="4" width="15.453125" bestFit="1" customWidth="1"/>
    <col min="5" max="5" width="8.453125" bestFit="1" customWidth="1"/>
    <col min="6" max="6" width="10.453125" bestFit="1" customWidth="1"/>
    <col min="7" max="7" width="17.81640625" bestFit="1" customWidth="1"/>
    <col min="8" max="8" width="18.7265625" bestFit="1" customWidth="1"/>
    <col min="9" max="9" width="16.7265625" bestFit="1" customWidth="1"/>
    <col min="10" max="10" width="14.81640625" bestFit="1" customWidth="1"/>
    <col min="11" max="11" width="16.7265625" bestFit="1" customWidth="1"/>
    <col min="12" max="12" width="21.453125" bestFit="1" customWidth="1"/>
    <col min="13" max="13" width="10.81640625" bestFit="1" customWidth="1"/>
    <col min="14" max="14" width="13.453125" bestFit="1" customWidth="1"/>
    <col min="15" max="15" width="21" bestFit="1" customWidth="1"/>
    <col min="16" max="16" width="28.7265625" bestFit="1" customWidth="1"/>
    <col min="17" max="17" width="32.7265625" bestFit="1" customWidth="1"/>
    <col min="18" max="18" width="19.7265625" bestFit="1" customWidth="1"/>
    <col min="19" max="19" width="26" bestFit="1" customWidth="1"/>
  </cols>
  <sheetData>
    <row r="1" spans="1:19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9" x14ac:dyDescent="0.35">
      <c r="A2" t="s">
        <v>19</v>
      </c>
      <c r="B2">
        <v>1</v>
      </c>
      <c r="C2" t="s">
        <v>20</v>
      </c>
      <c r="D2">
        <v>101</v>
      </c>
      <c r="E2" t="s">
        <v>21</v>
      </c>
      <c r="F2" t="s">
        <v>22</v>
      </c>
      <c r="G2" t="s">
        <v>23</v>
      </c>
      <c r="H2">
        <v>335</v>
      </c>
      <c r="I2" t="s">
        <v>24</v>
      </c>
      <c r="J2" s="8">
        <v>2000</v>
      </c>
      <c r="K2">
        <v>6</v>
      </c>
      <c r="L2">
        <v>1</v>
      </c>
      <c r="M2" t="s">
        <v>25</v>
      </c>
      <c r="N2" t="s">
        <v>26</v>
      </c>
      <c r="O2" t="s">
        <v>25</v>
      </c>
      <c r="P2" t="s">
        <v>25</v>
      </c>
      <c r="Q2">
        <v>50</v>
      </c>
      <c r="R2">
        <f>2*300</f>
        <v>600</v>
      </c>
      <c r="S2" t="s">
        <v>27</v>
      </c>
    </row>
    <row r="3" spans="1:19" x14ac:dyDescent="0.35">
      <c r="A3" t="s">
        <v>28</v>
      </c>
      <c r="B3">
        <v>2</v>
      </c>
      <c r="C3" t="s">
        <v>20</v>
      </c>
      <c r="D3">
        <v>101</v>
      </c>
      <c r="E3" t="s">
        <v>21</v>
      </c>
      <c r="F3" t="s">
        <v>22</v>
      </c>
      <c r="G3" t="s">
        <v>23</v>
      </c>
      <c r="H3">
        <v>525</v>
      </c>
      <c r="I3" t="s">
        <v>29</v>
      </c>
      <c r="J3">
        <v>1905</v>
      </c>
      <c r="K3">
        <v>5</v>
      </c>
      <c r="L3">
        <v>1</v>
      </c>
      <c r="M3" t="s">
        <v>30</v>
      </c>
      <c r="N3">
        <v>21</v>
      </c>
      <c r="O3" t="s">
        <v>30</v>
      </c>
      <c r="P3" t="s">
        <v>25</v>
      </c>
      <c r="Q3">
        <v>15</v>
      </c>
      <c r="R3">
        <v>325</v>
      </c>
      <c r="S3" t="s">
        <v>31</v>
      </c>
    </row>
    <row r="4" spans="1:19" x14ac:dyDescent="0.35">
      <c r="A4" t="s">
        <v>32</v>
      </c>
      <c r="B4">
        <v>4</v>
      </c>
      <c r="C4" t="s">
        <v>20</v>
      </c>
      <c r="D4">
        <v>101</v>
      </c>
      <c r="E4" t="s">
        <v>21</v>
      </c>
      <c r="F4" t="s">
        <v>22</v>
      </c>
      <c r="G4" t="s">
        <v>23</v>
      </c>
      <c r="H4">
        <v>425</v>
      </c>
      <c r="I4" t="s">
        <v>29</v>
      </c>
      <c r="J4">
        <v>1850</v>
      </c>
      <c r="K4">
        <v>5</v>
      </c>
      <c r="L4">
        <v>1</v>
      </c>
      <c r="M4" t="s">
        <v>30</v>
      </c>
      <c r="N4" t="s">
        <v>26</v>
      </c>
      <c r="O4" t="s">
        <v>30</v>
      </c>
      <c r="P4" t="s">
        <v>25</v>
      </c>
      <c r="Q4">
        <v>30</v>
      </c>
      <c r="R4">
        <f>2*275</f>
        <v>550</v>
      </c>
      <c r="S4" t="s">
        <v>27</v>
      </c>
    </row>
    <row r="5" spans="1:19" x14ac:dyDescent="0.35">
      <c r="A5" t="s">
        <v>33</v>
      </c>
      <c r="B5">
        <v>5</v>
      </c>
      <c r="C5" t="s">
        <v>20</v>
      </c>
      <c r="D5">
        <v>101</v>
      </c>
      <c r="E5" t="s">
        <v>21</v>
      </c>
      <c r="F5" t="s">
        <v>22</v>
      </c>
      <c r="G5" t="s">
        <v>23</v>
      </c>
      <c r="H5">
        <v>250</v>
      </c>
      <c r="I5" t="s">
        <v>29</v>
      </c>
      <c r="J5">
        <v>800</v>
      </c>
      <c r="K5">
        <v>5</v>
      </c>
      <c r="L5">
        <v>1</v>
      </c>
      <c r="M5" t="s">
        <v>30</v>
      </c>
      <c r="N5">
        <v>21</v>
      </c>
      <c r="O5" t="s">
        <v>30</v>
      </c>
      <c r="P5" t="s">
        <v>25</v>
      </c>
      <c r="Q5">
        <v>24</v>
      </c>
      <c r="R5">
        <v>400</v>
      </c>
      <c r="S5" t="s">
        <v>31</v>
      </c>
    </row>
    <row r="6" spans="1:19" x14ac:dyDescent="0.35">
      <c r="A6" t="s">
        <v>34</v>
      </c>
      <c r="B6">
        <v>6</v>
      </c>
      <c r="C6" t="s">
        <v>20</v>
      </c>
      <c r="D6">
        <v>101</v>
      </c>
      <c r="E6" t="s">
        <v>21</v>
      </c>
      <c r="F6" t="s">
        <v>22</v>
      </c>
      <c r="G6" t="s">
        <v>23</v>
      </c>
      <c r="H6">
        <v>750</v>
      </c>
      <c r="I6" t="s">
        <v>29</v>
      </c>
      <c r="J6">
        <v>3000</v>
      </c>
      <c r="K6">
        <v>5</v>
      </c>
      <c r="L6">
        <v>1</v>
      </c>
      <c r="M6" t="s">
        <v>25</v>
      </c>
      <c r="N6">
        <v>18</v>
      </c>
      <c r="O6" t="s">
        <v>25</v>
      </c>
      <c r="P6" t="s">
        <v>25</v>
      </c>
      <c r="Q6">
        <v>50</v>
      </c>
      <c r="R6">
        <v>500</v>
      </c>
      <c r="S6" t="s">
        <v>27</v>
      </c>
    </row>
    <row r="7" spans="1:19" x14ac:dyDescent="0.35">
      <c r="A7" t="s">
        <v>35</v>
      </c>
      <c r="B7">
        <v>8</v>
      </c>
      <c r="C7" t="s">
        <v>20</v>
      </c>
      <c r="D7">
        <v>101</v>
      </c>
      <c r="E7" t="s">
        <v>21</v>
      </c>
      <c r="F7" t="s">
        <v>22</v>
      </c>
      <c r="G7" t="s">
        <v>23</v>
      </c>
      <c r="H7">
        <v>150</v>
      </c>
      <c r="I7" t="s">
        <v>29</v>
      </c>
      <c r="J7">
        <v>1905</v>
      </c>
      <c r="K7">
        <v>5</v>
      </c>
      <c r="L7">
        <v>1</v>
      </c>
      <c r="M7" t="s">
        <v>30</v>
      </c>
      <c r="N7" t="s">
        <v>26</v>
      </c>
      <c r="O7" t="s">
        <v>25</v>
      </c>
      <c r="P7" t="s">
        <v>25</v>
      </c>
      <c r="Q7">
        <v>0</v>
      </c>
      <c r="R7" t="s">
        <v>26</v>
      </c>
      <c r="S7" t="s">
        <v>27</v>
      </c>
    </row>
    <row r="8" spans="1:19" x14ac:dyDescent="0.35">
      <c r="A8" t="s">
        <v>36</v>
      </c>
      <c r="B8">
        <v>9</v>
      </c>
      <c r="C8" t="s">
        <v>20</v>
      </c>
      <c r="D8">
        <v>101</v>
      </c>
      <c r="E8" t="s">
        <v>21</v>
      </c>
      <c r="F8" t="s">
        <v>22</v>
      </c>
      <c r="G8" t="s">
        <v>23</v>
      </c>
      <c r="H8">
        <v>200</v>
      </c>
      <c r="I8" t="s">
        <v>29</v>
      </c>
      <c r="J8">
        <v>1905</v>
      </c>
      <c r="K8">
        <v>5</v>
      </c>
      <c r="L8">
        <v>1</v>
      </c>
      <c r="M8" t="s">
        <v>25</v>
      </c>
      <c r="N8" t="s">
        <v>26</v>
      </c>
      <c r="O8" t="s">
        <v>25</v>
      </c>
      <c r="P8" t="s">
        <v>25</v>
      </c>
      <c r="Q8">
        <v>30</v>
      </c>
      <c r="R8">
        <v>255</v>
      </c>
      <c r="S8" t="s">
        <v>27</v>
      </c>
    </row>
    <row r="9" spans="1:19" x14ac:dyDescent="0.35">
      <c r="A9" t="s">
        <v>37</v>
      </c>
      <c r="B9">
        <v>10</v>
      </c>
      <c r="C9" t="s">
        <v>20</v>
      </c>
      <c r="D9">
        <v>101</v>
      </c>
      <c r="E9" t="s">
        <v>21</v>
      </c>
      <c r="F9" t="s">
        <v>22</v>
      </c>
      <c r="G9" t="s">
        <v>23</v>
      </c>
      <c r="H9">
        <v>217</v>
      </c>
      <c r="I9" t="s">
        <v>29</v>
      </c>
      <c r="J9" s="8">
        <v>1905</v>
      </c>
      <c r="K9">
        <v>5</v>
      </c>
      <c r="L9">
        <v>1</v>
      </c>
      <c r="M9" t="s">
        <v>25</v>
      </c>
      <c r="N9" t="s">
        <v>26</v>
      </c>
      <c r="O9" t="s">
        <v>25</v>
      </c>
      <c r="P9" t="s">
        <v>30</v>
      </c>
      <c r="Q9">
        <v>30</v>
      </c>
      <c r="R9">
        <v>188</v>
      </c>
      <c r="S9" t="s">
        <v>31</v>
      </c>
    </row>
    <row r="10" spans="1:19" x14ac:dyDescent="0.35">
      <c r="A10" t="s">
        <v>38</v>
      </c>
      <c r="B10">
        <v>11</v>
      </c>
      <c r="C10" t="s">
        <v>20</v>
      </c>
      <c r="D10">
        <v>101</v>
      </c>
      <c r="E10" t="s">
        <v>21</v>
      </c>
      <c r="F10" t="s">
        <v>22</v>
      </c>
      <c r="G10" t="s">
        <v>23</v>
      </c>
      <c r="H10">
        <v>230</v>
      </c>
      <c r="I10" t="s">
        <v>29</v>
      </c>
      <c r="J10" s="8">
        <v>1905</v>
      </c>
      <c r="K10">
        <v>5</v>
      </c>
      <c r="L10">
        <v>1</v>
      </c>
      <c r="M10" t="s">
        <v>25</v>
      </c>
      <c r="N10">
        <v>18</v>
      </c>
      <c r="O10" t="s">
        <v>30</v>
      </c>
      <c r="P10" t="s">
        <v>30</v>
      </c>
      <c r="Q10">
        <v>30</v>
      </c>
      <c r="R10">
        <v>290</v>
      </c>
      <c r="S10" t="s">
        <v>31</v>
      </c>
    </row>
    <row r="11" spans="1:19" x14ac:dyDescent="0.35">
      <c r="A11" t="s">
        <v>39</v>
      </c>
      <c r="B11">
        <v>12</v>
      </c>
      <c r="C11" t="s">
        <v>20</v>
      </c>
      <c r="D11">
        <v>101</v>
      </c>
      <c r="E11" t="s">
        <v>21</v>
      </c>
      <c r="F11" t="s">
        <v>22</v>
      </c>
      <c r="G11" t="s">
        <v>23</v>
      </c>
      <c r="H11">
        <v>405</v>
      </c>
      <c r="I11" t="s">
        <v>29</v>
      </c>
      <c r="J11" s="8">
        <v>2700</v>
      </c>
      <c r="K11">
        <v>5</v>
      </c>
      <c r="L11">
        <v>1</v>
      </c>
      <c r="M11" t="s">
        <v>25</v>
      </c>
      <c r="N11">
        <v>21</v>
      </c>
      <c r="O11" t="s">
        <v>30</v>
      </c>
      <c r="P11" t="s">
        <v>30</v>
      </c>
      <c r="Q11">
        <v>30</v>
      </c>
      <c r="R11">
        <v>280</v>
      </c>
      <c r="S11" t="s">
        <v>27</v>
      </c>
    </row>
    <row r="12" spans="1:19" x14ac:dyDescent="0.35">
      <c r="A12" t="s">
        <v>40</v>
      </c>
      <c r="B12">
        <v>13</v>
      </c>
      <c r="C12" t="s">
        <v>20</v>
      </c>
      <c r="D12">
        <v>101</v>
      </c>
      <c r="E12" t="s">
        <v>21</v>
      </c>
      <c r="F12" t="s">
        <v>22</v>
      </c>
      <c r="G12" t="s">
        <v>23</v>
      </c>
      <c r="H12">
        <v>300</v>
      </c>
      <c r="I12" t="s">
        <v>29</v>
      </c>
      <c r="J12" s="8">
        <v>1905</v>
      </c>
      <c r="K12">
        <v>5</v>
      </c>
      <c r="L12">
        <v>1</v>
      </c>
      <c r="M12" t="s">
        <v>30</v>
      </c>
      <c r="N12">
        <v>21</v>
      </c>
      <c r="O12" t="s">
        <v>30</v>
      </c>
      <c r="P12" t="s">
        <v>25</v>
      </c>
      <c r="Q12">
        <v>40</v>
      </c>
      <c r="R12">
        <v>105</v>
      </c>
      <c r="S12" t="s">
        <v>31</v>
      </c>
    </row>
    <row r="13" spans="1:19" x14ac:dyDescent="0.35">
      <c r="A13" t="s">
        <v>41</v>
      </c>
      <c r="B13">
        <v>15</v>
      </c>
      <c r="C13" t="s">
        <v>20</v>
      </c>
      <c r="D13">
        <v>101</v>
      </c>
      <c r="E13" t="s">
        <v>21</v>
      </c>
      <c r="F13" t="s">
        <v>22</v>
      </c>
      <c r="G13" t="s">
        <v>23</v>
      </c>
      <c r="H13">
        <v>377</v>
      </c>
      <c r="I13" t="s">
        <v>29</v>
      </c>
      <c r="J13" s="8">
        <v>2175</v>
      </c>
      <c r="K13">
        <v>5</v>
      </c>
      <c r="L13">
        <v>1</v>
      </c>
      <c r="M13" t="s">
        <v>30</v>
      </c>
      <c r="N13">
        <v>18</v>
      </c>
      <c r="O13" t="s">
        <v>25</v>
      </c>
      <c r="P13" t="s">
        <v>25</v>
      </c>
      <c r="Q13">
        <v>0</v>
      </c>
      <c r="R13">
        <v>294</v>
      </c>
      <c r="S13" t="s">
        <v>27</v>
      </c>
    </row>
    <row r="14" spans="1:19" x14ac:dyDescent="0.35">
      <c r="A14" t="s">
        <v>42</v>
      </c>
      <c r="B14">
        <v>16</v>
      </c>
      <c r="C14" t="s">
        <v>20</v>
      </c>
      <c r="D14">
        <v>101</v>
      </c>
      <c r="E14" t="s">
        <v>21</v>
      </c>
      <c r="F14" t="s">
        <v>22</v>
      </c>
      <c r="G14" t="s">
        <v>23</v>
      </c>
      <c r="H14">
        <v>200</v>
      </c>
      <c r="I14" t="s">
        <v>29</v>
      </c>
      <c r="J14" s="8">
        <v>1725</v>
      </c>
      <c r="K14">
        <v>5</v>
      </c>
      <c r="L14">
        <v>3</v>
      </c>
      <c r="M14" t="s">
        <v>30</v>
      </c>
      <c r="N14" t="s">
        <v>26</v>
      </c>
      <c r="O14" t="s">
        <v>30</v>
      </c>
      <c r="P14" t="s">
        <v>25</v>
      </c>
      <c r="Q14">
        <v>30</v>
      </c>
      <c r="R14">
        <f>2*75</f>
        <v>150</v>
      </c>
      <c r="S14" t="s">
        <v>27</v>
      </c>
    </row>
    <row r="15" spans="1:19" x14ac:dyDescent="0.35">
      <c r="A15" t="s">
        <v>43</v>
      </c>
      <c r="B15">
        <v>17</v>
      </c>
      <c r="C15" t="s">
        <v>20</v>
      </c>
      <c r="D15">
        <v>101</v>
      </c>
      <c r="E15" t="s">
        <v>21</v>
      </c>
      <c r="F15" t="s">
        <v>22</v>
      </c>
      <c r="G15" t="s">
        <v>23</v>
      </c>
      <c r="H15">
        <v>500</v>
      </c>
      <c r="I15" t="s">
        <v>29</v>
      </c>
      <c r="J15" s="8">
        <v>1905</v>
      </c>
      <c r="K15">
        <v>5</v>
      </c>
      <c r="L15">
        <v>1</v>
      </c>
      <c r="M15" t="s">
        <v>30</v>
      </c>
      <c r="N15" t="s">
        <v>26</v>
      </c>
      <c r="O15" t="s">
        <v>30</v>
      </c>
      <c r="P15" t="s">
        <v>25</v>
      </c>
      <c r="Q15">
        <v>30</v>
      </c>
      <c r="R15">
        <v>250</v>
      </c>
      <c r="S15" t="s">
        <v>27</v>
      </c>
    </row>
    <row r="16" spans="1:19" x14ac:dyDescent="0.35">
      <c r="A16" t="s">
        <v>44</v>
      </c>
      <c r="B16">
        <v>18</v>
      </c>
      <c r="C16" t="s">
        <v>20</v>
      </c>
      <c r="D16">
        <v>101</v>
      </c>
      <c r="E16" t="s">
        <v>21</v>
      </c>
      <c r="F16" t="s">
        <v>22</v>
      </c>
      <c r="G16" t="s">
        <v>23</v>
      </c>
      <c r="H16">
        <v>150</v>
      </c>
      <c r="I16" t="s">
        <v>29</v>
      </c>
      <c r="J16" s="8">
        <v>1905</v>
      </c>
      <c r="K16">
        <v>5</v>
      </c>
      <c r="L16">
        <v>1</v>
      </c>
      <c r="M16" t="s">
        <v>25</v>
      </c>
      <c r="N16" t="s">
        <v>26</v>
      </c>
      <c r="O16" t="s">
        <v>25</v>
      </c>
      <c r="P16" t="s">
        <v>25</v>
      </c>
      <c r="Q16">
        <v>60</v>
      </c>
      <c r="R16">
        <v>100</v>
      </c>
      <c r="S16" t="s">
        <v>31</v>
      </c>
    </row>
    <row r="17" spans="1:19" x14ac:dyDescent="0.35">
      <c r="A17" t="s">
        <v>45</v>
      </c>
      <c r="B17">
        <v>19</v>
      </c>
      <c r="C17" t="s">
        <v>20</v>
      </c>
      <c r="D17">
        <v>101</v>
      </c>
      <c r="E17" t="s">
        <v>21</v>
      </c>
      <c r="F17" t="s">
        <v>22</v>
      </c>
      <c r="G17" t="s">
        <v>23</v>
      </c>
      <c r="H17">
        <v>345</v>
      </c>
      <c r="I17" t="s">
        <v>29</v>
      </c>
      <c r="J17" s="8">
        <v>1905</v>
      </c>
      <c r="K17">
        <v>5</v>
      </c>
      <c r="L17">
        <v>1</v>
      </c>
      <c r="M17" t="s">
        <v>25</v>
      </c>
      <c r="N17" t="s">
        <v>26</v>
      </c>
      <c r="O17" t="s">
        <v>30</v>
      </c>
      <c r="P17" t="s">
        <v>30</v>
      </c>
      <c r="Q17">
        <v>60</v>
      </c>
      <c r="R17">
        <v>300</v>
      </c>
      <c r="S17" t="s">
        <v>31</v>
      </c>
    </row>
    <row r="18" spans="1:19" x14ac:dyDescent="0.35">
      <c r="A18" t="s">
        <v>46</v>
      </c>
      <c r="B18">
        <v>20</v>
      </c>
      <c r="C18" t="s">
        <v>20</v>
      </c>
      <c r="D18">
        <v>101</v>
      </c>
      <c r="E18" t="s">
        <v>21</v>
      </c>
      <c r="F18" t="s">
        <v>22</v>
      </c>
      <c r="G18" t="s">
        <v>23</v>
      </c>
      <c r="H18">
        <v>168</v>
      </c>
      <c r="I18" t="s">
        <v>29</v>
      </c>
      <c r="J18" s="8">
        <v>1905</v>
      </c>
      <c r="K18">
        <v>5</v>
      </c>
      <c r="L18">
        <v>1</v>
      </c>
      <c r="M18" t="s">
        <v>25</v>
      </c>
      <c r="N18">
        <v>21</v>
      </c>
      <c r="O18" t="s">
        <v>25</v>
      </c>
      <c r="P18" t="s">
        <v>30</v>
      </c>
      <c r="Q18">
        <v>15</v>
      </c>
      <c r="R18">
        <f>2*150</f>
        <v>300</v>
      </c>
      <c r="S18" t="s">
        <v>27</v>
      </c>
    </row>
    <row r="19" spans="1:19" x14ac:dyDescent="0.35">
      <c r="A19" t="s">
        <v>47</v>
      </c>
      <c r="B19">
        <v>21</v>
      </c>
      <c r="C19" t="s">
        <v>20</v>
      </c>
      <c r="D19">
        <v>101</v>
      </c>
      <c r="E19" t="s">
        <v>21</v>
      </c>
      <c r="F19" t="s">
        <v>22</v>
      </c>
      <c r="G19" t="s">
        <v>23</v>
      </c>
      <c r="H19">
        <v>150</v>
      </c>
      <c r="I19" t="s">
        <v>29</v>
      </c>
      <c r="J19" s="8">
        <v>1800</v>
      </c>
      <c r="K19">
        <v>5</v>
      </c>
      <c r="L19">
        <v>1</v>
      </c>
      <c r="M19" t="s">
        <v>25</v>
      </c>
      <c r="N19" t="s">
        <v>26</v>
      </c>
      <c r="O19" t="s">
        <v>30</v>
      </c>
      <c r="P19" t="s">
        <v>25</v>
      </c>
      <c r="Q19">
        <v>30</v>
      </c>
      <c r="R19">
        <v>150</v>
      </c>
      <c r="S19" t="s">
        <v>27</v>
      </c>
    </row>
    <row r="20" spans="1:19" x14ac:dyDescent="0.35">
      <c r="A20" t="s">
        <v>48</v>
      </c>
      <c r="B20">
        <v>22</v>
      </c>
      <c r="C20" t="s">
        <v>20</v>
      </c>
      <c r="D20">
        <v>101</v>
      </c>
      <c r="E20" t="s">
        <v>21</v>
      </c>
      <c r="F20" t="s">
        <v>22</v>
      </c>
      <c r="G20" t="s">
        <v>23</v>
      </c>
      <c r="H20">
        <v>200</v>
      </c>
      <c r="I20" t="s">
        <v>29</v>
      </c>
      <c r="J20" s="8">
        <v>1905</v>
      </c>
      <c r="K20">
        <v>5</v>
      </c>
      <c r="L20">
        <v>1</v>
      </c>
      <c r="M20" t="s">
        <v>30</v>
      </c>
      <c r="N20">
        <v>21</v>
      </c>
      <c r="O20" t="s">
        <v>30</v>
      </c>
      <c r="P20" t="s">
        <v>25</v>
      </c>
      <c r="Q20">
        <v>30</v>
      </c>
      <c r="R20">
        <f>2*100</f>
        <v>200</v>
      </c>
      <c r="S20" t="s">
        <v>25</v>
      </c>
    </row>
    <row r="21" spans="1:19" x14ac:dyDescent="0.35">
      <c r="A21" t="s">
        <v>49</v>
      </c>
      <c r="B21">
        <v>23</v>
      </c>
      <c r="C21" t="s">
        <v>20</v>
      </c>
      <c r="D21">
        <v>101</v>
      </c>
      <c r="E21" t="s">
        <v>21</v>
      </c>
      <c r="F21" t="s">
        <v>22</v>
      </c>
      <c r="G21" t="s">
        <v>23</v>
      </c>
      <c r="H21">
        <v>201</v>
      </c>
      <c r="I21" t="s">
        <v>29</v>
      </c>
      <c r="J21" s="8">
        <v>1300</v>
      </c>
      <c r="K21">
        <v>5</v>
      </c>
      <c r="L21">
        <v>1</v>
      </c>
      <c r="M21" t="s">
        <v>25</v>
      </c>
      <c r="N21">
        <v>21</v>
      </c>
      <c r="O21" t="s">
        <v>25</v>
      </c>
      <c r="P21" t="s">
        <v>25</v>
      </c>
      <c r="Q21">
        <v>30</v>
      </c>
      <c r="R21">
        <v>180</v>
      </c>
      <c r="S21" t="s">
        <v>27</v>
      </c>
    </row>
    <row r="22" spans="1:19" x14ac:dyDescent="0.35">
      <c r="A22" t="s">
        <v>50</v>
      </c>
      <c r="B22">
        <v>24</v>
      </c>
      <c r="C22" t="s">
        <v>20</v>
      </c>
      <c r="D22">
        <v>101</v>
      </c>
      <c r="E22" t="s">
        <v>21</v>
      </c>
      <c r="F22" t="s">
        <v>22</v>
      </c>
      <c r="G22" t="s">
        <v>23</v>
      </c>
      <c r="H22">
        <v>525</v>
      </c>
      <c r="I22" t="s">
        <v>29</v>
      </c>
      <c r="J22" s="8">
        <v>1800</v>
      </c>
      <c r="K22">
        <v>5</v>
      </c>
      <c r="L22">
        <v>1</v>
      </c>
      <c r="M22" t="s">
        <v>25</v>
      </c>
      <c r="N22">
        <v>18</v>
      </c>
      <c r="O22" t="s">
        <v>30</v>
      </c>
      <c r="P22" t="s">
        <v>30</v>
      </c>
      <c r="Q22">
        <v>30</v>
      </c>
      <c r="R22">
        <v>551</v>
      </c>
      <c r="S22" t="s">
        <v>31</v>
      </c>
    </row>
    <row r="23" spans="1:19" x14ac:dyDescent="0.35">
      <c r="A23" t="s">
        <v>51</v>
      </c>
      <c r="B23">
        <v>25</v>
      </c>
      <c r="C23" t="s">
        <v>20</v>
      </c>
      <c r="D23">
        <v>101</v>
      </c>
      <c r="E23" t="s">
        <v>21</v>
      </c>
      <c r="F23" t="s">
        <v>22</v>
      </c>
      <c r="G23" t="s">
        <v>23</v>
      </c>
      <c r="H23">
        <v>300</v>
      </c>
      <c r="I23" t="s">
        <v>29</v>
      </c>
      <c r="J23" s="8">
        <v>1905</v>
      </c>
      <c r="K23">
        <v>5</v>
      </c>
      <c r="L23">
        <v>1</v>
      </c>
      <c r="M23" t="s">
        <v>25</v>
      </c>
      <c r="N23">
        <v>18</v>
      </c>
      <c r="O23" t="s">
        <v>30</v>
      </c>
      <c r="P23" t="s">
        <v>30</v>
      </c>
      <c r="Q23">
        <v>30</v>
      </c>
      <c r="R23">
        <v>200</v>
      </c>
      <c r="S23" t="s">
        <v>27</v>
      </c>
    </row>
    <row r="24" spans="1:19" x14ac:dyDescent="0.35">
      <c r="A24" t="s">
        <v>52</v>
      </c>
      <c r="B24">
        <v>26</v>
      </c>
      <c r="C24" t="s">
        <v>20</v>
      </c>
      <c r="D24">
        <v>101</v>
      </c>
      <c r="E24" t="s">
        <v>21</v>
      </c>
      <c r="F24" t="s">
        <v>22</v>
      </c>
      <c r="G24" t="s">
        <v>23</v>
      </c>
      <c r="H24">
        <v>475</v>
      </c>
      <c r="I24" t="s">
        <v>29</v>
      </c>
      <c r="J24" s="8">
        <v>1905</v>
      </c>
      <c r="K24">
        <v>5</v>
      </c>
      <c r="L24">
        <v>1</v>
      </c>
      <c r="M24" t="s">
        <v>30</v>
      </c>
      <c r="N24" t="s">
        <v>26</v>
      </c>
      <c r="O24" t="s">
        <v>30</v>
      </c>
      <c r="P24" t="s">
        <v>30</v>
      </c>
      <c r="Q24">
        <v>30</v>
      </c>
      <c r="R24">
        <v>495</v>
      </c>
      <c r="S24" t="s">
        <v>27</v>
      </c>
    </row>
    <row r="25" spans="1:19" x14ac:dyDescent="0.35">
      <c r="A25" t="s">
        <v>53</v>
      </c>
      <c r="B25">
        <v>27</v>
      </c>
      <c r="C25" t="s">
        <v>20</v>
      </c>
      <c r="D25">
        <v>101</v>
      </c>
      <c r="E25" t="s">
        <v>21</v>
      </c>
      <c r="F25" t="s">
        <v>22</v>
      </c>
      <c r="G25" t="s">
        <v>23</v>
      </c>
      <c r="H25">
        <v>333.25</v>
      </c>
      <c r="I25" t="s">
        <v>29</v>
      </c>
      <c r="J25" s="8">
        <v>1905</v>
      </c>
      <c r="K25">
        <v>5</v>
      </c>
      <c r="L25">
        <v>1</v>
      </c>
      <c r="M25" t="s">
        <v>30</v>
      </c>
      <c r="N25" t="s">
        <v>26</v>
      </c>
      <c r="O25" t="s">
        <v>25</v>
      </c>
      <c r="P25" t="s">
        <v>25</v>
      </c>
      <c r="Q25">
        <v>30</v>
      </c>
      <c r="R25">
        <f>2*300</f>
        <v>600</v>
      </c>
      <c r="S25" t="s">
        <v>31</v>
      </c>
    </row>
    <row r="26" spans="1:19" x14ac:dyDescent="0.35">
      <c r="A26" t="s">
        <v>54</v>
      </c>
      <c r="B26">
        <v>28</v>
      </c>
      <c r="C26" t="s">
        <v>20</v>
      </c>
      <c r="D26">
        <v>101</v>
      </c>
      <c r="E26" t="s">
        <v>21</v>
      </c>
      <c r="F26" t="s">
        <v>22</v>
      </c>
      <c r="G26" t="s">
        <v>23</v>
      </c>
      <c r="H26">
        <v>400</v>
      </c>
      <c r="I26" t="s">
        <v>29</v>
      </c>
      <c r="J26" s="8">
        <v>1905</v>
      </c>
      <c r="K26">
        <v>5</v>
      </c>
      <c r="L26">
        <v>2</v>
      </c>
      <c r="M26" t="s">
        <v>30</v>
      </c>
      <c r="N26">
        <v>21</v>
      </c>
      <c r="O26" t="s">
        <v>30</v>
      </c>
      <c r="P26" t="s">
        <v>30</v>
      </c>
      <c r="Q26">
        <v>30</v>
      </c>
      <c r="R26">
        <f>2*150</f>
        <v>300</v>
      </c>
      <c r="S26" t="s">
        <v>31</v>
      </c>
    </row>
    <row r="27" spans="1:19" x14ac:dyDescent="0.35">
      <c r="A27" t="s">
        <v>55</v>
      </c>
      <c r="B27">
        <v>29</v>
      </c>
      <c r="C27" t="s">
        <v>20</v>
      </c>
      <c r="D27">
        <v>101</v>
      </c>
      <c r="E27" t="s">
        <v>21</v>
      </c>
      <c r="F27" t="s">
        <v>22</v>
      </c>
      <c r="G27" t="s">
        <v>23</v>
      </c>
      <c r="H27">
        <v>200</v>
      </c>
      <c r="I27" t="s">
        <v>29</v>
      </c>
      <c r="J27" s="8">
        <v>1905</v>
      </c>
      <c r="K27">
        <v>5</v>
      </c>
      <c r="L27">
        <v>1</v>
      </c>
      <c r="M27" t="s">
        <v>25</v>
      </c>
      <c r="N27">
        <v>21</v>
      </c>
      <c r="O27" t="s">
        <v>25</v>
      </c>
      <c r="P27" t="s">
        <v>25</v>
      </c>
      <c r="Q27">
        <v>30</v>
      </c>
      <c r="R27">
        <v>100</v>
      </c>
      <c r="S27" t="s">
        <v>27</v>
      </c>
    </row>
    <row r="28" spans="1:19" x14ac:dyDescent="0.35">
      <c r="A28" t="s">
        <v>56</v>
      </c>
      <c r="B28">
        <v>30</v>
      </c>
      <c r="C28" t="s">
        <v>20</v>
      </c>
      <c r="D28">
        <v>101</v>
      </c>
      <c r="E28" t="s">
        <v>21</v>
      </c>
      <c r="F28" t="s">
        <v>22</v>
      </c>
      <c r="G28" t="s">
        <v>23</v>
      </c>
      <c r="H28">
        <v>75</v>
      </c>
      <c r="I28" t="s">
        <v>29</v>
      </c>
      <c r="J28" s="8">
        <v>1000</v>
      </c>
      <c r="K28">
        <v>5</v>
      </c>
      <c r="L28">
        <v>2</v>
      </c>
      <c r="M28" t="s">
        <v>25</v>
      </c>
      <c r="N28">
        <v>18</v>
      </c>
      <c r="O28" t="s">
        <v>30</v>
      </c>
      <c r="P28" t="s">
        <v>25</v>
      </c>
      <c r="Q28">
        <v>30</v>
      </c>
      <c r="R28">
        <v>75</v>
      </c>
      <c r="S28" t="s">
        <v>27</v>
      </c>
    </row>
    <row r="29" spans="1:19" x14ac:dyDescent="0.35">
      <c r="A29" t="s">
        <v>57</v>
      </c>
      <c r="B29">
        <v>31</v>
      </c>
      <c r="C29" t="s">
        <v>20</v>
      </c>
      <c r="D29">
        <v>101</v>
      </c>
      <c r="E29" t="s">
        <v>21</v>
      </c>
      <c r="F29" t="s">
        <v>22</v>
      </c>
      <c r="G29" t="s">
        <v>23</v>
      </c>
      <c r="H29">
        <v>300</v>
      </c>
      <c r="I29" t="s">
        <v>29</v>
      </c>
      <c r="J29" s="8">
        <v>1725</v>
      </c>
      <c r="K29">
        <v>5</v>
      </c>
      <c r="L29">
        <v>1</v>
      </c>
      <c r="M29" t="s">
        <v>30</v>
      </c>
      <c r="N29">
        <v>19</v>
      </c>
      <c r="O29" t="s">
        <v>30</v>
      </c>
      <c r="P29" t="s">
        <v>25</v>
      </c>
      <c r="Q29">
        <v>50</v>
      </c>
      <c r="R29">
        <v>121</v>
      </c>
      <c r="S29" t="s">
        <v>25</v>
      </c>
    </row>
    <row r="30" spans="1:19" x14ac:dyDescent="0.35">
      <c r="A30" t="s">
        <v>58</v>
      </c>
      <c r="B30">
        <v>32</v>
      </c>
      <c r="C30" t="s">
        <v>20</v>
      </c>
      <c r="D30">
        <v>101</v>
      </c>
      <c r="E30" t="s">
        <v>21</v>
      </c>
      <c r="F30" t="s">
        <v>22</v>
      </c>
      <c r="G30" t="s">
        <v>23</v>
      </c>
      <c r="H30">
        <v>1425</v>
      </c>
      <c r="I30" t="s">
        <v>24</v>
      </c>
      <c r="J30" s="8">
        <v>4000</v>
      </c>
      <c r="K30">
        <v>6</v>
      </c>
      <c r="L30">
        <v>1</v>
      </c>
      <c r="M30" t="s">
        <v>30</v>
      </c>
      <c r="N30" t="s">
        <v>26</v>
      </c>
      <c r="O30" t="s">
        <v>25</v>
      </c>
      <c r="P30" t="s">
        <v>25</v>
      </c>
      <c r="Q30">
        <v>40</v>
      </c>
      <c r="R30">
        <v>750</v>
      </c>
      <c r="S30" t="s">
        <v>27</v>
      </c>
    </row>
    <row r="31" spans="1:19" x14ac:dyDescent="0.35">
      <c r="A31" t="s">
        <v>59</v>
      </c>
      <c r="B31">
        <v>33</v>
      </c>
      <c r="C31" t="s">
        <v>20</v>
      </c>
      <c r="D31">
        <v>101</v>
      </c>
      <c r="E31" t="s">
        <v>21</v>
      </c>
      <c r="F31" t="s">
        <v>22</v>
      </c>
      <c r="G31" t="s">
        <v>23</v>
      </c>
      <c r="H31">
        <v>110</v>
      </c>
      <c r="I31" t="s">
        <v>29</v>
      </c>
      <c r="J31" s="8">
        <v>1905</v>
      </c>
      <c r="K31">
        <v>5</v>
      </c>
      <c r="L31">
        <v>1</v>
      </c>
      <c r="M31" t="s">
        <v>25</v>
      </c>
      <c r="N31">
        <v>21</v>
      </c>
      <c r="O31" t="s">
        <v>30</v>
      </c>
      <c r="P31" t="s">
        <v>25</v>
      </c>
      <c r="Q31">
        <v>30</v>
      </c>
      <c r="R31">
        <v>110</v>
      </c>
      <c r="S31" t="s">
        <v>27</v>
      </c>
    </row>
    <row r="32" spans="1:19" x14ac:dyDescent="0.35">
      <c r="A32" t="s">
        <v>60</v>
      </c>
      <c r="B32">
        <v>34</v>
      </c>
      <c r="C32" t="s">
        <v>20</v>
      </c>
      <c r="D32">
        <v>101</v>
      </c>
      <c r="E32" t="s">
        <v>21</v>
      </c>
      <c r="F32" t="s">
        <v>22</v>
      </c>
      <c r="G32" t="s">
        <v>23</v>
      </c>
      <c r="H32">
        <v>370</v>
      </c>
      <c r="I32" t="s">
        <v>29</v>
      </c>
      <c r="J32" s="8">
        <v>2500</v>
      </c>
      <c r="K32">
        <v>5</v>
      </c>
      <c r="L32">
        <v>2</v>
      </c>
      <c r="M32" t="s">
        <v>30</v>
      </c>
      <c r="N32">
        <v>21</v>
      </c>
      <c r="O32" t="s">
        <v>30</v>
      </c>
      <c r="P32" t="s">
        <v>30</v>
      </c>
      <c r="Q32">
        <v>30</v>
      </c>
      <c r="R32">
        <v>270</v>
      </c>
      <c r="S32" t="s">
        <v>27</v>
      </c>
    </row>
    <row r="33" spans="1:19" x14ac:dyDescent="0.35">
      <c r="A33" t="s">
        <v>61</v>
      </c>
      <c r="B33">
        <v>35</v>
      </c>
      <c r="C33" t="s">
        <v>20</v>
      </c>
      <c r="D33">
        <v>101</v>
      </c>
      <c r="E33" t="s">
        <v>21</v>
      </c>
      <c r="F33" t="s">
        <v>22</v>
      </c>
      <c r="G33" t="s">
        <v>23</v>
      </c>
      <c r="H33">
        <v>400</v>
      </c>
      <c r="I33" t="s">
        <v>24</v>
      </c>
      <c r="J33" s="8">
        <v>4000</v>
      </c>
      <c r="K33">
        <v>6</v>
      </c>
      <c r="L33">
        <v>1</v>
      </c>
      <c r="M33" t="s">
        <v>30</v>
      </c>
      <c r="N33" t="s">
        <v>26</v>
      </c>
      <c r="O33" t="s">
        <v>30</v>
      </c>
      <c r="P33" t="s">
        <v>25</v>
      </c>
      <c r="Q33">
        <v>50</v>
      </c>
      <c r="R33">
        <v>400</v>
      </c>
      <c r="S33" t="s">
        <v>27</v>
      </c>
    </row>
    <row r="34" spans="1:19" x14ac:dyDescent="0.35">
      <c r="A34" t="s">
        <v>62</v>
      </c>
      <c r="B34">
        <v>36</v>
      </c>
      <c r="C34" t="s">
        <v>20</v>
      </c>
      <c r="D34">
        <v>101</v>
      </c>
      <c r="E34" t="s">
        <v>21</v>
      </c>
      <c r="F34" t="s">
        <v>22</v>
      </c>
      <c r="G34" t="s">
        <v>23</v>
      </c>
      <c r="H34">
        <v>788</v>
      </c>
      <c r="I34" t="s">
        <v>29</v>
      </c>
      <c r="J34" s="8">
        <v>4050</v>
      </c>
      <c r="K34">
        <v>5</v>
      </c>
      <c r="L34">
        <v>1</v>
      </c>
      <c r="M34" t="s">
        <v>30</v>
      </c>
      <c r="N34">
        <v>21</v>
      </c>
      <c r="O34" t="s">
        <v>30</v>
      </c>
      <c r="P34" t="s">
        <v>30</v>
      </c>
      <c r="Q34">
        <v>0</v>
      </c>
      <c r="R34">
        <f>(2/3)*288</f>
        <v>192</v>
      </c>
      <c r="S34" t="s">
        <v>27</v>
      </c>
    </row>
    <row r="35" spans="1:19" x14ac:dyDescent="0.35">
      <c r="A35" t="s">
        <v>63</v>
      </c>
      <c r="B35">
        <v>37</v>
      </c>
      <c r="C35" t="s">
        <v>20</v>
      </c>
      <c r="D35">
        <v>101</v>
      </c>
      <c r="E35" t="s">
        <v>21</v>
      </c>
      <c r="F35" t="s">
        <v>22</v>
      </c>
      <c r="G35" t="s">
        <v>23</v>
      </c>
      <c r="H35">
        <v>600</v>
      </c>
      <c r="I35" t="s">
        <v>29</v>
      </c>
      <c r="J35" s="8">
        <v>1905</v>
      </c>
      <c r="K35">
        <v>5</v>
      </c>
      <c r="L35">
        <v>1</v>
      </c>
      <c r="M35" t="s">
        <v>25</v>
      </c>
      <c r="N35" t="s">
        <v>26</v>
      </c>
      <c r="O35" t="s">
        <v>30</v>
      </c>
      <c r="P35" t="s">
        <v>25</v>
      </c>
      <c r="Q35">
        <v>40</v>
      </c>
      <c r="R35">
        <v>300</v>
      </c>
      <c r="S35" t="s">
        <v>31</v>
      </c>
    </row>
    <row r="36" spans="1:19" x14ac:dyDescent="0.35">
      <c r="A36" t="s">
        <v>64</v>
      </c>
      <c r="B36">
        <v>38</v>
      </c>
      <c r="C36" t="s">
        <v>20</v>
      </c>
      <c r="D36">
        <v>101</v>
      </c>
      <c r="E36" t="s">
        <v>21</v>
      </c>
      <c r="F36" t="s">
        <v>22</v>
      </c>
      <c r="G36" t="s">
        <v>23</v>
      </c>
      <c r="H36">
        <v>350</v>
      </c>
      <c r="I36" t="s">
        <v>29</v>
      </c>
      <c r="J36" s="8">
        <v>2625</v>
      </c>
      <c r="K36">
        <v>5</v>
      </c>
      <c r="L36">
        <v>1</v>
      </c>
      <c r="M36" t="s">
        <v>30</v>
      </c>
      <c r="N36" t="s">
        <v>26</v>
      </c>
      <c r="O36" t="s">
        <v>25</v>
      </c>
      <c r="P36" t="s">
        <v>25</v>
      </c>
      <c r="Q36">
        <v>30</v>
      </c>
      <c r="R36">
        <v>200</v>
      </c>
      <c r="S36" t="s">
        <v>27</v>
      </c>
    </row>
    <row r="37" spans="1:19" x14ac:dyDescent="0.35">
      <c r="A37" t="s">
        <v>65</v>
      </c>
      <c r="B37">
        <v>39</v>
      </c>
      <c r="C37" t="s">
        <v>20</v>
      </c>
      <c r="D37">
        <v>101</v>
      </c>
      <c r="E37" t="s">
        <v>21</v>
      </c>
      <c r="F37" t="s">
        <v>22</v>
      </c>
      <c r="G37" t="s">
        <v>23</v>
      </c>
      <c r="H37">
        <v>103.5</v>
      </c>
      <c r="I37" t="s">
        <v>29</v>
      </c>
      <c r="J37" s="8">
        <v>1905</v>
      </c>
      <c r="K37">
        <v>5</v>
      </c>
      <c r="L37">
        <v>1</v>
      </c>
      <c r="M37" t="s">
        <v>25</v>
      </c>
      <c r="N37">
        <v>18</v>
      </c>
      <c r="O37" t="s">
        <v>30</v>
      </c>
      <c r="P37" t="s">
        <v>30</v>
      </c>
      <c r="Q37">
        <v>30</v>
      </c>
      <c r="R37">
        <v>100</v>
      </c>
      <c r="S37" t="s">
        <v>27</v>
      </c>
    </row>
    <row r="38" spans="1:19" x14ac:dyDescent="0.35">
      <c r="A38" t="s">
        <v>66</v>
      </c>
      <c r="B38">
        <v>40</v>
      </c>
      <c r="C38" t="s">
        <v>20</v>
      </c>
      <c r="D38">
        <v>101</v>
      </c>
      <c r="E38" t="s">
        <v>21</v>
      </c>
      <c r="F38" t="s">
        <v>22</v>
      </c>
      <c r="G38" t="s">
        <v>23</v>
      </c>
      <c r="H38">
        <v>500</v>
      </c>
      <c r="I38" t="s">
        <v>24</v>
      </c>
      <c r="J38" s="8">
        <v>2000</v>
      </c>
      <c r="K38">
        <v>6</v>
      </c>
      <c r="L38">
        <v>2</v>
      </c>
      <c r="M38" t="s">
        <v>30</v>
      </c>
      <c r="N38" t="s">
        <v>26</v>
      </c>
      <c r="O38" t="s">
        <v>25</v>
      </c>
      <c r="P38" t="s">
        <v>25</v>
      </c>
      <c r="Q38">
        <v>120</v>
      </c>
      <c r="R38">
        <f>2*200</f>
        <v>400</v>
      </c>
      <c r="S38" t="s">
        <v>27</v>
      </c>
    </row>
    <row r="39" spans="1:19" x14ac:dyDescent="0.35">
      <c r="A39" t="s">
        <v>67</v>
      </c>
      <c r="B39">
        <v>41</v>
      </c>
      <c r="C39" t="s">
        <v>20</v>
      </c>
      <c r="D39">
        <v>101</v>
      </c>
      <c r="E39" t="s">
        <v>21</v>
      </c>
      <c r="F39" t="s">
        <v>22</v>
      </c>
      <c r="G39" t="s">
        <v>23</v>
      </c>
      <c r="H39">
        <v>615</v>
      </c>
      <c r="I39" t="s">
        <v>29</v>
      </c>
      <c r="J39" s="8">
        <v>1905</v>
      </c>
      <c r="K39">
        <v>5</v>
      </c>
      <c r="L39">
        <v>2</v>
      </c>
      <c r="M39" t="s">
        <v>30</v>
      </c>
      <c r="N39" t="s">
        <v>26</v>
      </c>
      <c r="O39" t="s">
        <v>30</v>
      </c>
      <c r="P39" t="s">
        <v>30</v>
      </c>
      <c r="Q39">
        <v>30</v>
      </c>
      <c r="R39">
        <v>326</v>
      </c>
      <c r="S39" t="s">
        <v>27</v>
      </c>
    </row>
    <row r="40" spans="1:19" x14ac:dyDescent="0.35">
      <c r="A40" t="s">
        <v>68</v>
      </c>
      <c r="B40">
        <v>42</v>
      </c>
      <c r="C40" t="s">
        <v>20</v>
      </c>
      <c r="D40">
        <v>101</v>
      </c>
      <c r="E40" t="s">
        <v>21</v>
      </c>
      <c r="F40" t="s">
        <v>22</v>
      </c>
      <c r="G40" t="s">
        <v>23</v>
      </c>
      <c r="H40">
        <v>30</v>
      </c>
      <c r="I40" t="s">
        <v>29</v>
      </c>
      <c r="J40" s="8">
        <v>1908</v>
      </c>
      <c r="K40">
        <v>5</v>
      </c>
      <c r="L40">
        <v>1</v>
      </c>
      <c r="M40" t="s">
        <v>30</v>
      </c>
      <c r="N40" t="s">
        <v>26</v>
      </c>
      <c r="O40" t="s">
        <v>25</v>
      </c>
      <c r="P40" t="s">
        <v>30</v>
      </c>
      <c r="Q40">
        <v>2</v>
      </c>
      <c r="R40">
        <v>40</v>
      </c>
      <c r="S40" t="s">
        <v>27</v>
      </c>
    </row>
    <row r="41" spans="1:19" x14ac:dyDescent="0.35">
      <c r="A41" t="s">
        <v>69</v>
      </c>
      <c r="B41">
        <v>44</v>
      </c>
      <c r="C41" t="s">
        <v>20</v>
      </c>
      <c r="D41">
        <v>101</v>
      </c>
      <c r="E41" t="s">
        <v>21</v>
      </c>
      <c r="F41" t="s">
        <v>22</v>
      </c>
      <c r="G41" t="s">
        <v>23</v>
      </c>
      <c r="H41">
        <v>310</v>
      </c>
      <c r="I41" t="s">
        <v>24</v>
      </c>
      <c r="J41" s="8">
        <v>2500</v>
      </c>
      <c r="K41">
        <v>6</v>
      </c>
      <c r="L41">
        <v>1</v>
      </c>
      <c r="M41" t="s">
        <v>30</v>
      </c>
      <c r="N41">
        <v>21</v>
      </c>
      <c r="O41" t="s">
        <v>30</v>
      </c>
      <c r="P41" t="s">
        <v>30</v>
      </c>
      <c r="Q41">
        <v>40</v>
      </c>
      <c r="R41">
        <f>2*310</f>
        <v>620</v>
      </c>
      <c r="S41" t="s">
        <v>31</v>
      </c>
    </row>
    <row r="42" spans="1:19" x14ac:dyDescent="0.35">
      <c r="A42" t="s">
        <v>70</v>
      </c>
      <c r="B42">
        <v>45</v>
      </c>
      <c r="C42" t="s">
        <v>20</v>
      </c>
      <c r="D42">
        <v>101</v>
      </c>
      <c r="E42" t="s">
        <v>21</v>
      </c>
      <c r="F42" t="s">
        <v>22</v>
      </c>
      <c r="G42" t="s">
        <v>23</v>
      </c>
      <c r="H42">
        <v>111</v>
      </c>
      <c r="I42" t="s">
        <v>29</v>
      </c>
      <c r="J42" s="8">
        <v>1905</v>
      </c>
      <c r="K42">
        <v>5</v>
      </c>
      <c r="L42">
        <v>1</v>
      </c>
      <c r="M42" t="s">
        <v>25</v>
      </c>
      <c r="N42" t="s">
        <v>26</v>
      </c>
      <c r="O42" t="s">
        <v>30</v>
      </c>
      <c r="P42" t="s">
        <v>25</v>
      </c>
      <c r="Q42">
        <v>30</v>
      </c>
      <c r="R42">
        <v>145</v>
      </c>
      <c r="S42" t="s">
        <v>27</v>
      </c>
    </row>
    <row r="43" spans="1:19" x14ac:dyDescent="0.35">
      <c r="A43" t="s">
        <v>71</v>
      </c>
      <c r="B43">
        <v>46</v>
      </c>
      <c r="C43" t="s">
        <v>20</v>
      </c>
      <c r="D43">
        <v>101</v>
      </c>
      <c r="E43" t="s">
        <v>21</v>
      </c>
      <c r="F43" t="s">
        <v>22</v>
      </c>
      <c r="G43" t="s">
        <v>23</v>
      </c>
      <c r="H43">
        <v>400</v>
      </c>
      <c r="I43" t="s">
        <v>24</v>
      </c>
      <c r="J43" s="8">
        <v>4000</v>
      </c>
      <c r="K43">
        <v>6</v>
      </c>
      <c r="L43">
        <v>1</v>
      </c>
      <c r="M43" t="s">
        <v>30</v>
      </c>
      <c r="N43">
        <v>18</v>
      </c>
      <c r="O43" t="s">
        <v>30</v>
      </c>
      <c r="P43" t="s">
        <v>25</v>
      </c>
      <c r="Q43">
        <v>0</v>
      </c>
      <c r="R43">
        <v>400</v>
      </c>
      <c r="S43" t="s">
        <v>31</v>
      </c>
    </row>
    <row r="44" spans="1:19" x14ac:dyDescent="0.35">
      <c r="A44" t="s">
        <v>72</v>
      </c>
      <c r="B44">
        <v>47</v>
      </c>
      <c r="C44" t="s">
        <v>20</v>
      </c>
      <c r="D44">
        <v>101</v>
      </c>
      <c r="E44" t="s">
        <v>21</v>
      </c>
      <c r="F44" t="s">
        <v>22</v>
      </c>
      <c r="G44" t="s">
        <v>23</v>
      </c>
      <c r="H44">
        <v>760</v>
      </c>
      <c r="I44" t="s">
        <v>29</v>
      </c>
      <c r="J44" s="8">
        <v>1905</v>
      </c>
      <c r="K44">
        <v>5</v>
      </c>
      <c r="L44">
        <v>1</v>
      </c>
      <c r="M44" t="s">
        <v>30</v>
      </c>
      <c r="N44" t="s">
        <v>26</v>
      </c>
      <c r="O44" t="s">
        <v>30</v>
      </c>
      <c r="P44" t="s">
        <v>25</v>
      </c>
      <c r="Q44">
        <v>30</v>
      </c>
      <c r="R44">
        <v>310</v>
      </c>
      <c r="S44" t="s">
        <v>31</v>
      </c>
    </row>
    <row r="45" spans="1:19" x14ac:dyDescent="0.35">
      <c r="A45" t="s">
        <v>73</v>
      </c>
      <c r="B45">
        <v>48</v>
      </c>
      <c r="C45" t="s">
        <v>20</v>
      </c>
      <c r="D45">
        <v>101</v>
      </c>
      <c r="E45" t="s">
        <v>21</v>
      </c>
      <c r="F45" t="s">
        <v>22</v>
      </c>
      <c r="G45" t="s">
        <v>23</v>
      </c>
      <c r="H45">
        <v>991</v>
      </c>
      <c r="I45" t="s">
        <v>29</v>
      </c>
      <c r="J45" s="8">
        <v>1800</v>
      </c>
      <c r="K45">
        <v>5</v>
      </c>
      <c r="L45">
        <v>3</v>
      </c>
      <c r="M45" t="s">
        <v>25</v>
      </c>
      <c r="N45">
        <v>21</v>
      </c>
      <c r="O45" t="s">
        <v>30</v>
      </c>
      <c r="P45" t="s">
        <v>30</v>
      </c>
      <c r="Q45">
        <v>34</v>
      </c>
      <c r="R45">
        <v>667</v>
      </c>
      <c r="S45" t="s">
        <v>27</v>
      </c>
    </row>
    <row r="46" spans="1:19" x14ac:dyDescent="0.35">
      <c r="A46" t="s">
        <v>74</v>
      </c>
      <c r="B46">
        <v>49</v>
      </c>
      <c r="C46" t="s">
        <v>20</v>
      </c>
      <c r="D46">
        <v>101</v>
      </c>
      <c r="E46" t="s">
        <v>21</v>
      </c>
      <c r="F46" t="s">
        <v>22</v>
      </c>
      <c r="G46" t="s">
        <v>23</v>
      </c>
      <c r="H46">
        <v>110</v>
      </c>
      <c r="I46" t="s">
        <v>29</v>
      </c>
      <c r="J46" s="8">
        <v>1905</v>
      </c>
      <c r="K46">
        <v>5</v>
      </c>
      <c r="L46">
        <v>1</v>
      </c>
      <c r="M46" t="s">
        <v>30</v>
      </c>
      <c r="N46" t="s">
        <v>26</v>
      </c>
      <c r="O46" t="s">
        <v>25</v>
      </c>
      <c r="P46" t="s">
        <v>25</v>
      </c>
      <c r="Q46">
        <v>30</v>
      </c>
      <c r="R46">
        <v>63</v>
      </c>
      <c r="S46" t="s">
        <v>27</v>
      </c>
    </row>
    <row r="47" spans="1:19" x14ac:dyDescent="0.35">
      <c r="A47" t="s">
        <v>75</v>
      </c>
      <c r="B47">
        <v>50</v>
      </c>
      <c r="C47" t="s">
        <v>20</v>
      </c>
      <c r="D47">
        <v>101</v>
      </c>
      <c r="E47" t="s">
        <v>21</v>
      </c>
      <c r="F47" t="s">
        <v>22</v>
      </c>
      <c r="G47" t="s">
        <v>23</v>
      </c>
      <c r="H47">
        <v>100</v>
      </c>
      <c r="I47" t="s">
        <v>29</v>
      </c>
      <c r="J47" s="8">
        <v>1725</v>
      </c>
      <c r="K47">
        <v>5</v>
      </c>
      <c r="L47">
        <v>1</v>
      </c>
      <c r="M47" t="s">
        <v>25</v>
      </c>
      <c r="N47">
        <v>18</v>
      </c>
      <c r="O47" t="s">
        <v>25</v>
      </c>
      <c r="P47" t="s">
        <v>25</v>
      </c>
      <c r="Q47">
        <v>30</v>
      </c>
      <c r="R47">
        <v>240</v>
      </c>
      <c r="S47" t="s">
        <v>27</v>
      </c>
    </row>
    <row r="48" spans="1:19" x14ac:dyDescent="0.35">
      <c r="A48" t="s">
        <v>76</v>
      </c>
      <c r="B48">
        <v>51</v>
      </c>
      <c r="C48" t="s">
        <v>20</v>
      </c>
      <c r="D48">
        <v>101</v>
      </c>
      <c r="E48" t="s">
        <v>21</v>
      </c>
      <c r="F48" t="s">
        <v>22</v>
      </c>
      <c r="G48" t="s">
        <v>23</v>
      </c>
      <c r="H48">
        <v>130</v>
      </c>
      <c r="I48" t="s">
        <v>29</v>
      </c>
      <c r="J48" s="8">
        <v>1905</v>
      </c>
      <c r="K48">
        <v>5</v>
      </c>
      <c r="L48">
        <v>2</v>
      </c>
      <c r="M48" t="s">
        <v>30</v>
      </c>
      <c r="N48" t="s">
        <v>26</v>
      </c>
      <c r="O48" t="s">
        <v>25</v>
      </c>
      <c r="P48" t="s">
        <v>30</v>
      </c>
      <c r="Q48">
        <v>30</v>
      </c>
      <c r="R48">
        <v>135</v>
      </c>
      <c r="S48" t="s">
        <v>25</v>
      </c>
    </row>
    <row r="49" spans="1:19" x14ac:dyDescent="0.35">
      <c r="A49" t="s">
        <v>77</v>
      </c>
      <c r="B49">
        <v>53</v>
      </c>
      <c r="C49" t="s">
        <v>20</v>
      </c>
      <c r="D49">
        <v>101</v>
      </c>
      <c r="E49" t="s">
        <v>21</v>
      </c>
      <c r="F49" t="s">
        <v>22</v>
      </c>
      <c r="G49" t="s">
        <v>23</v>
      </c>
      <c r="H49">
        <v>109</v>
      </c>
      <c r="I49" t="s">
        <v>78</v>
      </c>
      <c r="J49">
        <v>1707</v>
      </c>
      <c r="K49">
        <v>5</v>
      </c>
      <c r="L49">
        <v>1</v>
      </c>
      <c r="M49" t="s">
        <v>25</v>
      </c>
      <c r="N49" t="s">
        <v>26</v>
      </c>
      <c r="O49" t="s">
        <v>25</v>
      </c>
      <c r="P49" t="s">
        <v>30</v>
      </c>
      <c r="Q49">
        <v>24</v>
      </c>
      <c r="R49">
        <f>2*205</f>
        <v>410</v>
      </c>
      <c r="S49" t="s">
        <v>27</v>
      </c>
    </row>
    <row r="50" spans="1:19" x14ac:dyDescent="0.35">
      <c r="A50" t="s">
        <v>79</v>
      </c>
      <c r="B50">
        <v>54</v>
      </c>
      <c r="C50" t="s">
        <v>20</v>
      </c>
      <c r="D50">
        <v>101</v>
      </c>
      <c r="E50" t="s">
        <v>21</v>
      </c>
      <c r="F50" t="s">
        <v>22</v>
      </c>
      <c r="G50" t="s">
        <v>23</v>
      </c>
      <c r="H50">
        <v>500</v>
      </c>
      <c r="I50" t="s">
        <v>29</v>
      </c>
      <c r="J50">
        <v>1800</v>
      </c>
      <c r="K50">
        <v>5</v>
      </c>
      <c r="L50">
        <v>2</v>
      </c>
      <c r="M50" t="s">
        <v>25</v>
      </c>
      <c r="N50">
        <v>18</v>
      </c>
      <c r="O50" t="s">
        <v>30</v>
      </c>
      <c r="P50" t="s">
        <v>25</v>
      </c>
      <c r="Q50">
        <v>48</v>
      </c>
      <c r="R50">
        <v>425</v>
      </c>
      <c r="S50" t="s">
        <v>27</v>
      </c>
    </row>
    <row r="51" spans="1:19" x14ac:dyDescent="0.35">
      <c r="A51" t="s">
        <v>80</v>
      </c>
      <c r="B51">
        <v>55</v>
      </c>
      <c r="C51" t="s">
        <v>20</v>
      </c>
      <c r="D51">
        <v>101</v>
      </c>
      <c r="E51" t="s">
        <v>21</v>
      </c>
      <c r="F51" t="s">
        <v>22</v>
      </c>
      <c r="G51" t="s">
        <v>23</v>
      </c>
      <c r="H51">
        <v>60</v>
      </c>
      <c r="I51" t="s">
        <v>29</v>
      </c>
      <c r="J51">
        <v>1905</v>
      </c>
      <c r="K51">
        <v>5</v>
      </c>
      <c r="L51">
        <v>1</v>
      </c>
      <c r="M51" t="s">
        <v>25</v>
      </c>
      <c r="N51" t="s">
        <v>26</v>
      </c>
      <c r="O51" t="s">
        <v>25</v>
      </c>
      <c r="P51" t="s">
        <v>25</v>
      </c>
      <c r="Q51">
        <v>0</v>
      </c>
      <c r="R51">
        <v>55</v>
      </c>
      <c r="S51" t="s">
        <v>31</v>
      </c>
    </row>
    <row r="52" spans="1:19" x14ac:dyDescent="0.35">
      <c r="A52" t="s">
        <v>81</v>
      </c>
      <c r="B52">
        <v>56</v>
      </c>
      <c r="C52" t="s">
        <v>20</v>
      </c>
      <c r="D52">
        <v>101</v>
      </c>
      <c r="E52" t="s">
        <v>21</v>
      </c>
      <c r="F52" t="s">
        <v>22</v>
      </c>
      <c r="G52" t="s">
        <v>23</v>
      </c>
      <c r="H52">
        <v>1100</v>
      </c>
      <c r="I52" t="s">
        <v>29</v>
      </c>
      <c r="J52">
        <v>1850</v>
      </c>
      <c r="K52">
        <v>5</v>
      </c>
      <c r="L52">
        <v>1</v>
      </c>
      <c r="M52" t="s">
        <v>30</v>
      </c>
      <c r="N52" t="s">
        <v>26</v>
      </c>
      <c r="O52" t="s">
        <v>30</v>
      </c>
      <c r="P52" t="s">
        <v>25</v>
      </c>
      <c r="Q52">
        <v>30</v>
      </c>
      <c r="R52">
        <f>2*450</f>
        <v>900</v>
      </c>
      <c r="S52" t="s">
        <v>27</v>
      </c>
    </row>
    <row r="53" spans="1:19" x14ac:dyDescent="0.35">
      <c r="A53" t="s">
        <v>19</v>
      </c>
      <c r="B53">
        <v>1</v>
      </c>
      <c r="C53" t="s">
        <v>82</v>
      </c>
      <c r="D53">
        <v>102</v>
      </c>
      <c r="E53" t="s">
        <v>83</v>
      </c>
      <c r="F53" t="s">
        <v>84</v>
      </c>
      <c r="G53" t="s">
        <v>23</v>
      </c>
      <c r="H53">
        <v>300</v>
      </c>
      <c r="I53" t="s">
        <v>25</v>
      </c>
      <c r="J53" t="s">
        <v>85</v>
      </c>
      <c r="K53">
        <v>2</v>
      </c>
      <c r="L53">
        <v>1</v>
      </c>
      <c r="M53" t="s">
        <v>25</v>
      </c>
      <c r="N53">
        <v>19</v>
      </c>
      <c r="O53" t="s">
        <v>30</v>
      </c>
      <c r="P53" t="s">
        <v>30</v>
      </c>
      <c r="Q53">
        <v>6</v>
      </c>
      <c r="R53">
        <v>400</v>
      </c>
      <c r="S53" t="s">
        <v>27</v>
      </c>
    </row>
    <row r="54" spans="1:19" x14ac:dyDescent="0.35">
      <c r="A54" t="s">
        <v>28</v>
      </c>
      <c r="B54">
        <v>2</v>
      </c>
      <c r="C54" t="s">
        <v>82</v>
      </c>
      <c r="D54">
        <v>102</v>
      </c>
      <c r="E54" t="s">
        <v>83</v>
      </c>
      <c r="F54" t="s">
        <v>84</v>
      </c>
      <c r="G54" t="s">
        <v>25</v>
      </c>
      <c r="H54" t="s">
        <v>26</v>
      </c>
      <c r="J54" t="s">
        <v>26</v>
      </c>
      <c r="K54" t="s">
        <v>26</v>
      </c>
      <c r="L54" t="s">
        <v>26</v>
      </c>
      <c r="M54" t="s">
        <v>26</v>
      </c>
      <c r="N54" t="s">
        <v>26</v>
      </c>
      <c r="O54" t="s">
        <v>26</v>
      </c>
      <c r="P54" t="s">
        <v>26</v>
      </c>
      <c r="Q54" t="s">
        <v>26</v>
      </c>
      <c r="R54" t="s">
        <v>26</v>
      </c>
      <c r="S54" t="s">
        <v>26</v>
      </c>
    </row>
    <row r="55" spans="1:19" x14ac:dyDescent="0.35">
      <c r="A55" t="s">
        <v>32</v>
      </c>
      <c r="B55">
        <v>4</v>
      </c>
      <c r="C55" t="s">
        <v>82</v>
      </c>
      <c r="D55">
        <v>102</v>
      </c>
      <c r="E55" t="s">
        <v>83</v>
      </c>
      <c r="F55" t="s">
        <v>84</v>
      </c>
      <c r="G55" t="s">
        <v>25</v>
      </c>
      <c r="H55" t="s">
        <v>26</v>
      </c>
      <c r="I55" t="s">
        <v>26</v>
      </c>
      <c r="J55" t="s">
        <v>26</v>
      </c>
      <c r="K55" t="s">
        <v>26</v>
      </c>
      <c r="L55" t="s">
        <v>26</v>
      </c>
      <c r="M55" t="s">
        <v>26</v>
      </c>
      <c r="N55" t="s">
        <v>26</v>
      </c>
      <c r="O55" t="s">
        <v>26</v>
      </c>
      <c r="P55" t="s">
        <v>26</v>
      </c>
      <c r="Q55" t="s">
        <v>26</v>
      </c>
      <c r="R55" t="s">
        <v>26</v>
      </c>
      <c r="S55" t="s">
        <v>26</v>
      </c>
    </row>
    <row r="56" spans="1:19" x14ac:dyDescent="0.35">
      <c r="A56" t="s">
        <v>33</v>
      </c>
      <c r="B56">
        <v>5</v>
      </c>
      <c r="C56" t="s">
        <v>82</v>
      </c>
      <c r="D56">
        <v>102</v>
      </c>
      <c r="E56" t="s">
        <v>83</v>
      </c>
      <c r="F56" t="s">
        <v>84</v>
      </c>
      <c r="G56" t="s">
        <v>23</v>
      </c>
      <c r="H56">
        <v>300</v>
      </c>
      <c r="I56" t="s">
        <v>25</v>
      </c>
      <c r="J56" t="s">
        <v>25</v>
      </c>
      <c r="K56">
        <v>0</v>
      </c>
      <c r="L56">
        <v>2</v>
      </c>
      <c r="M56" t="s">
        <v>25</v>
      </c>
      <c r="N56">
        <v>18</v>
      </c>
      <c r="O56" t="s">
        <v>30</v>
      </c>
      <c r="P56" t="s">
        <v>25</v>
      </c>
      <c r="Q56">
        <v>6</v>
      </c>
      <c r="R56">
        <v>200</v>
      </c>
      <c r="S56" t="s">
        <v>31</v>
      </c>
    </row>
    <row r="57" spans="1:19" x14ac:dyDescent="0.35">
      <c r="A57" t="s">
        <v>34</v>
      </c>
      <c r="B57">
        <v>6</v>
      </c>
      <c r="C57" t="s">
        <v>82</v>
      </c>
      <c r="D57">
        <v>102</v>
      </c>
      <c r="E57" t="s">
        <v>83</v>
      </c>
      <c r="F57" t="s">
        <v>84</v>
      </c>
      <c r="G57" t="s">
        <v>25</v>
      </c>
      <c r="H57" t="s">
        <v>26</v>
      </c>
      <c r="I57" t="s">
        <v>26</v>
      </c>
      <c r="J57" t="s">
        <v>26</v>
      </c>
      <c r="K57" t="s">
        <v>26</v>
      </c>
      <c r="L57" t="s">
        <v>26</v>
      </c>
      <c r="M57" t="s">
        <v>26</v>
      </c>
      <c r="N57" t="s">
        <v>26</v>
      </c>
      <c r="O57" t="s">
        <v>26</v>
      </c>
      <c r="P57" t="s">
        <v>26</v>
      </c>
      <c r="Q57" t="s">
        <v>26</v>
      </c>
      <c r="R57" t="s">
        <v>26</v>
      </c>
      <c r="S57" t="s">
        <v>26</v>
      </c>
    </row>
    <row r="58" spans="1:19" x14ac:dyDescent="0.35">
      <c r="A58" t="s">
        <v>35</v>
      </c>
      <c r="B58">
        <v>8</v>
      </c>
      <c r="C58" t="s">
        <v>82</v>
      </c>
      <c r="D58">
        <v>102</v>
      </c>
      <c r="E58" t="s">
        <v>83</v>
      </c>
      <c r="F58" t="s">
        <v>84</v>
      </c>
      <c r="G58" t="s">
        <v>25</v>
      </c>
      <c r="H58" t="s">
        <v>26</v>
      </c>
      <c r="I58" t="s">
        <v>26</v>
      </c>
      <c r="J58" t="s">
        <v>26</v>
      </c>
      <c r="K58" t="s">
        <v>26</v>
      </c>
      <c r="L58" t="s">
        <v>26</v>
      </c>
      <c r="M58" t="s">
        <v>26</v>
      </c>
      <c r="N58" t="s">
        <v>26</v>
      </c>
      <c r="O58" t="s">
        <v>26</v>
      </c>
      <c r="P58" t="s">
        <v>26</v>
      </c>
      <c r="Q58" t="s">
        <v>26</v>
      </c>
      <c r="R58" t="s">
        <v>26</v>
      </c>
      <c r="S58" t="s">
        <v>26</v>
      </c>
    </row>
    <row r="59" spans="1:19" x14ac:dyDescent="0.35">
      <c r="A59" t="s">
        <v>36</v>
      </c>
      <c r="B59">
        <v>9</v>
      </c>
      <c r="C59" t="s">
        <v>82</v>
      </c>
      <c r="D59">
        <v>102</v>
      </c>
      <c r="E59" t="s">
        <v>83</v>
      </c>
      <c r="F59" t="s">
        <v>84</v>
      </c>
      <c r="G59" t="s">
        <v>25</v>
      </c>
      <c r="H59" t="s">
        <v>26</v>
      </c>
      <c r="I59" t="s">
        <v>26</v>
      </c>
      <c r="J59" t="s">
        <v>26</v>
      </c>
      <c r="K59" t="s">
        <v>26</v>
      </c>
      <c r="L59" t="s">
        <v>26</v>
      </c>
      <c r="M59" t="s">
        <v>26</v>
      </c>
      <c r="N59" t="s">
        <v>26</v>
      </c>
      <c r="O59" t="s">
        <v>26</v>
      </c>
      <c r="P59" t="s">
        <v>26</v>
      </c>
      <c r="Q59" t="s">
        <v>26</v>
      </c>
      <c r="R59" t="s">
        <v>26</v>
      </c>
      <c r="S59" t="s">
        <v>26</v>
      </c>
    </row>
    <row r="60" spans="1:19" x14ac:dyDescent="0.35">
      <c r="A60" t="s">
        <v>37</v>
      </c>
      <c r="B60">
        <v>10</v>
      </c>
      <c r="C60" t="s">
        <v>82</v>
      </c>
      <c r="D60">
        <v>102</v>
      </c>
      <c r="E60" t="s">
        <v>83</v>
      </c>
      <c r="F60" t="s">
        <v>84</v>
      </c>
      <c r="G60" t="s">
        <v>25</v>
      </c>
      <c r="H60" t="s">
        <v>26</v>
      </c>
      <c r="I60" t="s">
        <v>26</v>
      </c>
      <c r="J60" t="s">
        <v>26</v>
      </c>
      <c r="K60" t="s">
        <v>26</v>
      </c>
      <c r="L60" t="s">
        <v>26</v>
      </c>
      <c r="M60" t="s">
        <v>26</v>
      </c>
      <c r="N60" t="s">
        <v>26</v>
      </c>
      <c r="O60" t="s">
        <v>26</v>
      </c>
      <c r="P60" t="s">
        <v>26</v>
      </c>
      <c r="Q60" t="s">
        <v>26</v>
      </c>
      <c r="R60" t="s">
        <v>26</v>
      </c>
      <c r="S60" t="s">
        <v>26</v>
      </c>
    </row>
    <row r="61" spans="1:19" x14ac:dyDescent="0.35">
      <c r="A61" t="s">
        <v>38</v>
      </c>
      <c r="B61">
        <v>11</v>
      </c>
      <c r="C61" t="s">
        <v>82</v>
      </c>
      <c r="D61">
        <v>102</v>
      </c>
      <c r="E61" t="s">
        <v>83</v>
      </c>
      <c r="F61" t="s">
        <v>84</v>
      </c>
      <c r="G61" t="s">
        <v>25</v>
      </c>
      <c r="H61" t="s">
        <v>26</v>
      </c>
      <c r="I61" t="s">
        <v>26</v>
      </c>
      <c r="J61" t="s">
        <v>26</v>
      </c>
      <c r="K61" t="s">
        <v>26</v>
      </c>
      <c r="L61" t="s">
        <v>26</v>
      </c>
      <c r="M61" t="s">
        <v>26</v>
      </c>
      <c r="N61" t="s">
        <v>26</v>
      </c>
      <c r="O61" t="s">
        <v>26</v>
      </c>
      <c r="P61" t="s">
        <v>26</v>
      </c>
      <c r="Q61" t="s">
        <v>26</v>
      </c>
      <c r="R61" t="s">
        <v>26</v>
      </c>
      <c r="S61" t="s">
        <v>26</v>
      </c>
    </row>
    <row r="62" spans="1:19" x14ac:dyDescent="0.35">
      <c r="A62" t="s">
        <v>39</v>
      </c>
      <c r="B62">
        <v>12</v>
      </c>
      <c r="C62" t="s">
        <v>82</v>
      </c>
      <c r="D62">
        <v>102</v>
      </c>
      <c r="E62" t="s">
        <v>83</v>
      </c>
      <c r="F62" t="s">
        <v>84</v>
      </c>
      <c r="G62" t="s">
        <v>23</v>
      </c>
      <c r="H62">
        <v>438.5</v>
      </c>
      <c r="I62" t="s">
        <v>25</v>
      </c>
      <c r="J62" t="s">
        <v>85</v>
      </c>
      <c r="K62">
        <v>2</v>
      </c>
      <c r="L62">
        <v>1</v>
      </c>
      <c r="M62" t="s">
        <v>25</v>
      </c>
      <c r="N62">
        <v>18</v>
      </c>
      <c r="O62" t="s">
        <v>25</v>
      </c>
      <c r="P62" t="s">
        <v>25</v>
      </c>
      <c r="R62">
        <v>155</v>
      </c>
      <c r="S62" t="s">
        <v>27</v>
      </c>
    </row>
    <row r="63" spans="1:19" x14ac:dyDescent="0.35">
      <c r="A63" t="s">
        <v>40</v>
      </c>
      <c r="B63">
        <v>13</v>
      </c>
      <c r="C63" t="s">
        <v>82</v>
      </c>
      <c r="D63">
        <v>102</v>
      </c>
      <c r="E63" t="s">
        <v>83</v>
      </c>
      <c r="F63" t="s">
        <v>84</v>
      </c>
      <c r="G63" t="s">
        <v>23</v>
      </c>
      <c r="H63">
        <v>430</v>
      </c>
      <c r="I63" t="s">
        <v>86</v>
      </c>
      <c r="J63" t="s">
        <v>85</v>
      </c>
      <c r="K63">
        <v>2</v>
      </c>
      <c r="L63">
        <v>1</v>
      </c>
      <c r="M63" t="s">
        <v>25</v>
      </c>
      <c r="N63">
        <v>18</v>
      </c>
      <c r="O63" t="s">
        <v>25</v>
      </c>
      <c r="P63" t="s">
        <v>25</v>
      </c>
      <c r="Q63">
        <v>8</v>
      </c>
      <c r="R63">
        <v>150</v>
      </c>
      <c r="S63" t="s">
        <v>31</v>
      </c>
    </row>
    <row r="64" spans="1:19" x14ac:dyDescent="0.35">
      <c r="A64" t="s">
        <v>41</v>
      </c>
      <c r="B64">
        <v>15</v>
      </c>
      <c r="C64" t="s">
        <v>82</v>
      </c>
      <c r="D64">
        <v>102</v>
      </c>
      <c r="E64" t="s">
        <v>83</v>
      </c>
      <c r="F64" t="s">
        <v>84</v>
      </c>
      <c r="G64" t="s">
        <v>25</v>
      </c>
      <c r="H64" t="s">
        <v>26</v>
      </c>
      <c r="I64" t="s">
        <v>26</v>
      </c>
      <c r="J64" t="s">
        <v>26</v>
      </c>
      <c r="K64" t="s">
        <v>26</v>
      </c>
      <c r="L64" t="s">
        <v>26</v>
      </c>
      <c r="M64" t="s">
        <v>26</v>
      </c>
      <c r="N64" t="s">
        <v>26</v>
      </c>
      <c r="O64" t="s">
        <v>26</v>
      </c>
      <c r="P64" t="s">
        <v>26</v>
      </c>
      <c r="Q64" t="s">
        <v>26</v>
      </c>
      <c r="R64" t="s">
        <v>26</v>
      </c>
      <c r="S64" t="s">
        <v>26</v>
      </c>
    </row>
    <row r="65" spans="1:19" x14ac:dyDescent="0.35">
      <c r="A65" t="s">
        <v>42</v>
      </c>
      <c r="B65">
        <v>16</v>
      </c>
      <c r="C65" t="s">
        <v>82</v>
      </c>
      <c r="D65">
        <v>102</v>
      </c>
      <c r="E65" t="s">
        <v>83</v>
      </c>
      <c r="F65" t="s">
        <v>84</v>
      </c>
      <c r="G65" t="s">
        <v>25</v>
      </c>
      <c r="H65" t="s">
        <v>26</v>
      </c>
      <c r="I65" t="s">
        <v>26</v>
      </c>
      <c r="J65" t="s">
        <v>26</v>
      </c>
      <c r="K65" t="s">
        <v>26</v>
      </c>
      <c r="L65" t="s">
        <v>26</v>
      </c>
      <c r="M65" t="s">
        <v>26</v>
      </c>
      <c r="N65" t="s">
        <v>26</v>
      </c>
      <c r="O65" t="s">
        <v>26</v>
      </c>
      <c r="P65" t="s">
        <v>26</v>
      </c>
      <c r="Q65" t="s">
        <v>26</v>
      </c>
      <c r="R65" t="s">
        <v>26</v>
      </c>
      <c r="S65" t="s">
        <v>26</v>
      </c>
    </row>
    <row r="66" spans="1:19" x14ac:dyDescent="0.35">
      <c r="A66" t="s">
        <v>43</v>
      </c>
      <c r="B66">
        <v>17</v>
      </c>
      <c r="C66" t="s">
        <v>82</v>
      </c>
      <c r="D66">
        <v>102</v>
      </c>
      <c r="E66" t="s">
        <v>83</v>
      </c>
      <c r="F66" t="s">
        <v>84</v>
      </c>
      <c r="G66" t="s">
        <v>23</v>
      </c>
      <c r="H66">
        <v>237</v>
      </c>
      <c r="I66" t="s">
        <v>86</v>
      </c>
      <c r="J66" t="s">
        <v>25</v>
      </c>
      <c r="K66">
        <v>0</v>
      </c>
      <c r="L66">
        <v>1</v>
      </c>
      <c r="M66" t="s">
        <v>25</v>
      </c>
      <c r="N66">
        <v>18</v>
      </c>
      <c r="O66" t="s">
        <v>25</v>
      </c>
      <c r="P66" t="s">
        <v>25</v>
      </c>
      <c r="Q66">
        <v>12</v>
      </c>
      <c r="R66">
        <v>450</v>
      </c>
      <c r="S66" t="s">
        <v>31</v>
      </c>
    </row>
    <row r="67" spans="1:19" x14ac:dyDescent="0.35">
      <c r="A67" t="s">
        <v>44</v>
      </c>
      <c r="B67">
        <v>18</v>
      </c>
      <c r="C67" t="s">
        <v>82</v>
      </c>
      <c r="D67">
        <v>102</v>
      </c>
      <c r="E67" t="s">
        <v>83</v>
      </c>
      <c r="F67" t="s">
        <v>84</v>
      </c>
      <c r="G67" t="s">
        <v>23</v>
      </c>
      <c r="H67">
        <v>105</v>
      </c>
      <c r="I67" t="s">
        <v>25</v>
      </c>
      <c r="J67" t="s">
        <v>85</v>
      </c>
      <c r="K67">
        <v>2</v>
      </c>
      <c r="L67">
        <v>1</v>
      </c>
      <c r="M67" t="s">
        <v>25</v>
      </c>
      <c r="N67">
        <v>18</v>
      </c>
      <c r="O67" t="s">
        <v>25</v>
      </c>
      <c r="Q67">
        <v>8</v>
      </c>
      <c r="R67">
        <v>35</v>
      </c>
      <c r="S67" t="s">
        <v>31</v>
      </c>
    </row>
    <row r="68" spans="1:19" x14ac:dyDescent="0.35">
      <c r="A68" t="s">
        <v>45</v>
      </c>
      <c r="B68">
        <v>19</v>
      </c>
      <c r="C68" t="s">
        <v>82</v>
      </c>
      <c r="D68">
        <v>102</v>
      </c>
      <c r="E68" t="s">
        <v>83</v>
      </c>
      <c r="F68" t="s">
        <v>84</v>
      </c>
      <c r="G68" t="s">
        <v>25</v>
      </c>
      <c r="H68" t="s">
        <v>26</v>
      </c>
      <c r="I68" t="s">
        <v>26</v>
      </c>
      <c r="J68" t="s">
        <v>26</v>
      </c>
      <c r="K68" t="s">
        <v>26</v>
      </c>
      <c r="L68" t="s">
        <v>26</v>
      </c>
      <c r="M68" t="s">
        <v>26</v>
      </c>
      <c r="N68" t="s">
        <v>26</v>
      </c>
      <c r="O68" t="s">
        <v>26</v>
      </c>
      <c r="P68" t="s">
        <v>25</v>
      </c>
      <c r="Q68" t="s">
        <v>26</v>
      </c>
      <c r="R68" t="s">
        <v>26</v>
      </c>
      <c r="S68" t="s">
        <v>26</v>
      </c>
    </row>
    <row r="69" spans="1:19" x14ac:dyDescent="0.35">
      <c r="A69" t="s">
        <v>46</v>
      </c>
      <c r="B69">
        <v>20</v>
      </c>
      <c r="C69" t="s">
        <v>82</v>
      </c>
      <c r="D69">
        <v>102</v>
      </c>
      <c r="E69" t="s">
        <v>83</v>
      </c>
      <c r="F69" t="s">
        <v>84</v>
      </c>
      <c r="G69" t="s">
        <v>25</v>
      </c>
      <c r="H69" t="s">
        <v>26</v>
      </c>
      <c r="I69" t="s">
        <v>26</v>
      </c>
      <c r="J69" t="s">
        <v>26</v>
      </c>
      <c r="K69" t="s">
        <v>26</v>
      </c>
      <c r="L69" t="s">
        <v>26</v>
      </c>
      <c r="M69" t="s">
        <v>26</v>
      </c>
      <c r="N69" t="s">
        <v>26</v>
      </c>
      <c r="O69" t="s">
        <v>26</v>
      </c>
      <c r="P69" t="s">
        <v>26</v>
      </c>
      <c r="Q69" t="s">
        <v>26</v>
      </c>
      <c r="R69" t="s">
        <v>26</v>
      </c>
      <c r="S69" t="s">
        <v>26</v>
      </c>
    </row>
    <row r="70" spans="1:19" x14ac:dyDescent="0.35">
      <c r="A70" t="s">
        <v>47</v>
      </c>
      <c r="B70">
        <v>21</v>
      </c>
      <c r="C70" t="s">
        <v>82</v>
      </c>
      <c r="D70">
        <v>102</v>
      </c>
      <c r="E70" t="s">
        <v>83</v>
      </c>
      <c r="F70" t="s">
        <v>84</v>
      </c>
      <c r="G70" t="s">
        <v>23</v>
      </c>
      <c r="H70">
        <v>280</v>
      </c>
      <c r="I70" t="s">
        <v>86</v>
      </c>
      <c r="J70" t="s">
        <v>85</v>
      </c>
      <c r="K70">
        <v>2</v>
      </c>
      <c r="L70">
        <v>1</v>
      </c>
      <c r="M70" t="s">
        <v>25</v>
      </c>
      <c r="N70">
        <v>18</v>
      </c>
      <c r="O70" t="s">
        <v>30</v>
      </c>
      <c r="P70" t="s">
        <v>25</v>
      </c>
      <c r="Q70">
        <v>12</v>
      </c>
      <c r="R70">
        <v>250</v>
      </c>
      <c r="S70" t="s">
        <v>31</v>
      </c>
    </row>
    <row r="71" spans="1:19" x14ac:dyDescent="0.35">
      <c r="A71" t="s">
        <v>48</v>
      </c>
      <c r="B71">
        <v>22</v>
      </c>
      <c r="C71" t="s">
        <v>82</v>
      </c>
      <c r="D71">
        <v>102</v>
      </c>
      <c r="E71" t="s">
        <v>83</v>
      </c>
      <c r="F71" t="s">
        <v>84</v>
      </c>
      <c r="G71" t="s">
        <v>23</v>
      </c>
      <c r="H71">
        <v>325</v>
      </c>
      <c r="I71" t="s">
        <v>25</v>
      </c>
      <c r="J71" t="s">
        <v>85</v>
      </c>
      <c r="K71">
        <v>2</v>
      </c>
      <c r="L71">
        <v>1</v>
      </c>
      <c r="M71" t="s">
        <v>25</v>
      </c>
      <c r="N71">
        <v>18</v>
      </c>
      <c r="O71" t="s">
        <v>30</v>
      </c>
      <c r="P71" t="s">
        <v>25</v>
      </c>
      <c r="Q71">
        <v>0</v>
      </c>
      <c r="R71">
        <v>300</v>
      </c>
      <c r="S71" t="s">
        <v>31</v>
      </c>
    </row>
    <row r="72" spans="1:19" x14ac:dyDescent="0.35">
      <c r="A72" t="s">
        <v>49</v>
      </c>
      <c r="B72">
        <v>23</v>
      </c>
      <c r="C72" t="s">
        <v>82</v>
      </c>
      <c r="D72">
        <v>102</v>
      </c>
      <c r="E72" t="s">
        <v>83</v>
      </c>
      <c r="F72" t="s">
        <v>84</v>
      </c>
      <c r="G72" t="s">
        <v>23</v>
      </c>
      <c r="H72">
        <v>400</v>
      </c>
      <c r="I72" t="s">
        <v>25</v>
      </c>
      <c r="J72" t="s">
        <v>25</v>
      </c>
      <c r="K72">
        <v>0</v>
      </c>
      <c r="L72">
        <v>1</v>
      </c>
      <c r="M72" t="s">
        <v>25</v>
      </c>
      <c r="N72" t="s">
        <v>26</v>
      </c>
      <c r="O72" t="s">
        <v>25</v>
      </c>
      <c r="P72" t="s">
        <v>25</v>
      </c>
      <c r="Q72">
        <v>0</v>
      </c>
      <c r="R72">
        <v>400</v>
      </c>
      <c r="S72" t="s">
        <v>27</v>
      </c>
    </row>
    <row r="73" spans="1:19" x14ac:dyDescent="0.35">
      <c r="A73" t="s">
        <v>50</v>
      </c>
      <c r="B73">
        <v>24</v>
      </c>
      <c r="C73" t="s">
        <v>82</v>
      </c>
      <c r="D73">
        <v>102</v>
      </c>
      <c r="E73" t="s">
        <v>83</v>
      </c>
      <c r="F73" t="s">
        <v>84</v>
      </c>
      <c r="G73" t="s">
        <v>25</v>
      </c>
      <c r="H73" t="s">
        <v>26</v>
      </c>
      <c r="I73" t="s">
        <v>26</v>
      </c>
      <c r="J73" t="s">
        <v>26</v>
      </c>
      <c r="K73" t="s">
        <v>26</v>
      </c>
      <c r="L73" t="s">
        <v>26</v>
      </c>
      <c r="M73" t="s">
        <v>26</v>
      </c>
      <c r="N73" t="s">
        <v>26</v>
      </c>
      <c r="O73" t="s">
        <v>26</v>
      </c>
      <c r="P73" t="s">
        <v>26</v>
      </c>
      <c r="Q73" t="s">
        <v>26</v>
      </c>
      <c r="R73" t="s">
        <v>26</v>
      </c>
      <c r="S73" t="s">
        <v>26</v>
      </c>
    </row>
    <row r="74" spans="1:19" x14ac:dyDescent="0.35">
      <c r="A74" t="s">
        <v>51</v>
      </c>
      <c r="B74">
        <v>25</v>
      </c>
      <c r="C74" t="s">
        <v>82</v>
      </c>
      <c r="D74">
        <v>102</v>
      </c>
      <c r="E74" t="s">
        <v>83</v>
      </c>
      <c r="F74" t="s">
        <v>84</v>
      </c>
      <c r="G74" t="s">
        <v>23</v>
      </c>
      <c r="H74">
        <v>100</v>
      </c>
      <c r="I74" t="s">
        <v>25</v>
      </c>
      <c r="J74" t="s">
        <v>85</v>
      </c>
      <c r="K74">
        <v>2</v>
      </c>
      <c r="M74" t="s">
        <v>25</v>
      </c>
      <c r="N74">
        <v>18</v>
      </c>
      <c r="O74" t="s">
        <v>25</v>
      </c>
      <c r="P74" t="s">
        <v>25</v>
      </c>
      <c r="Q74">
        <v>0</v>
      </c>
      <c r="R74">
        <v>200</v>
      </c>
      <c r="S74" t="s">
        <v>31</v>
      </c>
    </row>
    <row r="75" spans="1:19" x14ac:dyDescent="0.35">
      <c r="A75" t="s">
        <v>52</v>
      </c>
      <c r="B75">
        <v>26</v>
      </c>
      <c r="C75" t="s">
        <v>82</v>
      </c>
      <c r="D75">
        <v>102</v>
      </c>
      <c r="E75" t="s">
        <v>83</v>
      </c>
      <c r="F75" t="s">
        <v>84</v>
      </c>
      <c r="G75" t="s">
        <v>25</v>
      </c>
      <c r="H75" t="s">
        <v>26</v>
      </c>
      <c r="I75" t="s">
        <v>26</v>
      </c>
      <c r="J75" t="s">
        <v>26</v>
      </c>
      <c r="K75" t="s">
        <v>26</v>
      </c>
      <c r="L75" t="s">
        <v>26</v>
      </c>
      <c r="M75" t="s">
        <v>26</v>
      </c>
      <c r="N75" t="s">
        <v>26</v>
      </c>
      <c r="O75" t="s">
        <v>26</v>
      </c>
      <c r="P75" t="s">
        <v>26</v>
      </c>
      <c r="Q75" t="s">
        <v>26</v>
      </c>
      <c r="R75" t="s">
        <v>26</v>
      </c>
      <c r="S75" t="s">
        <v>26</v>
      </c>
    </row>
    <row r="76" spans="1:19" x14ac:dyDescent="0.35">
      <c r="A76" t="s">
        <v>53</v>
      </c>
      <c r="B76">
        <v>27</v>
      </c>
      <c r="C76" t="s">
        <v>82</v>
      </c>
      <c r="D76">
        <v>102</v>
      </c>
      <c r="E76" t="s">
        <v>83</v>
      </c>
      <c r="F76" t="s">
        <v>84</v>
      </c>
      <c r="G76" t="s">
        <v>25</v>
      </c>
      <c r="H76" t="s">
        <v>26</v>
      </c>
      <c r="I76" t="s">
        <v>26</v>
      </c>
      <c r="J76" t="s">
        <v>26</v>
      </c>
      <c r="K76" t="s">
        <v>26</v>
      </c>
      <c r="L76" t="s">
        <v>26</v>
      </c>
      <c r="M76" t="s">
        <v>26</v>
      </c>
      <c r="N76" t="s">
        <v>26</v>
      </c>
      <c r="O76" t="s">
        <v>26</v>
      </c>
      <c r="P76" t="s">
        <v>26</v>
      </c>
      <c r="Q76" t="s">
        <v>26</v>
      </c>
      <c r="R76" t="s">
        <v>26</v>
      </c>
      <c r="S76" t="s">
        <v>26</v>
      </c>
    </row>
    <row r="77" spans="1:19" x14ac:dyDescent="0.35">
      <c r="A77" t="s">
        <v>54</v>
      </c>
      <c r="B77">
        <v>28</v>
      </c>
      <c r="C77" t="s">
        <v>82</v>
      </c>
      <c r="D77">
        <v>102</v>
      </c>
      <c r="E77" t="s">
        <v>83</v>
      </c>
      <c r="F77" t="s">
        <v>84</v>
      </c>
      <c r="G77" t="s">
        <v>23</v>
      </c>
      <c r="H77">
        <v>300</v>
      </c>
      <c r="I77" t="s">
        <v>86</v>
      </c>
      <c r="J77" t="s">
        <v>85</v>
      </c>
      <c r="K77">
        <v>2</v>
      </c>
      <c r="L77">
        <v>1</v>
      </c>
      <c r="M77" t="s">
        <v>25</v>
      </c>
      <c r="N77">
        <v>18</v>
      </c>
      <c r="O77" t="s">
        <v>30</v>
      </c>
      <c r="P77" t="s">
        <v>25</v>
      </c>
      <c r="Q77">
        <v>0</v>
      </c>
      <c r="R77">
        <v>200</v>
      </c>
      <c r="S77" t="s">
        <v>31</v>
      </c>
    </row>
    <row r="78" spans="1:19" x14ac:dyDescent="0.35">
      <c r="A78" t="s">
        <v>55</v>
      </c>
      <c r="B78">
        <v>29</v>
      </c>
      <c r="C78" t="s">
        <v>82</v>
      </c>
      <c r="D78">
        <v>102</v>
      </c>
      <c r="E78" t="s">
        <v>83</v>
      </c>
      <c r="F78" t="s">
        <v>84</v>
      </c>
      <c r="G78" t="s">
        <v>25</v>
      </c>
      <c r="H78" t="s">
        <v>26</v>
      </c>
      <c r="I78" t="s">
        <v>26</v>
      </c>
      <c r="J78" t="s">
        <v>26</v>
      </c>
      <c r="K78" t="s">
        <v>26</v>
      </c>
      <c r="L78" t="s">
        <v>26</v>
      </c>
      <c r="M78" t="s">
        <v>26</v>
      </c>
      <c r="N78" t="s">
        <v>26</v>
      </c>
      <c r="O78" t="s">
        <v>26</v>
      </c>
      <c r="P78" t="s">
        <v>26</v>
      </c>
      <c r="Q78" t="s">
        <v>26</v>
      </c>
      <c r="R78" t="s">
        <v>26</v>
      </c>
      <c r="S78" t="s">
        <v>26</v>
      </c>
    </row>
    <row r="79" spans="1:19" x14ac:dyDescent="0.35">
      <c r="A79" t="s">
        <v>56</v>
      </c>
      <c r="B79">
        <v>30</v>
      </c>
      <c r="C79" t="s">
        <v>82</v>
      </c>
      <c r="D79">
        <v>102</v>
      </c>
      <c r="E79" t="s">
        <v>83</v>
      </c>
      <c r="F79" t="s">
        <v>84</v>
      </c>
      <c r="G79" t="s">
        <v>25</v>
      </c>
      <c r="H79" t="s">
        <v>26</v>
      </c>
      <c r="I79" t="s">
        <v>26</v>
      </c>
      <c r="J79" t="s">
        <v>26</v>
      </c>
      <c r="K79" t="s">
        <v>26</v>
      </c>
      <c r="L79" t="s">
        <v>26</v>
      </c>
      <c r="M79" t="s">
        <v>26</v>
      </c>
      <c r="N79" t="s">
        <v>26</v>
      </c>
      <c r="O79" t="s">
        <v>26</v>
      </c>
      <c r="P79" t="s">
        <v>26</v>
      </c>
      <c r="Q79" t="s">
        <v>26</v>
      </c>
      <c r="R79" t="s">
        <v>26</v>
      </c>
      <c r="S79" t="s">
        <v>26</v>
      </c>
    </row>
    <row r="80" spans="1:19" x14ac:dyDescent="0.35">
      <c r="A80" t="s">
        <v>57</v>
      </c>
      <c r="B80">
        <v>31</v>
      </c>
      <c r="C80" t="s">
        <v>82</v>
      </c>
      <c r="D80">
        <v>102</v>
      </c>
      <c r="E80" t="s">
        <v>83</v>
      </c>
      <c r="F80" t="s">
        <v>84</v>
      </c>
      <c r="G80" t="s">
        <v>25</v>
      </c>
      <c r="H80" t="s">
        <v>26</v>
      </c>
      <c r="I80" t="s">
        <v>26</v>
      </c>
      <c r="J80" t="s">
        <v>26</v>
      </c>
      <c r="K80" t="s">
        <v>26</v>
      </c>
      <c r="L80" t="s">
        <v>26</v>
      </c>
      <c r="M80" t="s">
        <v>26</v>
      </c>
      <c r="N80" t="s">
        <v>26</v>
      </c>
      <c r="O80" t="s">
        <v>26</v>
      </c>
      <c r="P80" t="s">
        <v>26</v>
      </c>
      <c r="Q80" t="s">
        <v>26</v>
      </c>
      <c r="R80" t="s">
        <v>26</v>
      </c>
      <c r="S80" t="s">
        <v>26</v>
      </c>
    </row>
    <row r="81" spans="1:19" x14ac:dyDescent="0.35">
      <c r="A81" t="s">
        <v>58</v>
      </c>
      <c r="B81">
        <v>32</v>
      </c>
      <c r="C81" t="s">
        <v>82</v>
      </c>
      <c r="D81">
        <v>102</v>
      </c>
      <c r="E81" t="s">
        <v>83</v>
      </c>
      <c r="F81" t="s">
        <v>84</v>
      </c>
      <c r="G81" t="s">
        <v>25</v>
      </c>
      <c r="H81" t="s">
        <v>26</v>
      </c>
      <c r="I81" t="s">
        <v>26</v>
      </c>
      <c r="J81" t="s">
        <v>26</v>
      </c>
      <c r="K81" t="s">
        <v>26</v>
      </c>
      <c r="L81" t="s">
        <v>26</v>
      </c>
      <c r="M81" t="s">
        <v>26</v>
      </c>
      <c r="N81" t="s">
        <v>26</v>
      </c>
      <c r="O81" t="s">
        <v>26</v>
      </c>
      <c r="P81" t="s">
        <v>26</v>
      </c>
      <c r="Q81" t="s">
        <v>26</v>
      </c>
      <c r="R81" t="s">
        <v>26</v>
      </c>
      <c r="S81" t="s">
        <v>26</v>
      </c>
    </row>
    <row r="82" spans="1:19" x14ac:dyDescent="0.35">
      <c r="A82" t="s">
        <v>59</v>
      </c>
      <c r="B82">
        <v>33</v>
      </c>
      <c r="C82" t="s">
        <v>82</v>
      </c>
      <c r="D82">
        <v>102</v>
      </c>
      <c r="E82" t="s">
        <v>83</v>
      </c>
      <c r="F82" t="s">
        <v>84</v>
      </c>
      <c r="G82" t="s">
        <v>23</v>
      </c>
      <c r="H82">
        <v>275</v>
      </c>
      <c r="I82" t="s">
        <v>25</v>
      </c>
      <c r="J82" t="s">
        <v>85</v>
      </c>
      <c r="K82">
        <v>2</v>
      </c>
      <c r="L82">
        <v>1</v>
      </c>
      <c r="M82" t="s">
        <v>25</v>
      </c>
      <c r="N82">
        <v>18</v>
      </c>
      <c r="O82" t="s">
        <v>30</v>
      </c>
      <c r="P82" t="s">
        <v>25</v>
      </c>
      <c r="Q82">
        <v>0</v>
      </c>
      <c r="R82">
        <v>200</v>
      </c>
      <c r="S82" t="s">
        <v>31</v>
      </c>
    </row>
    <row r="83" spans="1:19" x14ac:dyDescent="0.35">
      <c r="A83" t="s">
        <v>60</v>
      </c>
      <c r="B83">
        <v>34</v>
      </c>
      <c r="C83" t="s">
        <v>82</v>
      </c>
      <c r="D83">
        <v>102</v>
      </c>
      <c r="E83" t="s">
        <v>83</v>
      </c>
      <c r="F83" t="s">
        <v>84</v>
      </c>
      <c r="G83" t="s">
        <v>25</v>
      </c>
      <c r="H83" t="s">
        <v>26</v>
      </c>
      <c r="I83" t="s">
        <v>26</v>
      </c>
      <c r="J83" t="s">
        <v>26</v>
      </c>
      <c r="K83" t="s">
        <v>26</v>
      </c>
      <c r="L83" t="s">
        <v>26</v>
      </c>
      <c r="M83" t="s">
        <v>26</v>
      </c>
      <c r="N83" t="s">
        <v>26</v>
      </c>
      <c r="O83" t="s">
        <v>26</v>
      </c>
      <c r="P83" t="s">
        <v>26</v>
      </c>
      <c r="Q83" t="s">
        <v>26</v>
      </c>
      <c r="R83" t="s">
        <v>26</v>
      </c>
      <c r="S83" t="s">
        <v>26</v>
      </c>
    </row>
    <row r="84" spans="1:19" x14ac:dyDescent="0.35">
      <c r="A84" t="s">
        <v>61</v>
      </c>
      <c r="B84">
        <v>35</v>
      </c>
      <c r="C84" t="s">
        <v>82</v>
      </c>
      <c r="D84">
        <v>102</v>
      </c>
      <c r="E84" t="s">
        <v>83</v>
      </c>
      <c r="F84" t="s">
        <v>84</v>
      </c>
      <c r="G84" t="s">
        <v>25</v>
      </c>
      <c r="H84" t="s">
        <v>26</v>
      </c>
      <c r="I84" t="s">
        <v>26</v>
      </c>
      <c r="J84" t="s">
        <v>26</v>
      </c>
      <c r="K84" t="s">
        <v>26</v>
      </c>
      <c r="L84" t="s">
        <v>26</v>
      </c>
      <c r="M84" t="s">
        <v>26</v>
      </c>
      <c r="N84" t="s">
        <v>26</v>
      </c>
      <c r="O84" t="s">
        <v>26</v>
      </c>
      <c r="P84" t="s">
        <v>26</v>
      </c>
      <c r="Q84" t="s">
        <v>26</v>
      </c>
      <c r="R84" t="s">
        <v>26</v>
      </c>
      <c r="S84" t="s">
        <v>26</v>
      </c>
    </row>
    <row r="85" spans="1:19" x14ac:dyDescent="0.35">
      <c r="A85" t="s">
        <v>62</v>
      </c>
      <c r="B85">
        <v>36</v>
      </c>
      <c r="C85" t="s">
        <v>82</v>
      </c>
      <c r="D85">
        <v>102</v>
      </c>
      <c r="E85" t="s">
        <v>83</v>
      </c>
      <c r="F85" t="s">
        <v>84</v>
      </c>
      <c r="G85" t="s">
        <v>25</v>
      </c>
      <c r="H85" t="s">
        <v>26</v>
      </c>
      <c r="I85" t="s">
        <v>26</v>
      </c>
      <c r="J85" t="s">
        <v>26</v>
      </c>
      <c r="K85" t="s">
        <v>26</v>
      </c>
      <c r="L85" t="s">
        <v>26</v>
      </c>
      <c r="M85" t="s">
        <v>26</v>
      </c>
      <c r="N85" t="s">
        <v>26</v>
      </c>
      <c r="O85" t="s">
        <v>26</v>
      </c>
      <c r="P85" t="s">
        <v>26</v>
      </c>
      <c r="Q85" t="s">
        <v>26</v>
      </c>
      <c r="R85" t="s">
        <v>26</v>
      </c>
      <c r="S85" t="s">
        <v>26</v>
      </c>
    </row>
    <row r="86" spans="1:19" x14ac:dyDescent="0.35">
      <c r="A86" t="s">
        <v>63</v>
      </c>
      <c r="B86">
        <v>37</v>
      </c>
      <c r="C86" t="s">
        <v>82</v>
      </c>
      <c r="D86">
        <v>102</v>
      </c>
      <c r="E86" t="s">
        <v>83</v>
      </c>
      <c r="F86" t="s">
        <v>84</v>
      </c>
      <c r="G86" t="s">
        <v>23</v>
      </c>
      <c r="H86">
        <v>300</v>
      </c>
      <c r="I86" t="s">
        <v>25</v>
      </c>
      <c r="J86" t="s">
        <v>85</v>
      </c>
      <c r="K86">
        <v>2</v>
      </c>
      <c r="L86">
        <v>1</v>
      </c>
      <c r="M86" t="s">
        <v>25</v>
      </c>
      <c r="N86">
        <v>18</v>
      </c>
      <c r="O86" t="s">
        <v>30</v>
      </c>
      <c r="P86" t="s">
        <v>25</v>
      </c>
      <c r="Q86">
        <v>8</v>
      </c>
      <c r="R86">
        <v>300</v>
      </c>
      <c r="S86" t="s">
        <v>31</v>
      </c>
    </row>
    <row r="87" spans="1:19" x14ac:dyDescent="0.35">
      <c r="A87" t="s">
        <v>64</v>
      </c>
      <c r="B87">
        <v>38</v>
      </c>
      <c r="C87" t="s">
        <v>82</v>
      </c>
      <c r="D87">
        <v>102</v>
      </c>
      <c r="E87" t="s">
        <v>83</v>
      </c>
      <c r="F87" t="s">
        <v>84</v>
      </c>
      <c r="G87" t="s">
        <v>23</v>
      </c>
      <c r="H87">
        <v>35</v>
      </c>
      <c r="I87" t="s">
        <v>25</v>
      </c>
      <c r="J87" t="s">
        <v>85</v>
      </c>
      <c r="K87">
        <v>2</v>
      </c>
      <c r="L87">
        <v>0</v>
      </c>
      <c r="M87" t="s">
        <v>25</v>
      </c>
      <c r="N87">
        <v>18</v>
      </c>
      <c r="O87" t="s">
        <v>30</v>
      </c>
      <c r="P87" t="s">
        <v>25</v>
      </c>
      <c r="Q87">
        <v>0</v>
      </c>
      <c r="R87">
        <v>100</v>
      </c>
      <c r="S87" t="s">
        <v>27</v>
      </c>
    </row>
    <row r="88" spans="1:19" x14ac:dyDescent="0.35">
      <c r="A88" t="s">
        <v>65</v>
      </c>
      <c r="B88">
        <v>39</v>
      </c>
      <c r="C88" t="s">
        <v>82</v>
      </c>
      <c r="D88">
        <v>102</v>
      </c>
      <c r="E88" t="s">
        <v>83</v>
      </c>
      <c r="F88" t="s">
        <v>84</v>
      </c>
      <c r="G88" t="s">
        <v>23</v>
      </c>
      <c r="H88">
        <v>225</v>
      </c>
      <c r="I88" t="s">
        <v>25</v>
      </c>
      <c r="J88" t="s">
        <v>85</v>
      </c>
      <c r="K88">
        <v>2</v>
      </c>
      <c r="L88">
        <v>1</v>
      </c>
      <c r="M88" t="s">
        <v>25</v>
      </c>
      <c r="N88">
        <v>18</v>
      </c>
      <c r="O88" t="s">
        <v>25</v>
      </c>
      <c r="P88" t="s">
        <v>25</v>
      </c>
      <c r="Q88">
        <v>8</v>
      </c>
      <c r="R88">
        <v>200</v>
      </c>
      <c r="S88" t="s">
        <v>27</v>
      </c>
    </row>
    <row r="89" spans="1:19" x14ac:dyDescent="0.35">
      <c r="A89" t="s">
        <v>66</v>
      </c>
      <c r="B89">
        <v>40</v>
      </c>
      <c r="C89" t="s">
        <v>82</v>
      </c>
      <c r="D89">
        <v>102</v>
      </c>
      <c r="E89" t="s">
        <v>83</v>
      </c>
      <c r="F89" t="s">
        <v>84</v>
      </c>
      <c r="G89" t="s">
        <v>25</v>
      </c>
      <c r="H89" t="s">
        <v>26</v>
      </c>
      <c r="I89" t="s">
        <v>26</v>
      </c>
      <c r="J89" t="s">
        <v>26</v>
      </c>
      <c r="K89" t="s">
        <v>26</v>
      </c>
      <c r="L89" t="s">
        <v>26</v>
      </c>
      <c r="M89" t="s">
        <v>26</v>
      </c>
      <c r="N89" t="s">
        <v>26</v>
      </c>
      <c r="O89" t="s">
        <v>26</v>
      </c>
      <c r="P89" t="s">
        <v>26</v>
      </c>
      <c r="Q89" t="s">
        <v>26</v>
      </c>
      <c r="R89" t="s">
        <v>26</v>
      </c>
      <c r="S89" t="s">
        <v>26</v>
      </c>
    </row>
    <row r="90" spans="1:19" x14ac:dyDescent="0.35">
      <c r="A90" t="s">
        <v>67</v>
      </c>
      <c r="B90">
        <v>41</v>
      </c>
      <c r="C90" t="s">
        <v>82</v>
      </c>
      <c r="D90">
        <v>102</v>
      </c>
      <c r="E90" t="s">
        <v>83</v>
      </c>
      <c r="F90" t="s">
        <v>84</v>
      </c>
      <c r="G90" t="s">
        <v>25</v>
      </c>
      <c r="H90" t="s">
        <v>26</v>
      </c>
      <c r="I90" t="s">
        <v>26</v>
      </c>
      <c r="J90" t="s">
        <v>26</v>
      </c>
      <c r="K90" t="s">
        <v>26</v>
      </c>
      <c r="L90" t="s">
        <v>26</v>
      </c>
      <c r="M90" t="s">
        <v>26</v>
      </c>
      <c r="N90" t="s">
        <v>26</v>
      </c>
      <c r="O90" t="s">
        <v>26</v>
      </c>
      <c r="P90" t="s">
        <v>26</v>
      </c>
      <c r="Q90" t="s">
        <v>26</v>
      </c>
      <c r="R90" t="s">
        <v>26</v>
      </c>
      <c r="S90" t="s">
        <v>26</v>
      </c>
    </row>
    <row r="91" spans="1:19" x14ac:dyDescent="0.35">
      <c r="A91" t="s">
        <v>68</v>
      </c>
      <c r="B91">
        <v>42</v>
      </c>
      <c r="C91" t="s">
        <v>82</v>
      </c>
      <c r="D91">
        <v>102</v>
      </c>
      <c r="E91" t="s">
        <v>83</v>
      </c>
      <c r="F91" t="s">
        <v>84</v>
      </c>
      <c r="G91" t="s">
        <v>23</v>
      </c>
      <c r="H91">
        <v>430</v>
      </c>
      <c r="I91" t="s">
        <v>25</v>
      </c>
      <c r="J91" t="s">
        <v>85</v>
      </c>
      <c r="K91">
        <v>2</v>
      </c>
      <c r="L91">
        <v>1</v>
      </c>
      <c r="M91" t="s">
        <v>25</v>
      </c>
      <c r="N91" t="s">
        <v>26</v>
      </c>
      <c r="O91" t="s">
        <v>25</v>
      </c>
      <c r="P91" t="s">
        <v>25</v>
      </c>
      <c r="Q91">
        <v>0</v>
      </c>
      <c r="R91">
        <v>400</v>
      </c>
      <c r="S91" t="s">
        <v>27</v>
      </c>
    </row>
    <row r="92" spans="1:19" x14ac:dyDescent="0.35">
      <c r="A92" t="s">
        <v>69</v>
      </c>
      <c r="B92">
        <v>44</v>
      </c>
      <c r="C92" t="s">
        <v>82</v>
      </c>
      <c r="D92">
        <v>102</v>
      </c>
      <c r="E92" t="s">
        <v>83</v>
      </c>
      <c r="F92" t="s">
        <v>84</v>
      </c>
      <c r="G92" t="s">
        <v>25</v>
      </c>
      <c r="H92" t="s">
        <v>26</v>
      </c>
      <c r="I92" t="s">
        <v>26</v>
      </c>
      <c r="J92" t="s">
        <v>26</v>
      </c>
      <c r="K92" t="s">
        <v>26</v>
      </c>
      <c r="L92" t="s">
        <v>26</v>
      </c>
      <c r="M92" t="s">
        <v>26</v>
      </c>
      <c r="N92" t="s">
        <v>26</v>
      </c>
      <c r="O92" t="s">
        <v>26</v>
      </c>
      <c r="P92" t="s">
        <v>26</v>
      </c>
      <c r="Q92" t="s">
        <v>26</v>
      </c>
      <c r="R92" t="s">
        <v>26</v>
      </c>
      <c r="S92" t="s">
        <v>26</v>
      </c>
    </row>
    <row r="93" spans="1:19" x14ac:dyDescent="0.35">
      <c r="A93" t="s">
        <v>70</v>
      </c>
      <c r="B93">
        <v>45</v>
      </c>
      <c r="C93" t="s">
        <v>82</v>
      </c>
      <c r="D93">
        <v>102</v>
      </c>
      <c r="E93" t="s">
        <v>83</v>
      </c>
      <c r="F93" t="s">
        <v>84</v>
      </c>
      <c r="G93" t="s">
        <v>23</v>
      </c>
      <c r="H93">
        <v>425</v>
      </c>
      <c r="I93" t="s">
        <v>25</v>
      </c>
      <c r="J93" t="s">
        <v>85</v>
      </c>
      <c r="K93">
        <v>2</v>
      </c>
      <c r="L93">
        <v>1</v>
      </c>
      <c r="M93" t="s">
        <v>25</v>
      </c>
      <c r="N93">
        <v>18</v>
      </c>
      <c r="O93" t="s">
        <v>25</v>
      </c>
      <c r="P93" t="s">
        <v>25</v>
      </c>
      <c r="Q93">
        <v>8</v>
      </c>
      <c r="R93">
        <v>300</v>
      </c>
      <c r="S93" t="s">
        <v>31</v>
      </c>
    </row>
    <row r="94" spans="1:19" x14ac:dyDescent="0.35">
      <c r="A94" t="s">
        <v>71</v>
      </c>
      <c r="B94">
        <v>46</v>
      </c>
      <c r="C94" t="s">
        <v>82</v>
      </c>
      <c r="D94">
        <v>102</v>
      </c>
      <c r="E94" t="s">
        <v>83</v>
      </c>
      <c r="F94" t="s">
        <v>84</v>
      </c>
      <c r="G94" t="s">
        <v>25</v>
      </c>
      <c r="H94" t="s">
        <v>26</v>
      </c>
      <c r="I94" t="s">
        <v>26</v>
      </c>
      <c r="J94" t="s">
        <v>26</v>
      </c>
      <c r="K94" t="s">
        <v>26</v>
      </c>
      <c r="L94" t="s">
        <v>26</v>
      </c>
      <c r="M94" t="s">
        <v>26</v>
      </c>
      <c r="N94" t="s">
        <v>26</v>
      </c>
      <c r="O94" t="s">
        <v>26</v>
      </c>
      <c r="P94" t="s">
        <v>26</v>
      </c>
      <c r="Q94" t="s">
        <v>26</v>
      </c>
      <c r="R94" t="s">
        <v>26</v>
      </c>
      <c r="S94" t="s">
        <v>26</v>
      </c>
    </row>
    <row r="95" spans="1:19" x14ac:dyDescent="0.35">
      <c r="A95" t="s">
        <v>72</v>
      </c>
      <c r="B95">
        <v>47</v>
      </c>
      <c r="C95" t="s">
        <v>82</v>
      </c>
      <c r="D95">
        <v>102</v>
      </c>
      <c r="E95" t="s">
        <v>83</v>
      </c>
      <c r="F95" t="s">
        <v>84</v>
      </c>
      <c r="G95" t="s">
        <v>23</v>
      </c>
      <c r="H95">
        <v>425</v>
      </c>
      <c r="I95" t="s">
        <v>86</v>
      </c>
      <c r="J95" t="s">
        <v>85</v>
      </c>
      <c r="K95">
        <v>2</v>
      </c>
      <c r="L95">
        <v>1</v>
      </c>
      <c r="M95" t="s">
        <v>25</v>
      </c>
      <c r="N95">
        <v>18</v>
      </c>
      <c r="O95" t="s">
        <v>25</v>
      </c>
      <c r="P95" t="s">
        <v>25</v>
      </c>
      <c r="Q95">
        <v>6</v>
      </c>
      <c r="R95">
        <v>225</v>
      </c>
      <c r="S95" t="s">
        <v>31</v>
      </c>
    </row>
    <row r="96" spans="1:19" x14ac:dyDescent="0.35">
      <c r="A96" t="s">
        <v>73</v>
      </c>
      <c r="B96">
        <v>48</v>
      </c>
      <c r="C96" t="s">
        <v>82</v>
      </c>
      <c r="D96">
        <v>102</v>
      </c>
      <c r="E96" t="s">
        <v>83</v>
      </c>
      <c r="F96" t="s">
        <v>84</v>
      </c>
      <c r="G96" t="s">
        <v>23</v>
      </c>
      <c r="H96">
        <v>152</v>
      </c>
      <c r="I96" t="s">
        <v>86</v>
      </c>
      <c r="J96" t="s">
        <v>85</v>
      </c>
      <c r="K96">
        <v>2</v>
      </c>
      <c r="L96">
        <v>1</v>
      </c>
      <c r="M96" t="s">
        <v>25</v>
      </c>
      <c r="N96">
        <v>18</v>
      </c>
      <c r="O96" t="s">
        <v>25</v>
      </c>
      <c r="P96" t="s">
        <v>25</v>
      </c>
      <c r="Q96">
        <v>12</v>
      </c>
      <c r="R96">
        <v>100</v>
      </c>
      <c r="S96" t="s">
        <v>31</v>
      </c>
    </row>
    <row r="97" spans="1:19" x14ac:dyDescent="0.35">
      <c r="A97" t="s">
        <v>74</v>
      </c>
      <c r="B97">
        <v>49</v>
      </c>
      <c r="C97" t="s">
        <v>82</v>
      </c>
      <c r="D97">
        <v>102</v>
      </c>
      <c r="E97" t="s">
        <v>83</v>
      </c>
      <c r="F97" t="s">
        <v>84</v>
      </c>
      <c r="G97" t="s">
        <v>25</v>
      </c>
      <c r="H97" t="s">
        <v>26</v>
      </c>
      <c r="I97" t="s">
        <v>26</v>
      </c>
      <c r="J97" t="s">
        <v>26</v>
      </c>
      <c r="K97" t="s">
        <v>26</v>
      </c>
      <c r="L97" t="s">
        <v>26</v>
      </c>
      <c r="M97" t="s">
        <v>26</v>
      </c>
      <c r="N97" t="s">
        <v>26</v>
      </c>
      <c r="O97" t="s">
        <v>26</v>
      </c>
      <c r="P97" t="s">
        <v>26</v>
      </c>
      <c r="Q97" t="s">
        <v>26</v>
      </c>
      <c r="R97" t="s">
        <v>26</v>
      </c>
      <c r="S97" t="s">
        <v>26</v>
      </c>
    </row>
    <row r="98" spans="1:19" x14ac:dyDescent="0.35">
      <c r="A98" t="s">
        <v>75</v>
      </c>
      <c r="B98">
        <v>50</v>
      </c>
      <c r="C98" t="s">
        <v>82</v>
      </c>
      <c r="D98">
        <v>102</v>
      </c>
      <c r="E98" t="s">
        <v>83</v>
      </c>
      <c r="F98" t="s">
        <v>84</v>
      </c>
      <c r="G98" t="s">
        <v>23</v>
      </c>
      <c r="H98">
        <v>100</v>
      </c>
      <c r="I98" t="s">
        <v>25</v>
      </c>
      <c r="J98" t="s">
        <v>85</v>
      </c>
      <c r="K98">
        <v>2</v>
      </c>
      <c r="M98" t="s">
        <v>25</v>
      </c>
      <c r="N98" t="s">
        <v>26</v>
      </c>
      <c r="O98" t="s">
        <v>25</v>
      </c>
      <c r="P98" t="s">
        <v>25</v>
      </c>
      <c r="Q98">
        <v>0</v>
      </c>
      <c r="R98">
        <v>240</v>
      </c>
      <c r="S98" t="s">
        <v>27</v>
      </c>
    </row>
    <row r="99" spans="1:19" x14ac:dyDescent="0.35">
      <c r="A99" t="s">
        <v>76</v>
      </c>
      <c r="B99">
        <v>51</v>
      </c>
      <c r="C99" t="s">
        <v>82</v>
      </c>
      <c r="D99">
        <v>102</v>
      </c>
      <c r="E99" t="s">
        <v>83</v>
      </c>
      <c r="F99" t="s">
        <v>84</v>
      </c>
      <c r="G99" t="s">
        <v>23</v>
      </c>
      <c r="H99">
        <v>65</v>
      </c>
      <c r="I99" t="s">
        <v>25</v>
      </c>
      <c r="J99" t="s">
        <v>85</v>
      </c>
      <c r="K99">
        <v>2</v>
      </c>
      <c r="L99">
        <v>1</v>
      </c>
      <c r="M99" t="s">
        <v>25</v>
      </c>
      <c r="N99">
        <v>18</v>
      </c>
      <c r="O99" t="s">
        <v>25</v>
      </c>
      <c r="P99" t="s">
        <v>25</v>
      </c>
      <c r="Q99">
        <v>6</v>
      </c>
      <c r="R99">
        <v>55</v>
      </c>
      <c r="S99" t="s">
        <v>31</v>
      </c>
    </row>
    <row r="100" spans="1:19" x14ac:dyDescent="0.35">
      <c r="A100" t="s">
        <v>77</v>
      </c>
      <c r="B100">
        <v>53</v>
      </c>
      <c r="C100" t="s">
        <v>82</v>
      </c>
      <c r="D100">
        <v>102</v>
      </c>
      <c r="E100" t="s">
        <v>83</v>
      </c>
      <c r="F100" t="s">
        <v>84</v>
      </c>
      <c r="G100" t="s">
        <v>87</v>
      </c>
      <c r="H100">
        <v>171</v>
      </c>
      <c r="I100" t="s">
        <v>25</v>
      </c>
      <c r="J100" t="s">
        <v>25</v>
      </c>
      <c r="K100">
        <v>0</v>
      </c>
      <c r="L100">
        <v>0</v>
      </c>
      <c r="M100" t="s">
        <v>25</v>
      </c>
      <c r="N100">
        <v>18</v>
      </c>
      <c r="O100" t="s">
        <v>25</v>
      </c>
      <c r="P100" t="s">
        <v>25</v>
      </c>
      <c r="Q100">
        <v>0</v>
      </c>
      <c r="R100">
        <v>342</v>
      </c>
      <c r="S100" t="s">
        <v>27</v>
      </c>
    </row>
    <row r="101" spans="1:19" x14ac:dyDescent="0.35">
      <c r="A101" t="s">
        <v>79</v>
      </c>
      <c r="B101">
        <v>54</v>
      </c>
      <c r="C101" t="s">
        <v>82</v>
      </c>
      <c r="D101">
        <v>102</v>
      </c>
      <c r="E101" t="s">
        <v>83</v>
      </c>
      <c r="F101" t="s">
        <v>84</v>
      </c>
      <c r="G101" t="s">
        <v>23</v>
      </c>
      <c r="H101">
        <v>150</v>
      </c>
      <c r="I101" t="s">
        <v>25</v>
      </c>
      <c r="J101" t="s">
        <v>85</v>
      </c>
      <c r="K101">
        <v>2</v>
      </c>
      <c r="L101">
        <v>2</v>
      </c>
      <c r="M101" t="s">
        <v>30</v>
      </c>
      <c r="N101">
        <v>18</v>
      </c>
      <c r="O101" t="s">
        <v>30</v>
      </c>
      <c r="P101" t="s">
        <v>25</v>
      </c>
      <c r="Q101">
        <v>12</v>
      </c>
      <c r="R101">
        <v>100</v>
      </c>
      <c r="S101" t="s">
        <v>31</v>
      </c>
    </row>
    <row r="102" spans="1:19" x14ac:dyDescent="0.35">
      <c r="A102" t="s">
        <v>80</v>
      </c>
      <c r="B102">
        <v>55</v>
      </c>
      <c r="C102" t="s">
        <v>82</v>
      </c>
      <c r="D102">
        <v>102</v>
      </c>
      <c r="E102" t="s">
        <v>83</v>
      </c>
      <c r="F102" t="s">
        <v>84</v>
      </c>
      <c r="G102" t="s">
        <v>87</v>
      </c>
      <c r="H102">
        <v>173</v>
      </c>
      <c r="I102" t="s">
        <v>25</v>
      </c>
      <c r="J102" t="s">
        <v>25</v>
      </c>
      <c r="K102">
        <v>0</v>
      </c>
      <c r="L102">
        <v>1</v>
      </c>
      <c r="M102" t="s">
        <v>25</v>
      </c>
      <c r="N102" t="s">
        <v>26</v>
      </c>
      <c r="O102" t="s">
        <v>25</v>
      </c>
      <c r="P102" t="s">
        <v>25</v>
      </c>
      <c r="Q102">
        <v>12</v>
      </c>
      <c r="R102">
        <v>47</v>
      </c>
      <c r="S102" t="s">
        <v>31</v>
      </c>
    </row>
    <row r="103" spans="1:19" x14ac:dyDescent="0.35">
      <c r="A103" t="s">
        <v>81</v>
      </c>
      <c r="B103">
        <v>56</v>
      </c>
      <c r="C103" t="s">
        <v>82</v>
      </c>
      <c r="D103">
        <v>102</v>
      </c>
      <c r="E103" t="s">
        <v>83</v>
      </c>
      <c r="F103" t="s">
        <v>84</v>
      </c>
      <c r="G103" t="s">
        <v>25</v>
      </c>
      <c r="H103" t="s">
        <v>26</v>
      </c>
      <c r="I103" t="s">
        <v>26</v>
      </c>
      <c r="J103" t="s">
        <v>26</v>
      </c>
      <c r="K103" t="s">
        <v>26</v>
      </c>
      <c r="L103" t="s">
        <v>26</v>
      </c>
      <c r="M103" t="s">
        <v>26</v>
      </c>
      <c r="N103" t="s">
        <v>26</v>
      </c>
      <c r="O103" t="s">
        <v>26</v>
      </c>
      <c r="P103" t="s">
        <v>26</v>
      </c>
      <c r="Q103" t="s">
        <v>26</v>
      </c>
      <c r="R103" t="s">
        <v>26</v>
      </c>
      <c r="S103" t="s">
        <v>26</v>
      </c>
    </row>
    <row r="104" spans="1:19" x14ac:dyDescent="0.35">
      <c r="A104" t="s">
        <v>19</v>
      </c>
      <c r="B104">
        <v>1</v>
      </c>
      <c r="C104" t="s">
        <v>88</v>
      </c>
      <c r="D104">
        <v>103</v>
      </c>
      <c r="E104" t="s">
        <v>83</v>
      </c>
      <c r="F104" t="s">
        <v>84</v>
      </c>
      <c r="G104" t="s">
        <v>23</v>
      </c>
      <c r="H104">
        <v>200</v>
      </c>
      <c r="I104" t="s">
        <v>25</v>
      </c>
      <c r="J104">
        <v>4000</v>
      </c>
      <c r="K104">
        <v>2</v>
      </c>
      <c r="L104">
        <v>1</v>
      </c>
      <c r="M104" t="s">
        <v>25</v>
      </c>
      <c r="N104">
        <v>18</v>
      </c>
      <c r="O104" t="s">
        <v>30</v>
      </c>
      <c r="P104" t="s">
        <v>30</v>
      </c>
      <c r="Q104">
        <v>0</v>
      </c>
      <c r="R104">
        <v>200</v>
      </c>
      <c r="S104" t="s">
        <v>27</v>
      </c>
    </row>
    <row r="105" spans="1:19" x14ac:dyDescent="0.35">
      <c r="A105" t="s">
        <v>28</v>
      </c>
      <c r="B105">
        <v>2</v>
      </c>
      <c r="C105" t="s">
        <v>88</v>
      </c>
      <c r="D105">
        <v>103</v>
      </c>
      <c r="E105" t="s">
        <v>83</v>
      </c>
      <c r="F105" t="s">
        <v>84</v>
      </c>
      <c r="G105" t="s">
        <v>25</v>
      </c>
      <c r="H105" t="s">
        <v>26</v>
      </c>
      <c r="I105" t="s">
        <v>26</v>
      </c>
      <c r="J105" t="s">
        <v>26</v>
      </c>
      <c r="K105" t="s">
        <v>26</v>
      </c>
      <c r="L105" t="s">
        <v>26</v>
      </c>
      <c r="M105" t="s">
        <v>26</v>
      </c>
      <c r="N105" t="s">
        <v>26</v>
      </c>
      <c r="O105" t="s">
        <v>26</v>
      </c>
      <c r="P105" t="s">
        <v>26</v>
      </c>
      <c r="Q105" t="s">
        <v>26</v>
      </c>
      <c r="R105" t="s">
        <v>26</v>
      </c>
      <c r="S105" t="s">
        <v>26</v>
      </c>
    </row>
    <row r="106" spans="1:19" x14ac:dyDescent="0.35">
      <c r="A106" t="s">
        <v>32</v>
      </c>
      <c r="B106">
        <v>4</v>
      </c>
      <c r="C106" t="s">
        <v>88</v>
      </c>
      <c r="D106">
        <v>103</v>
      </c>
      <c r="E106" t="s">
        <v>83</v>
      </c>
      <c r="F106" t="s">
        <v>84</v>
      </c>
      <c r="G106" t="s">
        <v>25</v>
      </c>
      <c r="H106" t="s">
        <v>26</v>
      </c>
      <c r="I106" t="s">
        <v>26</v>
      </c>
      <c r="J106" t="s">
        <v>26</v>
      </c>
      <c r="K106" t="s">
        <v>26</v>
      </c>
      <c r="L106" t="s">
        <v>26</v>
      </c>
      <c r="M106" t="s">
        <v>26</v>
      </c>
      <c r="N106" t="s">
        <v>26</v>
      </c>
      <c r="O106" t="s">
        <v>26</v>
      </c>
      <c r="P106" t="s">
        <v>26</v>
      </c>
      <c r="Q106" t="s">
        <v>26</v>
      </c>
      <c r="R106" t="s">
        <v>26</v>
      </c>
      <c r="S106" t="s">
        <v>26</v>
      </c>
    </row>
    <row r="107" spans="1:19" x14ac:dyDescent="0.35">
      <c r="A107" t="s">
        <v>33</v>
      </c>
      <c r="B107">
        <v>5</v>
      </c>
      <c r="C107" t="s">
        <v>88</v>
      </c>
      <c r="D107">
        <v>103</v>
      </c>
      <c r="E107" t="s">
        <v>83</v>
      </c>
      <c r="F107" t="s">
        <v>84</v>
      </c>
      <c r="G107" t="s">
        <v>25</v>
      </c>
      <c r="H107" t="s">
        <v>26</v>
      </c>
      <c r="I107" t="s">
        <v>26</v>
      </c>
      <c r="J107" t="s">
        <v>26</v>
      </c>
      <c r="K107" t="s">
        <v>26</v>
      </c>
      <c r="L107" t="s">
        <v>26</v>
      </c>
      <c r="M107" t="s">
        <v>26</v>
      </c>
      <c r="N107" t="s">
        <v>26</v>
      </c>
      <c r="O107" t="s">
        <v>26</v>
      </c>
      <c r="P107" t="s">
        <v>26</v>
      </c>
      <c r="Q107" t="s">
        <v>26</v>
      </c>
      <c r="R107" t="s">
        <v>26</v>
      </c>
      <c r="S107" t="s">
        <v>26</v>
      </c>
    </row>
    <row r="108" spans="1:19" x14ac:dyDescent="0.35">
      <c r="A108" t="s">
        <v>34</v>
      </c>
      <c r="B108">
        <v>6</v>
      </c>
      <c r="C108" t="s">
        <v>88</v>
      </c>
      <c r="D108">
        <v>103</v>
      </c>
      <c r="E108" t="s">
        <v>83</v>
      </c>
      <c r="F108" t="s">
        <v>84</v>
      </c>
      <c r="G108" t="s">
        <v>25</v>
      </c>
      <c r="H108" t="s">
        <v>26</v>
      </c>
      <c r="I108" t="s">
        <v>26</v>
      </c>
      <c r="J108" t="s">
        <v>26</v>
      </c>
      <c r="K108" t="s">
        <v>26</v>
      </c>
      <c r="L108" t="s">
        <v>26</v>
      </c>
      <c r="M108" t="s">
        <v>26</v>
      </c>
      <c r="N108" t="s">
        <v>26</v>
      </c>
      <c r="O108" t="s">
        <v>26</v>
      </c>
      <c r="P108" t="s">
        <v>26</v>
      </c>
      <c r="Q108" t="s">
        <v>26</v>
      </c>
      <c r="R108" t="s">
        <v>26</v>
      </c>
      <c r="S108" t="s">
        <v>26</v>
      </c>
    </row>
    <row r="109" spans="1:19" x14ac:dyDescent="0.35">
      <c r="A109" t="s">
        <v>35</v>
      </c>
      <c r="B109">
        <v>8</v>
      </c>
      <c r="C109" t="s">
        <v>88</v>
      </c>
      <c r="D109">
        <v>103</v>
      </c>
      <c r="E109" t="s">
        <v>83</v>
      </c>
      <c r="F109" t="s">
        <v>84</v>
      </c>
      <c r="G109" t="s">
        <v>25</v>
      </c>
      <c r="H109" t="s">
        <v>26</v>
      </c>
      <c r="I109" t="s">
        <v>26</v>
      </c>
      <c r="J109" t="s">
        <v>26</v>
      </c>
      <c r="K109" t="s">
        <v>26</v>
      </c>
      <c r="L109" t="s">
        <v>26</v>
      </c>
      <c r="M109" t="s">
        <v>26</v>
      </c>
      <c r="N109" t="s">
        <v>26</v>
      </c>
      <c r="O109" t="s">
        <v>26</v>
      </c>
      <c r="P109" t="s">
        <v>26</v>
      </c>
      <c r="Q109" t="s">
        <v>26</v>
      </c>
      <c r="R109" t="s">
        <v>26</v>
      </c>
      <c r="S109" t="s">
        <v>26</v>
      </c>
    </row>
    <row r="110" spans="1:19" x14ac:dyDescent="0.35">
      <c r="A110" t="s">
        <v>36</v>
      </c>
      <c r="B110">
        <v>9</v>
      </c>
      <c r="C110" t="s">
        <v>88</v>
      </c>
      <c r="D110">
        <v>103</v>
      </c>
      <c r="E110" t="s">
        <v>83</v>
      </c>
      <c r="F110" t="s">
        <v>84</v>
      </c>
      <c r="G110" t="s">
        <v>25</v>
      </c>
      <c r="H110" t="s">
        <v>26</v>
      </c>
      <c r="I110" t="s">
        <v>26</v>
      </c>
      <c r="J110" t="s">
        <v>26</v>
      </c>
      <c r="K110" t="s">
        <v>26</v>
      </c>
      <c r="L110" t="s">
        <v>26</v>
      </c>
      <c r="M110" t="s">
        <v>26</v>
      </c>
      <c r="N110" t="s">
        <v>26</v>
      </c>
      <c r="O110" t="s">
        <v>26</v>
      </c>
      <c r="P110" t="s">
        <v>26</v>
      </c>
      <c r="Q110" t="s">
        <v>26</v>
      </c>
      <c r="R110" t="s">
        <v>26</v>
      </c>
      <c r="S110" t="s">
        <v>26</v>
      </c>
    </row>
    <row r="111" spans="1:19" x14ac:dyDescent="0.35">
      <c r="A111" t="s">
        <v>37</v>
      </c>
      <c r="B111">
        <v>10</v>
      </c>
      <c r="C111" t="s">
        <v>88</v>
      </c>
      <c r="D111">
        <v>103</v>
      </c>
      <c r="E111" t="s">
        <v>83</v>
      </c>
      <c r="F111" t="s">
        <v>84</v>
      </c>
      <c r="G111" t="s">
        <v>25</v>
      </c>
      <c r="H111" t="s">
        <v>26</v>
      </c>
      <c r="I111" t="s">
        <v>26</v>
      </c>
      <c r="J111" t="s">
        <v>26</v>
      </c>
      <c r="K111" t="s">
        <v>26</v>
      </c>
      <c r="L111" t="s">
        <v>26</v>
      </c>
      <c r="M111" t="s">
        <v>26</v>
      </c>
      <c r="N111" t="s">
        <v>26</v>
      </c>
      <c r="O111" t="s">
        <v>26</v>
      </c>
      <c r="P111" t="s">
        <v>26</v>
      </c>
      <c r="Q111" t="s">
        <v>26</v>
      </c>
      <c r="R111" t="s">
        <v>26</v>
      </c>
      <c r="S111" t="s">
        <v>26</v>
      </c>
    </row>
    <row r="112" spans="1:19" x14ac:dyDescent="0.35">
      <c r="A112" t="s">
        <v>38</v>
      </c>
      <c r="B112">
        <v>11</v>
      </c>
      <c r="C112" t="s">
        <v>88</v>
      </c>
      <c r="D112">
        <v>103</v>
      </c>
      <c r="E112" t="s">
        <v>83</v>
      </c>
      <c r="F112" t="s">
        <v>84</v>
      </c>
      <c r="G112" t="s">
        <v>25</v>
      </c>
      <c r="H112" t="s">
        <v>26</v>
      </c>
      <c r="I112" t="s">
        <v>26</v>
      </c>
      <c r="J112" t="s">
        <v>26</v>
      </c>
      <c r="K112" t="s">
        <v>26</v>
      </c>
      <c r="L112" t="s">
        <v>26</v>
      </c>
      <c r="M112" t="s">
        <v>26</v>
      </c>
      <c r="N112" t="s">
        <v>26</v>
      </c>
      <c r="O112" t="s">
        <v>26</v>
      </c>
      <c r="P112" t="s">
        <v>26</v>
      </c>
      <c r="Q112" t="s">
        <v>26</v>
      </c>
      <c r="R112" t="s">
        <v>26</v>
      </c>
      <c r="S112" t="s">
        <v>26</v>
      </c>
    </row>
    <row r="113" spans="1:19" x14ac:dyDescent="0.35">
      <c r="A113" t="s">
        <v>39</v>
      </c>
      <c r="B113">
        <v>12</v>
      </c>
      <c r="C113" t="s">
        <v>88</v>
      </c>
      <c r="D113">
        <v>103</v>
      </c>
      <c r="E113" t="s">
        <v>83</v>
      </c>
      <c r="F113" t="s">
        <v>84</v>
      </c>
      <c r="G113" t="s">
        <v>23</v>
      </c>
      <c r="H113">
        <v>205</v>
      </c>
      <c r="I113" t="s">
        <v>25</v>
      </c>
      <c r="J113">
        <v>2000</v>
      </c>
      <c r="K113">
        <v>0</v>
      </c>
      <c r="L113">
        <v>0</v>
      </c>
      <c r="M113" t="s">
        <v>25</v>
      </c>
      <c r="N113">
        <v>18</v>
      </c>
      <c r="O113" t="s">
        <v>25</v>
      </c>
      <c r="P113" t="s">
        <v>25</v>
      </c>
      <c r="Q113">
        <v>0</v>
      </c>
      <c r="R113">
        <v>155</v>
      </c>
      <c r="S113" t="s">
        <v>27</v>
      </c>
    </row>
    <row r="114" spans="1:19" x14ac:dyDescent="0.35">
      <c r="A114" t="s">
        <v>40</v>
      </c>
      <c r="B114">
        <v>13</v>
      </c>
      <c r="C114" t="s">
        <v>88</v>
      </c>
      <c r="D114">
        <v>103</v>
      </c>
      <c r="E114" t="s">
        <v>83</v>
      </c>
      <c r="F114" t="s">
        <v>84</v>
      </c>
      <c r="G114" t="s">
        <v>25</v>
      </c>
      <c r="H114" t="s">
        <v>26</v>
      </c>
      <c r="I114" t="s">
        <v>26</v>
      </c>
      <c r="J114" t="s">
        <v>26</v>
      </c>
      <c r="K114" t="s">
        <v>26</v>
      </c>
      <c r="L114" t="s">
        <v>26</v>
      </c>
      <c r="M114" t="s">
        <v>26</v>
      </c>
      <c r="N114" t="s">
        <v>26</v>
      </c>
      <c r="O114" t="s">
        <v>26</v>
      </c>
      <c r="P114" t="s">
        <v>26</v>
      </c>
      <c r="Q114" t="s">
        <v>26</v>
      </c>
      <c r="R114" t="s">
        <v>26</v>
      </c>
      <c r="S114" t="s">
        <v>26</v>
      </c>
    </row>
    <row r="115" spans="1:19" x14ac:dyDescent="0.35">
      <c r="A115" t="s">
        <v>41</v>
      </c>
      <c r="B115">
        <v>15</v>
      </c>
      <c r="C115" t="s">
        <v>88</v>
      </c>
      <c r="D115">
        <v>103</v>
      </c>
      <c r="E115" t="s">
        <v>83</v>
      </c>
      <c r="F115" t="s">
        <v>84</v>
      </c>
      <c r="G115" t="s">
        <v>25</v>
      </c>
      <c r="H115" t="s">
        <v>26</v>
      </c>
      <c r="I115" t="s">
        <v>26</v>
      </c>
      <c r="J115" t="s">
        <v>26</v>
      </c>
      <c r="K115" t="s">
        <v>26</v>
      </c>
      <c r="L115" t="s">
        <v>26</v>
      </c>
      <c r="M115" t="s">
        <v>26</v>
      </c>
      <c r="N115" t="s">
        <v>26</v>
      </c>
      <c r="O115" t="s">
        <v>26</v>
      </c>
      <c r="P115" t="s">
        <v>26</v>
      </c>
      <c r="Q115" t="s">
        <v>26</v>
      </c>
      <c r="R115" t="s">
        <v>26</v>
      </c>
      <c r="S115" t="s">
        <v>26</v>
      </c>
    </row>
    <row r="116" spans="1:19" x14ac:dyDescent="0.35">
      <c r="A116" t="s">
        <v>42</v>
      </c>
      <c r="B116">
        <v>16</v>
      </c>
      <c r="C116" t="s">
        <v>88</v>
      </c>
      <c r="D116">
        <v>103</v>
      </c>
      <c r="E116" t="s">
        <v>83</v>
      </c>
      <c r="F116" t="s">
        <v>84</v>
      </c>
      <c r="G116" t="s">
        <v>25</v>
      </c>
      <c r="H116" t="s">
        <v>26</v>
      </c>
      <c r="I116" t="s">
        <v>26</v>
      </c>
      <c r="J116" t="s">
        <v>26</v>
      </c>
      <c r="K116" t="s">
        <v>26</v>
      </c>
      <c r="L116" t="s">
        <v>26</v>
      </c>
      <c r="M116" t="s">
        <v>26</v>
      </c>
      <c r="N116" t="s">
        <v>26</v>
      </c>
      <c r="O116" t="s">
        <v>26</v>
      </c>
      <c r="P116" t="s">
        <v>26</v>
      </c>
      <c r="Q116" t="s">
        <v>26</v>
      </c>
      <c r="R116" t="s">
        <v>26</v>
      </c>
      <c r="S116" t="s">
        <v>26</v>
      </c>
    </row>
    <row r="117" spans="1:19" x14ac:dyDescent="0.35">
      <c r="A117" t="s">
        <v>43</v>
      </c>
      <c r="B117">
        <v>17</v>
      </c>
      <c r="C117" t="s">
        <v>88</v>
      </c>
      <c r="D117">
        <v>103</v>
      </c>
      <c r="E117" t="s">
        <v>83</v>
      </c>
      <c r="F117" t="s">
        <v>84</v>
      </c>
      <c r="G117" t="s">
        <v>25</v>
      </c>
      <c r="H117" t="s">
        <v>26</v>
      </c>
      <c r="I117" t="s">
        <v>26</v>
      </c>
      <c r="J117" t="s">
        <v>26</v>
      </c>
      <c r="K117" t="s">
        <v>26</v>
      </c>
      <c r="L117" t="s">
        <v>26</v>
      </c>
      <c r="M117" t="s">
        <v>26</v>
      </c>
      <c r="N117" t="s">
        <v>26</v>
      </c>
      <c r="O117" t="s">
        <v>26</v>
      </c>
      <c r="P117" t="s">
        <v>26</v>
      </c>
      <c r="Q117" t="s">
        <v>26</v>
      </c>
      <c r="R117" t="s">
        <v>26</v>
      </c>
      <c r="S117" t="s">
        <v>26</v>
      </c>
    </row>
    <row r="118" spans="1:19" x14ac:dyDescent="0.35">
      <c r="A118" t="s">
        <v>44</v>
      </c>
      <c r="B118">
        <v>18</v>
      </c>
      <c r="C118" t="s">
        <v>88</v>
      </c>
      <c r="D118">
        <v>103</v>
      </c>
      <c r="E118" t="s">
        <v>83</v>
      </c>
      <c r="F118" t="s">
        <v>84</v>
      </c>
      <c r="G118" t="s">
        <v>25</v>
      </c>
      <c r="H118" t="s">
        <v>26</v>
      </c>
      <c r="I118" t="s">
        <v>26</v>
      </c>
      <c r="J118" t="s">
        <v>26</v>
      </c>
      <c r="K118" t="s">
        <v>26</v>
      </c>
      <c r="L118" t="s">
        <v>26</v>
      </c>
      <c r="M118" t="s">
        <v>26</v>
      </c>
      <c r="N118" t="s">
        <v>26</v>
      </c>
      <c r="O118" t="s">
        <v>26</v>
      </c>
      <c r="P118" t="s">
        <v>26</v>
      </c>
      <c r="Q118" t="s">
        <v>26</v>
      </c>
      <c r="R118" t="s">
        <v>26</v>
      </c>
      <c r="S118" t="s">
        <v>26</v>
      </c>
    </row>
    <row r="119" spans="1:19" x14ac:dyDescent="0.35">
      <c r="A119" t="s">
        <v>45</v>
      </c>
      <c r="B119">
        <v>19</v>
      </c>
      <c r="C119" t="s">
        <v>88</v>
      </c>
      <c r="D119">
        <v>103</v>
      </c>
      <c r="E119" t="s">
        <v>83</v>
      </c>
      <c r="F119" t="s">
        <v>84</v>
      </c>
      <c r="G119" t="s">
        <v>25</v>
      </c>
      <c r="H119" t="s">
        <v>26</v>
      </c>
      <c r="I119" t="s">
        <v>26</v>
      </c>
      <c r="J119" t="s">
        <v>26</v>
      </c>
      <c r="K119" t="s">
        <v>26</v>
      </c>
      <c r="L119" t="s">
        <v>26</v>
      </c>
      <c r="M119" t="s">
        <v>26</v>
      </c>
      <c r="N119" t="s">
        <v>26</v>
      </c>
      <c r="O119" t="s">
        <v>26</v>
      </c>
      <c r="P119" t="s">
        <v>26</v>
      </c>
      <c r="Q119" t="s">
        <v>26</v>
      </c>
      <c r="R119" t="s">
        <v>26</v>
      </c>
      <c r="S119" t="s">
        <v>26</v>
      </c>
    </row>
    <row r="120" spans="1:19" x14ac:dyDescent="0.35">
      <c r="A120" t="s">
        <v>46</v>
      </c>
      <c r="B120">
        <v>20</v>
      </c>
      <c r="C120" t="s">
        <v>88</v>
      </c>
      <c r="D120">
        <v>103</v>
      </c>
      <c r="E120" t="s">
        <v>83</v>
      </c>
      <c r="F120" t="s">
        <v>84</v>
      </c>
      <c r="G120" t="s">
        <v>25</v>
      </c>
      <c r="H120" t="s">
        <v>26</v>
      </c>
      <c r="I120" t="s">
        <v>26</v>
      </c>
      <c r="J120" t="s">
        <v>26</v>
      </c>
      <c r="K120" t="s">
        <v>26</v>
      </c>
      <c r="L120" t="s">
        <v>26</v>
      </c>
      <c r="M120" t="s">
        <v>26</v>
      </c>
      <c r="N120" t="s">
        <v>26</v>
      </c>
      <c r="O120" t="s">
        <v>26</v>
      </c>
      <c r="P120" t="s">
        <v>26</v>
      </c>
      <c r="Q120" t="s">
        <v>26</v>
      </c>
      <c r="R120" t="s">
        <v>26</v>
      </c>
      <c r="S120" t="s">
        <v>26</v>
      </c>
    </row>
    <row r="121" spans="1:19" x14ac:dyDescent="0.35">
      <c r="A121" t="s">
        <v>47</v>
      </c>
      <c r="B121">
        <v>21</v>
      </c>
      <c r="C121" t="s">
        <v>88</v>
      </c>
      <c r="D121">
        <v>103</v>
      </c>
      <c r="E121" t="s">
        <v>83</v>
      </c>
      <c r="F121" t="s">
        <v>84</v>
      </c>
      <c r="G121" t="s">
        <v>23</v>
      </c>
      <c r="H121">
        <v>280</v>
      </c>
      <c r="I121" t="s">
        <v>25</v>
      </c>
      <c r="J121">
        <v>2000</v>
      </c>
      <c r="K121">
        <v>0</v>
      </c>
      <c r="L121">
        <v>1</v>
      </c>
      <c r="M121" t="s">
        <v>25</v>
      </c>
      <c r="N121">
        <v>18</v>
      </c>
      <c r="O121" t="s">
        <v>25</v>
      </c>
      <c r="P121" t="s">
        <v>30</v>
      </c>
      <c r="Q121">
        <v>12</v>
      </c>
      <c r="R121">
        <v>250</v>
      </c>
      <c r="S121" t="s">
        <v>31</v>
      </c>
    </row>
    <row r="122" spans="1:19" x14ac:dyDescent="0.35">
      <c r="A122" t="s">
        <v>48</v>
      </c>
      <c r="B122">
        <v>22</v>
      </c>
      <c r="C122" t="s">
        <v>88</v>
      </c>
      <c r="D122">
        <v>103</v>
      </c>
      <c r="E122" t="s">
        <v>83</v>
      </c>
      <c r="F122" t="s">
        <v>84</v>
      </c>
      <c r="G122" t="s">
        <v>23</v>
      </c>
      <c r="H122">
        <v>100</v>
      </c>
      <c r="I122" t="s">
        <v>86</v>
      </c>
      <c r="J122">
        <v>2000</v>
      </c>
      <c r="K122">
        <v>1</v>
      </c>
      <c r="L122">
        <v>1</v>
      </c>
      <c r="M122" t="s">
        <v>25</v>
      </c>
      <c r="N122">
        <v>18</v>
      </c>
      <c r="O122" t="s">
        <v>25</v>
      </c>
      <c r="P122" t="s">
        <v>30</v>
      </c>
      <c r="Q122">
        <v>0</v>
      </c>
      <c r="R122">
        <v>0</v>
      </c>
      <c r="S122" t="s">
        <v>27</v>
      </c>
    </row>
    <row r="123" spans="1:19" x14ac:dyDescent="0.35">
      <c r="A123" t="s">
        <v>49</v>
      </c>
      <c r="B123">
        <v>23</v>
      </c>
      <c r="C123" t="s">
        <v>88</v>
      </c>
      <c r="D123">
        <v>103</v>
      </c>
      <c r="E123" t="s">
        <v>83</v>
      </c>
      <c r="F123" t="s">
        <v>84</v>
      </c>
      <c r="G123" t="s">
        <v>25</v>
      </c>
      <c r="H123" t="s">
        <v>26</v>
      </c>
      <c r="I123" t="s">
        <v>26</v>
      </c>
      <c r="J123" t="s">
        <v>26</v>
      </c>
      <c r="K123" t="s">
        <v>26</v>
      </c>
      <c r="L123" t="s">
        <v>26</v>
      </c>
      <c r="M123" t="s">
        <v>26</v>
      </c>
      <c r="N123" t="s">
        <v>26</v>
      </c>
      <c r="O123" t="s">
        <v>26</v>
      </c>
      <c r="P123" t="s">
        <v>26</v>
      </c>
      <c r="Q123" t="s">
        <v>26</v>
      </c>
      <c r="R123" t="s">
        <v>26</v>
      </c>
      <c r="S123" t="s">
        <v>26</v>
      </c>
    </row>
    <row r="124" spans="1:19" x14ac:dyDescent="0.35">
      <c r="A124" t="s">
        <v>50</v>
      </c>
      <c r="B124">
        <v>24</v>
      </c>
      <c r="C124" t="s">
        <v>88</v>
      </c>
      <c r="D124">
        <v>103</v>
      </c>
      <c r="E124" t="s">
        <v>83</v>
      </c>
      <c r="F124" t="s">
        <v>84</v>
      </c>
      <c r="G124" t="s">
        <v>25</v>
      </c>
      <c r="H124" t="s">
        <v>26</v>
      </c>
      <c r="I124" t="s">
        <v>26</v>
      </c>
      <c r="J124" t="s">
        <v>26</v>
      </c>
      <c r="K124" t="s">
        <v>26</v>
      </c>
      <c r="L124" t="s">
        <v>26</v>
      </c>
      <c r="M124" t="s">
        <v>26</v>
      </c>
      <c r="N124" t="s">
        <v>26</v>
      </c>
      <c r="O124" t="s">
        <v>26</v>
      </c>
      <c r="P124" t="s">
        <v>26</v>
      </c>
      <c r="Q124" t="s">
        <v>26</v>
      </c>
      <c r="R124" t="s">
        <v>26</v>
      </c>
      <c r="S124" t="s">
        <v>26</v>
      </c>
    </row>
    <row r="125" spans="1:19" x14ac:dyDescent="0.35">
      <c r="A125" t="s">
        <v>51</v>
      </c>
      <c r="B125">
        <v>25</v>
      </c>
      <c r="C125" t="s">
        <v>88</v>
      </c>
      <c r="D125">
        <v>103</v>
      </c>
      <c r="E125" t="s">
        <v>83</v>
      </c>
      <c r="F125" t="s">
        <v>84</v>
      </c>
      <c r="G125" t="s">
        <v>25</v>
      </c>
      <c r="H125" t="s">
        <v>26</v>
      </c>
      <c r="I125" t="s">
        <v>26</v>
      </c>
      <c r="J125" t="s">
        <v>26</v>
      </c>
      <c r="K125" t="s">
        <v>26</v>
      </c>
      <c r="L125" t="s">
        <v>26</v>
      </c>
      <c r="M125" t="s">
        <v>26</v>
      </c>
      <c r="N125" t="s">
        <v>26</v>
      </c>
      <c r="O125" t="s">
        <v>26</v>
      </c>
      <c r="P125" t="s">
        <v>26</v>
      </c>
      <c r="Q125" t="s">
        <v>26</v>
      </c>
      <c r="R125" t="s">
        <v>26</v>
      </c>
      <c r="S125" t="s">
        <v>26</v>
      </c>
    </row>
    <row r="126" spans="1:19" x14ac:dyDescent="0.35">
      <c r="A126" t="s">
        <v>52</v>
      </c>
      <c r="B126">
        <v>26</v>
      </c>
      <c r="C126" t="s">
        <v>88</v>
      </c>
      <c r="D126">
        <v>103</v>
      </c>
      <c r="E126" t="s">
        <v>83</v>
      </c>
      <c r="F126" t="s">
        <v>84</v>
      </c>
      <c r="G126" t="s">
        <v>25</v>
      </c>
      <c r="H126" t="s">
        <v>26</v>
      </c>
      <c r="I126" t="s">
        <v>26</v>
      </c>
      <c r="J126" t="s">
        <v>26</v>
      </c>
      <c r="K126" t="s">
        <v>26</v>
      </c>
      <c r="L126" t="s">
        <v>26</v>
      </c>
      <c r="M126" t="s">
        <v>26</v>
      </c>
      <c r="N126" t="s">
        <v>26</v>
      </c>
      <c r="O126" t="s">
        <v>26</v>
      </c>
      <c r="P126" t="s">
        <v>26</v>
      </c>
      <c r="Q126" t="s">
        <v>26</v>
      </c>
      <c r="R126" t="s">
        <v>26</v>
      </c>
      <c r="S126" t="s">
        <v>26</v>
      </c>
    </row>
    <row r="127" spans="1:19" x14ac:dyDescent="0.35">
      <c r="A127" t="s">
        <v>53</v>
      </c>
      <c r="B127">
        <v>27</v>
      </c>
      <c r="C127" t="s">
        <v>88</v>
      </c>
      <c r="D127">
        <v>103</v>
      </c>
      <c r="E127" t="s">
        <v>83</v>
      </c>
      <c r="F127" t="s">
        <v>84</v>
      </c>
      <c r="G127" t="s">
        <v>25</v>
      </c>
      <c r="H127" t="s">
        <v>26</v>
      </c>
      <c r="I127" t="s">
        <v>26</v>
      </c>
      <c r="J127" t="s">
        <v>26</v>
      </c>
      <c r="K127" t="s">
        <v>26</v>
      </c>
      <c r="L127" t="s">
        <v>26</v>
      </c>
      <c r="M127" t="s">
        <v>26</v>
      </c>
      <c r="N127" t="s">
        <v>26</v>
      </c>
      <c r="O127" t="s">
        <v>26</v>
      </c>
      <c r="P127" t="s">
        <v>26</v>
      </c>
      <c r="Q127" t="s">
        <v>26</v>
      </c>
      <c r="R127" t="s">
        <v>26</v>
      </c>
      <c r="S127" t="s">
        <v>26</v>
      </c>
    </row>
    <row r="128" spans="1:19" x14ac:dyDescent="0.35">
      <c r="A128" t="s">
        <v>54</v>
      </c>
      <c r="B128">
        <v>28</v>
      </c>
      <c r="C128" t="s">
        <v>88</v>
      </c>
      <c r="D128">
        <v>103</v>
      </c>
      <c r="E128" t="s">
        <v>83</v>
      </c>
      <c r="F128" t="s">
        <v>84</v>
      </c>
      <c r="G128" t="s">
        <v>25</v>
      </c>
      <c r="H128" t="s">
        <v>26</v>
      </c>
      <c r="I128" t="s">
        <v>26</v>
      </c>
      <c r="J128" t="s">
        <v>26</v>
      </c>
      <c r="K128" t="s">
        <v>26</v>
      </c>
      <c r="L128" t="s">
        <v>26</v>
      </c>
      <c r="M128" t="s">
        <v>26</v>
      </c>
      <c r="N128" t="s">
        <v>26</v>
      </c>
      <c r="O128" t="s">
        <v>26</v>
      </c>
      <c r="P128" t="s">
        <v>26</v>
      </c>
      <c r="Q128" t="s">
        <v>26</v>
      </c>
      <c r="R128" t="s">
        <v>26</v>
      </c>
      <c r="S128" t="s">
        <v>26</v>
      </c>
    </row>
    <row r="129" spans="1:19" x14ac:dyDescent="0.35">
      <c r="A129" t="s">
        <v>55</v>
      </c>
      <c r="B129">
        <v>29</v>
      </c>
      <c r="C129" t="s">
        <v>88</v>
      </c>
      <c r="D129">
        <v>103</v>
      </c>
      <c r="E129" t="s">
        <v>83</v>
      </c>
      <c r="F129" t="s">
        <v>84</v>
      </c>
      <c r="G129" t="s">
        <v>25</v>
      </c>
      <c r="H129" t="s">
        <v>26</v>
      </c>
      <c r="I129" t="s">
        <v>26</v>
      </c>
      <c r="J129" t="s">
        <v>26</v>
      </c>
      <c r="K129" t="s">
        <v>26</v>
      </c>
      <c r="L129" t="s">
        <v>26</v>
      </c>
      <c r="M129" t="s">
        <v>26</v>
      </c>
      <c r="N129" t="s">
        <v>26</v>
      </c>
      <c r="O129" t="s">
        <v>26</v>
      </c>
      <c r="P129" t="s">
        <v>26</v>
      </c>
      <c r="Q129" t="s">
        <v>26</v>
      </c>
      <c r="R129" t="s">
        <v>26</v>
      </c>
      <c r="S129" t="s">
        <v>26</v>
      </c>
    </row>
    <row r="130" spans="1:19" x14ac:dyDescent="0.35">
      <c r="A130" t="s">
        <v>56</v>
      </c>
      <c r="B130">
        <v>30</v>
      </c>
      <c r="C130" t="s">
        <v>88</v>
      </c>
      <c r="D130">
        <v>103</v>
      </c>
      <c r="E130" t="s">
        <v>83</v>
      </c>
      <c r="F130" t="s">
        <v>84</v>
      </c>
      <c r="G130" t="s">
        <v>25</v>
      </c>
      <c r="H130" t="s">
        <v>26</v>
      </c>
      <c r="I130" t="s">
        <v>26</v>
      </c>
      <c r="J130" t="s">
        <v>26</v>
      </c>
      <c r="K130" t="s">
        <v>26</v>
      </c>
      <c r="L130" t="s">
        <v>26</v>
      </c>
      <c r="M130" t="s">
        <v>26</v>
      </c>
      <c r="N130" t="s">
        <v>26</v>
      </c>
      <c r="O130" t="s">
        <v>26</v>
      </c>
      <c r="P130" t="s">
        <v>26</v>
      </c>
      <c r="Q130" t="s">
        <v>26</v>
      </c>
      <c r="R130" t="s">
        <v>26</v>
      </c>
      <c r="S130" t="s">
        <v>26</v>
      </c>
    </row>
    <row r="131" spans="1:19" x14ac:dyDescent="0.35">
      <c r="A131" t="s">
        <v>57</v>
      </c>
      <c r="B131">
        <v>31</v>
      </c>
      <c r="C131" t="s">
        <v>88</v>
      </c>
      <c r="D131">
        <v>103</v>
      </c>
      <c r="E131" t="s">
        <v>83</v>
      </c>
      <c r="F131" t="s">
        <v>84</v>
      </c>
      <c r="G131" t="s">
        <v>25</v>
      </c>
      <c r="H131" t="s">
        <v>26</v>
      </c>
      <c r="I131" t="s">
        <v>26</v>
      </c>
      <c r="J131" t="s">
        <v>26</v>
      </c>
      <c r="K131" t="s">
        <v>26</v>
      </c>
      <c r="L131" t="s">
        <v>26</v>
      </c>
      <c r="M131" t="s">
        <v>26</v>
      </c>
      <c r="N131" t="s">
        <v>26</v>
      </c>
      <c r="O131" t="s">
        <v>26</v>
      </c>
      <c r="P131" t="s">
        <v>26</v>
      </c>
      <c r="Q131" t="s">
        <v>26</v>
      </c>
      <c r="R131" t="s">
        <v>26</v>
      </c>
      <c r="S131" t="s">
        <v>26</v>
      </c>
    </row>
    <row r="132" spans="1:19" x14ac:dyDescent="0.35">
      <c r="A132" t="s">
        <v>58</v>
      </c>
      <c r="B132">
        <v>32</v>
      </c>
      <c r="C132" t="s">
        <v>88</v>
      </c>
      <c r="D132">
        <v>103</v>
      </c>
      <c r="E132" t="s">
        <v>83</v>
      </c>
      <c r="F132" t="s">
        <v>84</v>
      </c>
      <c r="G132" t="s">
        <v>25</v>
      </c>
      <c r="H132" t="s">
        <v>26</v>
      </c>
      <c r="I132" t="s">
        <v>26</v>
      </c>
      <c r="J132" t="s">
        <v>26</v>
      </c>
      <c r="K132" t="s">
        <v>26</v>
      </c>
      <c r="L132" t="s">
        <v>26</v>
      </c>
      <c r="M132" t="s">
        <v>26</v>
      </c>
      <c r="N132" t="s">
        <v>26</v>
      </c>
      <c r="O132" t="s">
        <v>26</v>
      </c>
      <c r="P132" t="s">
        <v>26</v>
      </c>
      <c r="Q132" t="s">
        <v>26</v>
      </c>
      <c r="R132" t="s">
        <v>26</v>
      </c>
      <c r="S132" t="s">
        <v>26</v>
      </c>
    </row>
    <row r="133" spans="1:19" x14ac:dyDescent="0.35">
      <c r="A133" t="s">
        <v>59</v>
      </c>
      <c r="B133">
        <v>33</v>
      </c>
      <c r="C133" t="s">
        <v>88</v>
      </c>
      <c r="D133">
        <v>103</v>
      </c>
      <c r="E133" t="s">
        <v>83</v>
      </c>
      <c r="F133" t="s">
        <v>84</v>
      </c>
      <c r="G133" t="s">
        <v>23</v>
      </c>
      <c r="H133">
        <v>75</v>
      </c>
      <c r="I133" t="s">
        <v>25</v>
      </c>
      <c r="J133">
        <v>1000</v>
      </c>
      <c r="K133">
        <v>0</v>
      </c>
      <c r="L133">
        <v>1</v>
      </c>
      <c r="M133" t="s">
        <v>25</v>
      </c>
      <c r="N133">
        <v>18</v>
      </c>
      <c r="O133" t="s">
        <v>25</v>
      </c>
      <c r="P133" t="s">
        <v>30</v>
      </c>
      <c r="Q133">
        <v>0</v>
      </c>
      <c r="R133">
        <v>0</v>
      </c>
      <c r="S133" t="s">
        <v>31</v>
      </c>
    </row>
    <row r="134" spans="1:19" x14ac:dyDescent="0.35">
      <c r="A134" t="s">
        <v>60</v>
      </c>
      <c r="B134">
        <v>34</v>
      </c>
      <c r="C134" t="s">
        <v>88</v>
      </c>
      <c r="D134">
        <v>103</v>
      </c>
      <c r="E134" t="s">
        <v>83</v>
      </c>
      <c r="F134" t="s">
        <v>84</v>
      </c>
      <c r="G134" t="s">
        <v>25</v>
      </c>
      <c r="H134" t="s">
        <v>26</v>
      </c>
      <c r="I134" t="s">
        <v>26</v>
      </c>
      <c r="J134" t="s">
        <v>26</v>
      </c>
      <c r="K134" t="s">
        <v>26</v>
      </c>
      <c r="L134" t="s">
        <v>26</v>
      </c>
      <c r="M134" t="s">
        <v>26</v>
      </c>
      <c r="N134" t="s">
        <v>26</v>
      </c>
      <c r="O134" t="s">
        <v>26</v>
      </c>
      <c r="P134" t="s">
        <v>26</v>
      </c>
      <c r="Q134" t="s">
        <v>26</v>
      </c>
      <c r="R134" t="s">
        <v>26</v>
      </c>
      <c r="S134" t="s">
        <v>26</v>
      </c>
    </row>
    <row r="135" spans="1:19" x14ac:dyDescent="0.35">
      <c r="A135" t="s">
        <v>61</v>
      </c>
      <c r="B135">
        <v>35</v>
      </c>
      <c r="C135" t="s">
        <v>88</v>
      </c>
      <c r="D135">
        <v>103</v>
      </c>
      <c r="E135" t="s">
        <v>83</v>
      </c>
      <c r="F135" t="s">
        <v>84</v>
      </c>
      <c r="G135" t="s">
        <v>25</v>
      </c>
      <c r="H135" t="s">
        <v>26</v>
      </c>
      <c r="I135" t="s">
        <v>26</v>
      </c>
      <c r="J135" t="s">
        <v>26</v>
      </c>
      <c r="K135" t="s">
        <v>26</v>
      </c>
      <c r="L135" t="s">
        <v>26</v>
      </c>
      <c r="M135" t="s">
        <v>26</v>
      </c>
      <c r="N135" t="s">
        <v>26</v>
      </c>
      <c r="O135" t="s">
        <v>26</v>
      </c>
      <c r="P135" t="s">
        <v>26</v>
      </c>
      <c r="Q135" t="s">
        <v>26</v>
      </c>
      <c r="R135" t="s">
        <v>26</v>
      </c>
      <c r="S135" t="s">
        <v>26</v>
      </c>
    </row>
    <row r="136" spans="1:19" x14ac:dyDescent="0.35">
      <c r="A136" t="s">
        <v>62</v>
      </c>
      <c r="B136">
        <v>36</v>
      </c>
      <c r="C136" t="s">
        <v>88</v>
      </c>
      <c r="D136">
        <v>103</v>
      </c>
      <c r="E136" t="s">
        <v>83</v>
      </c>
      <c r="F136" t="s">
        <v>84</v>
      </c>
      <c r="G136" t="s">
        <v>25</v>
      </c>
      <c r="H136" t="s">
        <v>26</v>
      </c>
      <c r="I136" t="s">
        <v>26</v>
      </c>
      <c r="J136" t="s">
        <v>26</v>
      </c>
      <c r="K136" t="s">
        <v>26</v>
      </c>
      <c r="L136" t="s">
        <v>26</v>
      </c>
      <c r="M136" t="s">
        <v>26</v>
      </c>
      <c r="N136" t="s">
        <v>26</v>
      </c>
      <c r="O136" t="s">
        <v>26</v>
      </c>
      <c r="P136" t="s">
        <v>26</v>
      </c>
      <c r="Q136" t="s">
        <v>26</v>
      </c>
      <c r="R136" t="s">
        <v>26</v>
      </c>
      <c r="S136" t="s">
        <v>26</v>
      </c>
    </row>
    <row r="137" spans="1:19" x14ac:dyDescent="0.35">
      <c r="A137" t="s">
        <v>63</v>
      </c>
      <c r="B137">
        <v>37</v>
      </c>
      <c r="C137" t="s">
        <v>88</v>
      </c>
      <c r="D137">
        <v>103</v>
      </c>
      <c r="E137" t="s">
        <v>83</v>
      </c>
      <c r="F137" t="s">
        <v>84</v>
      </c>
      <c r="G137" t="s">
        <v>23</v>
      </c>
      <c r="H137">
        <v>200</v>
      </c>
      <c r="I137" t="s">
        <v>86</v>
      </c>
      <c r="J137">
        <v>4000</v>
      </c>
      <c r="K137">
        <v>1</v>
      </c>
      <c r="L137">
        <v>0</v>
      </c>
      <c r="M137" t="s">
        <v>25</v>
      </c>
      <c r="N137">
        <v>18</v>
      </c>
      <c r="O137" t="s">
        <v>25</v>
      </c>
      <c r="P137" t="s">
        <v>30</v>
      </c>
      <c r="Q137">
        <v>4</v>
      </c>
      <c r="R137">
        <v>200</v>
      </c>
      <c r="S137" t="s">
        <v>31</v>
      </c>
    </row>
    <row r="138" spans="1:19" x14ac:dyDescent="0.35">
      <c r="A138" t="s">
        <v>64</v>
      </c>
      <c r="B138">
        <v>38</v>
      </c>
      <c r="C138" t="s">
        <v>88</v>
      </c>
      <c r="D138">
        <v>103</v>
      </c>
      <c r="E138" t="s">
        <v>83</v>
      </c>
      <c r="F138" t="s">
        <v>84</v>
      </c>
      <c r="G138" t="s">
        <v>25</v>
      </c>
      <c r="H138" t="s">
        <v>26</v>
      </c>
      <c r="I138" t="s">
        <v>26</v>
      </c>
      <c r="J138" t="s">
        <v>26</v>
      </c>
      <c r="K138" t="s">
        <v>26</v>
      </c>
      <c r="L138" t="s">
        <v>26</v>
      </c>
      <c r="M138" t="s">
        <v>26</v>
      </c>
      <c r="N138" t="s">
        <v>26</v>
      </c>
      <c r="O138" t="s">
        <v>26</v>
      </c>
      <c r="P138" t="s">
        <v>26</v>
      </c>
      <c r="Q138" t="s">
        <v>26</v>
      </c>
      <c r="R138" t="s">
        <v>26</v>
      </c>
      <c r="S138" t="s">
        <v>26</v>
      </c>
    </row>
    <row r="139" spans="1:19" x14ac:dyDescent="0.35">
      <c r="A139" t="s">
        <v>65</v>
      </c>
      <c r="B139">
        <v>39</v>
      </c>
      <c r="C139" t="s">
        <v>88</v>
      </c>
      <c r="D139">
        <v>103</v>
      </c>
      <c r="E139" t="s">
        <v>83</v>
      </c>
      <c r="F139" t="s">
        <v>84</v>
      </c>
      <c r="G139" t="s">
        <v>25</v>
      </c>
      <c r="H139" t="s">
        <v>26</v>
      </c>
      <c r="I139" t="s">
        <v>26</v>
      </c>
      <c r="J139" t="s">
        <v>26</v>
      </c>
      <c r="K139" t="s">
        <v>26</v>
      </c>
      <c r="L139" t="s">
        <v>26</v>
      </c>
      <c r="M139" t="s">
        <v>26</v>
      </c>
      <c r="N139" t="s">
        <v>26</v>
      </c>
      <c r="O139" t="s">
        <v>26</v>
      </c>
      <c r="P139" t="s">
        <v>26</v>
      </c>
      <c r="Q139" t="s">
        <v>26</v>
      </c>
      <c r="R139" t="s">
        <v>26</v>
      </c>
      <c r="S139" t="s">
        <v>26</v>
      </c>
    </row>
    <row r="140" spans="1:19" x14ac:dyDescent="0.35">
      <c r="A140" t="s">
        <v>66</v>
      </c>
      <c r="B140">
        <v>40</v>
      </c>
      <c r="C140" t="s">
        <v>88</v>
      </c>
      <c r="D140">
        <v>103</v>
      </c>
      <c r="E140" t="s">
        <v>83</v>
      </c>
      <c r="F140" t="s">
        <v>84</v>
      </c>
      <c r="G140" t="s">
        <v>25</v>
      </c>
      <c r="H140" t="s">
        <v>26</v>
      </c>
      <c r="I140" t="s">
        <v>26</v>
      </c>
      <c r="J140" t="s">
        <v>26</v>
      </c>
      <c r="K140" t="s">
        <v>26</v>
      </c>
      <c r="L140" t="s">
        <v>26</v>
      </c>
      <c r="M140" t="s">
        <v>26</v>
      </c>
      <c r="N140" t="s">
        <v>26</v>
      </c>
      <c r="O140" t="s">
        <v>26</v>
      </c>
      <c r="P140" t="s">
        <v>26</v>
      </c>
      <c r="Q140" t="s">
        <v>26</v>
      </c>
      <c r="R140" t="s">
        <v>26</v>
      </c>
      <c r="S140" t="s">
        <v>26</v>
      </c>
    </row>
    <row r="141" spans="1:19" x14ac:dyDescent="0.35">
      <c r="A141" t="s">
        <v>67</v>
      </c>
      <c r="B141">
        <v>41</v>
      </c>
      <c r="C141" t="s">
        <v>88</v>
      </c>
      <c r="D141">
        <v>103</v>
      </c>
      <c r="E141" t="s">
        <v>83</v>
      </c>
      <c r="F141" t="s">
        <v>84</v>
      </c>
      <c r="G141" t="s">
        <v>25</v>
      </c>
      <c r="H141" t="s">
        <v>26</v>
      </c>
      <c r="I141" t="s">
        <v>26</v>
      </c>
      <c r="J141" t="s">
        <v>26</v>
      </c>
      <c r="K141" t="s">
        <v>26</v>
      </c>
      <c r="L141" t="s">
        <v>26</v>
      </c>
      <c r="M141" t="s">
        <v>26</v>
      </c>
      <c r="N141" t="s">
        <v>26</v>
      </c>
      <c r="O141" t="s">
        <v>26</v>
      </c>
      <c r="P141" t="s">
        <v>26</v>
      </c>
      <c r="Q141" t="s">
        <v>26</v>
      </c>
      <c r="R141" t="s">
        <v>26</v>
      </c>
      <c r="S141" t="s">
        <v>26</v>
      </c>
    </row>
    <row r="142" spans="1:19" x14ac:dyDescent="0.35">
      <c r="A142" t="s">
        <v>68</v>
      </c>
      <c r="B142">
        <v>42</v>
      </c>
      <c r="C142" t="s">
        <v>88</v>
      </c>
      <c r="D142">
        <v>103</v>
      </c>
      <c r="E142" t="s">
        <v>83</v>
      </c>
      <c r="F142" t="s">
        <v>84</v>
      </c>
      <c r="G142" t="s">
        <v>23</v>
      </c>
      <c r="H142">
        <v>145</v>
      </c>
      <c r="I142" t="s">
        <v>25</v>
      </c>
      <c r="J142">
        <v>4000</v>
      </c>
      <c r="K142">
        <v>0</v>
      </c>
      <c r="L142">
        <v>0</v>
      </c>
      <c r="M142" t="s">
        <v>25</v>
      </c>
      <c r="N142" t="s">
        <v>26</v>
      </c>
      <c r="O142" t="s">
        <v>25</v>
      </c>
      <c r="P142" t="s">
        <v>25</v>
      </c>
      <c r="Q142">
        <v>0</v>
      </c>
      <c r="R142">
        <v>200</v>
      </c>
      <c r="S142" t="s">
        <v>31</v>
      </c>
    </row>
    <row r="143" spans="1:19" x14ac:dyDescent="0.35">
      <c r="A143" t="s">
        <v>69</v>
      </c>
      <c r="B143">
        <v>44</v>
      </c>
      <c r="C143" t="s">
        <v>88</v>
      </c>
      <c r="D143">
        <v>103</v>
      </c>
      <c r="E143" t="s">
        <v>83</v>
      </c>
      <c r="F143" t="s">
        <v>84</v>
      </c>
      <c r="G143" t="s">
        <v>25</v>
      </c>
      <c r="H143" t="s">
        <v>26</v>
      </c>
      <c r="I143" t="s">
        <v>26</v>
      </c>
      <c r="J143" t="s">
        <v>26</v>
      </c>
      <c r="K143" t="s">
        <v>26</v>
      </c>
      <c r="L143" t="s">
        <v>26</v>
      </c>
      <c r="M143" t="s">
        <v>26</v>
      </c>
      <c r="N143" t="s">
        <v>26</v>
      </c>
      <c r="O143" t="s">
        <v>26</v>
      </c>
      <c r="P143" t="s">
        <v>26</v>
      </c>
      <c r="Q143" t="s">
        <v>26</v>
      </c>
      <c r="R143" t="s">
        <v>26</v>
      </c>
      <c r="S143" t="s">
        <v>26</v>
      </c>
    </row>
    <row r="144" spans="1:19" x14ac:dyDescent="0.35">
      <c r="A144" t="s">
        <v>70</v>
      </c>
      <c r="B144">
        <v>45</v>
      </c>
      <c r="C144" t="s">
        <v>88</v>
      </c>
      <c r="D144">
        <v>103</v>
      </c>
      <c r="E144" t="s">
        <v>83</v>
      </c>
      <c r="F144" t="s">
        <v>84</v>
      </c>
      <c r="G144" t="s">
        <v>23</v>
      </c>
      <c r="H144">
        <v>225</v>
      </c>
      <c r="I144" t="s">
        <v>25</v>
      </c>
      <c r="J144">
        <v>2000</v>
      </c>
      <c r="K144">
        <v>0</v>
      </c>
      <c r="L144">
        <v>1</v>
      </c>
      <c r="M144" t="s">
        <v>25</v>
      </c>
      <c r="N144">
        <v>18</v>
      </c>
      <c r="O144" t="s">
        <v>25</v>
      </c>
      <c r="P144" t="s">
        <v>25</v>
      </c>
      <c r="Q144">
        <v>8</v>
      </c>
      <c r="R144">
        <v>300</v>
      </c>
      <c r="S144" t="s">
        <v>27</v>
      </c>
    </row>
    <row r="145" spans="1:19" x14ac:dyDescent="0.35">
      <c r="A145" t="s">
        <v>71</v>
      </c>
      <c r="B145">
        <v>46</v>
      </c>
      <c r="C145" t="s">
        <v>88</v>
      </c>
      <c r="D145">
        <v>103</v>
      </c>
      <c r="E145" t="s">
        <v>83</v>
      </c>
      <c r="F145" t="s">
        <v>84</v>
      </c>
      <c r="G145" t="s">
        <v>25</v>
      </c>
      <c r="H145" t="s">
        <v>26</v>
      </c>
      <c r="I145" t="s">
        <v>26</v>
      </c>
      <c r="J145" t="s">
        <v>26</v>
      </c>
      <c r="K145" t="s">
        <v>26</v>
      </c>
      <c r="L145" t="s">
        <v>26</v>
      </c>
      <c r="M145" t="s">
        <v>26</v>
      </c>
      <c r="N145" t="s">
        <v>26</v>
      </c>
      <c r="O145" t="s">
        <v>26</v>
      </c>
      <c r="P145" t="s">
        <v>26</v>
      </c>
      <c r="Q145" t="s">
        <v>26</v>
      </c>
      <c r="R145" t="s">
        <v>26</v>
      </c>
      <c r="S145" t="s">
        <v>26</v>
      </c>
    </row>
    <row r="146" spans="1:19" x14ac:dyDescent="0.35">
      <c r="A146" t="s">
        <v>72</v>
      </c>
      <c r="B146">
        <v>47</v>
      </c>
      <c r="C146" t="s">
        <v>88</v>
      </c>
      <c r="D146">
        <v>103</v>
      </c>
      <c r="E146" t="s">
        <v>83</v>
      </c>
      <c r="F146" t="s">
        <v>84</v>
      </c>
      <c r="G146" t="s">
        <v>23</v>
      </c>
      <c r="H146">
        <v>375</v>
      </c>
      <c r="I146" t="s">
        <v>25</v>
      </c>
      <c r="J146">
        <v>1000</v>
      </c>
      <c r="K146">
        <v>0</v>
      </c>
      <c r="L146">
        <v>1</v>
      </c>
      <c r="M146" t="s">
        <v>25</v>
      </c>
      <c r="N146">
        <v>18</v>
      </c>
      <c r="O146" t="s">
        <v>25</v>
      </c>
      <c r="P146" t="s">
        <v>25</v>
      </c>
      <c r="Q146">
        <v>6</v>
      </c>
      <c r="R146">
        <v>125</v>
      </c>
      <c r="S146" t="s">
        <v>31</v>
      </c>
    </row>
    <row r="147" spans="1:19" x14ac:dyDescent="0.35">
      <c r="A147" t="s">
        <v>73</v>
      </c>
      <c r="B147">
        <v>48</v>
      </c>
      <c r="C147" t="s">
        <v>88</v>
      </c>
      <c r="D147">
        <v>103</v>
      </c>
      <c r="E147" t="s">
        <v>83</v>
      </c>
      <c r="F147" t="s">
        <v>84</v>
      </c>
      <c r="G147" t="s">
        <v>23</v>
      </c>
      <c r="H147">
        <v>75</v>
      </c>
      <c r="I147" t="s">
        <v>86</v>
      </c>
      <c r="J147">
        <v>4000</v>
      </c>
      <c r="K147">
        <v>1</v>
      </c>
      <c r="L147">
        <v>0</v>
      </c>
      <c r="M147" t="s">
        <v>25</v>
      </c>
      <c r="N147">
        <v>18</v>
      </c>
      <c r="O147" t="s">
        <v>25</v>
      </c>
      <c r="P147" t="s">
        <v>25</v>
      </c>
      <c r="Q147">
        <v>12</v>
      </c>
      <c r="R147">
        <v>50</v>
      </c>
      <c r="S147" t="s">
        <v>31</v>
      </c>
    </row>
    <row r="148" spans="1:19" x14ac:dyDescent="0.35">
      <c r="A148" t="s">
        <v>74</v>
      </c>
      <c r="B148">
        <v>49</v>
      </c>
      <c r="C148" t="s">
        <v>88</v>
      </c>
      <c r="D148">
        <v>103</v>
      </c>
      <c r="E148" t="s">
        <v>83</v>
      </c>
      <c r="F148" t="s">
        <v>84</v>
      </c>
      <c r="G148" t="s">
        <v>25</v>
      </c>
      <c r="H148" t="s">
        <v>26</v>
      </c>
      <c r="I148" t="s">
        <v>26</v>
      </c>
      <c r="J148" t="s">
        <v>26</v>
      </c>
      <c r="K148" t="s">
        <v>26</v>
      </c>
      <c r="L148" t="s">
        <v>26</v>
      </c>
      <c r="M148" t="s">
        <v>26</v>
      </c>
      <c r="N148" t="s">
        <v>26</v>
      </c>
      <c r="O148" t="s">
        <v>26</v>
      </c>
      <c r="P148" t="s">
        <v>26</v>
      </c>
      <c r="Q148" t="s">
        <v>26</v>
      </c>
      <c r="R148" t="s">
        <v>26</v>
      </c>
      <c r="S148" t="s">
        <v>26</v>
      </c>
    </row>
    <row r="149" spans="1:19" x14ac:dyDescent="0.35">
      <c r="A149" t="s">
        <v>75</v>
      </c>
      <c r="B149">
        <v>50</v>
      </c>
      <c r="C149" t="s">
        <v>88</v>
      </c>
      <c r="D149">
        <v>103</v>
      </c>
      <c r="E149" t="s">
        <v>83</v>
      </c>
      <c r="F149" t="s">
        <v>84</v>
      </c>
      <c r="G149" t="s">
        <v>23</v>
      </c>
      <c r="H149">
        <v>100</v>
      </c>
      <c r="I149" t="s">
        <v>25</v>
      </c>
      <c r="J149">
        <v>250</v>
      </c>
      <c r="K149">
        <v>0</v>
      </c>
      <c r="L149">
        <v>0</v>
      </c>
      <c r="M149" t="s">
        <v>25</v>
      </c>
      <c r="N149" t="s">
        <v>26</v>
      </c>
      <c r="O149" t="s">
        <v>25</v>
      </c>
      <c r="P149" t="s">
        <v>25</v>
      </c>
      <c r="R149">
        <v>240</v>
      </c>
      <c r="S149" t="s">
        <v>27</v>
      </c>
    </row>
    <row r="150" spans="1:19" x14ac:dyDescent="0.35">
      <c r="A150" t="s">
        <v>76</v>
      </c>
      <c r="B150">
        <v>51</v>
      </c>
      <c r="C150" t="s">
        <v>88</v>
      </c>
      <c r="D150">
        <v>103</v>
      </c>
      <c r="E150" t="s">
        <v>83</v>
      </c>
      <c r="F150" t="s">
        <v>84</v>
      </c>
      <c r="G150" t="s">
        <v>25</v>
      </c>
      <c r="H150" t="s">
        <v>26</v>
      </c>
      <c r="I150" t="s">
        <v>26</v>
      </c>
      <c r="J150" t="s">
        <v>26</v>
      </c>
      <c r="K150" t="s">
        <v>26</v>
      </c>
      <c r="L150" t="s">
        <v>26</v>
      </c>
      <c r="M150" t="s">
        <v>26</v>
      </c>
      <c r="N150" t="s">
        <v>26</v>
      </c>
      <c r="O150" t="s">
        <v>26</v>
      </c>
      <c r="P150" t="s">
        <v>26</v>
      </c>
      <c r="Q150" t="s">
        <v>26</v>
      </c>
      <c r="R150" t="s">
        <v>26</v>
      </c>
      <c r="S150" t="s">
        <v>26</v>
      </c>
    </row>
    <row r="151" spans="1:19" x14ac:dyDescent="0.35">
      <c r="A151" t="s">
        <v>77</v>
      </c>
      <c r="B151">
        <v>53</v>
      </c>
      <c r="C151" t="s">
        <v>88</v>
      </c>
      <c r="D151">
        <v>103</v>
      </c>
      <c r="E151" t="s">
        <v>83</v>
      </c>
      <c r="F151" t="s">
        <v>84</v>
      </c>
      <c r="G151" t="s">
        <v>25</v>
      </c>
      <c r="H151" t="s">
        <v>26</v>
      </c>
      <c r="I151" t="s">
        <v>26</v>
      </c>
      <c r="J151" t="s">
        <v>26</v>
      </c>
      <c r="K151" t="s">
        <v>26</v>
      </c>
      <c r="L151" t="s">
        <v>26</v>
      </c>
      <c r="M151" t="s">
        <v>26</v>
      </c>
      <c r="N151" t="s">
        <v>26</v>
      </c>
      <c r="O151" t="s">
        <v>26</v>
      </c>
      <c r="P151" t="s">
        <v>26</v>
      </c>
      <c r="Q151" t="s">
        <v>26</v>
      </c>
      <c r="R151" t="s">
        <v>26</v>
      </c>
      <c r="S151" t="s">
        <v>26</v>
      </c>
    </row>
    <row r="152" spans="1:19" x14ac:dyDescent="0.35">
      <c r="A152" t="s">
        <v>79</v>
      </c>
      <c r="B152">
        <v>54</v>
      </c>
      <c r="C152" t="s">
        <v>88</v>
      </c>
      <c r="D152">
        <v>103</v>
      </c>
      <c r="E152" t="s">
        <v>83</v>
      </c>
      <c r="F152" t="s">
        <v>84</v>
      </c>
      <c r="G152" t="s">
        <v>23</v>
      </c>
      <c r="H152">
        <v>150</v>
      </c>
      <c r="I152" t="s">
        <v>25</v>
      </c>
      <c r="J152">
        <v>4000</v>
      </c>
      <c r="K152">
        <v>0</v>
      </c>
      <c r="L152">
        <v>1</v>
      </c>
      <c r="M152" t="s">
        <v>30</v>
      </c>
      <c r="N152">
        <v>18</v>
      </c>
      <c r="P152" t="s">
        <v>30</v>
      </c>
      <c r="Q152">
        <v>6</v>
      </c>
      <c r="R152">
        <v>100</v>
      </c>
      <c r="S152" t="s">
        <v>31</v>
      </c>
    </row>
    <row r="153" spans="1:19" x14ac:dyDescent="0.35">
      <c r="A153" t="s">
        <v>80</v>
      </c>
      <c r="B153">
        <v>55</v>
      </c>
      <c r="C153" t="s">
        <v>88</v>
      </c>
      <c r="D153">
        <v>103</v>
      </c>
      <c r="E153" t="s">
        <v>83</v>
      </c>
      <c r="F153" t="s">
        <v>84</v>
      </c>
      <c r="G153" t="s">
        <v>25</v>
      </c>
      <c r="H153" t="s">
        <v>26</v>
      </c>
      <c r="I153" t="s">
        <v>26</v>
      </c>
      <c r="J153" t="s">
        <v>26</v>
      </c>
      <c r="K153" t="s">
        <v>26</v>
      </c>
      <c r="L153" t="s">
        <v>26</v>
      </c>
      <c r="M153" t="s">
        <v>26</v>
      </c>
      <c r="N153" t="s">
        <v>26</v>
      </c>
      <c r="O153" t="s">
        <v>26</v>
      </c>
      <c r="P153" t="s">
        <v>26</v>
      </c>
      <c r="Q153" t="s">
        <v>26</v>
      </c>
      <c r="R153" t="s">
        <v>26</v>
      </c>
      <c r="S153" t="s">
        <v>26</v>
      </c>
    </row>
    <row r="154" spans="1:19" x14ac:dyDescent="0.35">
      <c r="A154" t="s">
        <v>81</v>
      </c>
      <c r="B154">
        <v>56</v>
      </c>
      <c r="C154" t="s">
        <v>88</v>
      </c>
      <c r="D154">
        <v>103</v>
      </c>
      <c r="E154" t="s">
        <v>83</v>
      </c>
      <c r="F154" t="s">
        <v>84</v>
      </c>
      <c r="G154" t="s">
        <v>25</v>
      </c>
      <c r="H154" t="s">
        <v>26</v>
      </c>
      <c r="I154" t="s">
        <v>26</v>
      </c>
      <c r="J154" t="s">
        <v>26</v>
      </c>
      <c r="K154" t="s">
        <v>26</v>
      </c>
      <c r="L154" t="s">
        <v>26</v>
      </c>
      <c r="M154" t="s">
        <v>26</v>
      </c>
      <c r="N154" t="s">
        <v>26</v>
      </c>
      <c r="O154" t="s">
        <v>26</v>
      </c>
      <c r="P154" t="s">
        <v>26</v>
      </c>
      <c r="Q154" t="s">
        <v>26</v>
      </c>
      <c r="R154" t="s">
        <v>26</v>
      </c>
      <c r="S154" t="s">
        <v>26</v>
      </c>
    </row>
    <row r="155" spans="1:19" x14ac:dyDescent="0.35">
      <c r="A155" t="s">
        <v>19</v>
      </c>
      <c r="B155">
        <v>1</v>
      </c>
      <c r="C155" t="s">
        <v>89</v>
      </c>
      <c r="D155">
        <v>104</v>
      </c>
      <c r="E155" t="s">
        <v>90</v>
      </c>
      <c r="F155" t="s">
        <v>22</v>
      </c>
      <c r="G155" t="s">
        <v>23</v>
      </c>
      <c r="H155">
        <v>275</v>
      </c>
      <c r="I155" t="s">
        <v>24</v>
      </c>
      <c r="J155" t="s">
        <v>26</v>
      </c>
      <c r="K155">
        <v>6</v>
      </c>
      <c r="L155">
        <v>1</v>
      </c>
      <c r="M155" t="s">
        <v>30</v>
      </c>
      <c r="N155" t="s">
        <v>26</v>
      </c>
      <c r="O155" t="s">
        <v>30</v>
      </c>
      <c r="P155" t="s">
        <v>25</v>
      </c>
      <c r="Q155">
        <v>24</v>
      </c>
      <c r="R155">
        <f>2*100</f>
        <v>200</v>
      </c>
      <c r="S155" t="s">
        <v>31</v>
      </c>
    </row>
    <row r="156" spans="1:19" x14ac:dyDescent="0.35">
      <c r="A156" t="s">
        <v>28</v>
      </c>
      <c r="B156">
        <v>2</v>
      </c>
      <c r="C156" t="s">
        <v>89</v>
      </c>
      <c r="D156">
        <v>104</v>
      </c>
      <c r="E156" t="s">
        <v>90</v>
      </c>
      <c r="F156" t="s">
        <v>22</v>
      </c>
      <c r="G156" t="s">
        <v>23</v>
      </c>
      <c r="H156">
        <v>270</v>
      </c>
      <c r="I156" t="s">
        <v>29</v>
      </c>
      <c r="J156" t="s">
        <v>26</v>
      </c>
      <c r="K156">
        <v>5</v>
      </c>
      <c r="L156">
        <v>0</v>
      </c>
      <c r="M156" t="s">
        <v>25</v>
      </c>
      <c r="N156">
        <v>18</v>
      </c>
      <c r="O156" t="s">
        <v>30</v>
      </c>
      <c r="P156" t="s">
        <v>25</v>
      </c>
      <c r="Q156">
        <v>0</v>
      </c>
      <c r="R156">
        <v>70</v>
      </c>
      <c r="S156" t="s">
        <v>31</v>
      </c>
    </row>
    <row r="157" spans="1:19" x14ac:dyDescent="0.35">
      <c r="A157" t="s">
        <v>32</v>
      </c>
      <c r="B157">
        <v>4</v>
      </c>
      <c r="C157" t="s">
        <v>89</v>
      </c>
      <c r="D157">
        <v>104</v>
      </c>
      <c r="E157" t="s">
        <v>90</v>
      </c>
      <c r="F157" t="s">
        <v>22</v>
      </c>
      <c r="G157" t="s">
        <v>23</v>
      </c>
      <c r="H157">
        <v>300</v>
      </c>
      <c r="I157" t="s">
        <v>24</v>
      </c>
      <c r="J157" t="s">
        <v>26</v>
      </c>
      <c r="K157">
        <v>6</v>
      </c>
      <c r="L157">
        <v>1</v>
      </c>
      <c r="M157" t="s">
        <v>30</v>
      </c>
      <c r="N157" t="s">
        <v>26</v>
      </c>
      <c r="O157" t="s">
        <v>30</v>
      </c>
      <c r="P157" t="s">
        <v>25</v>
      </c>
      <c r="Q157">
        <v>20</v>
      </c>
      <c r="R157">
        <v>200</v>
      </c>
      <c r="S157" t="s">
        <v>31</v>
      </c>
    </row>
    <row r="158" spans="1:19" x14ac:dyDescent="0.35">
      <c r="A158" t="s">
        <v>33</v>
      </c>
      <c r="B158">
        <v>5</v>
      </c>
      <c r="C158" t="s">
        <v>89</v>
      </c>
      <c r="D158">
        <v>104</v>
      </c>
      <c r="E158" t="s">
        <v>90</v>
      </c>
      <c r="F158" t="s">
        <v>22</v>
      </c>
      <c r="G158" t="s">
        <v>23</v>
      </c>
      <c r="H158">
        <v>100</v>
      </c>
      <c r="I158" t="s">
        <v>29</v>
      </c>
      <c r="J158" t="s">
        <v>26</v>
      </c>
      <c r="K158">
        <v>5</v>
      </c>
      <c r="L158">
        <v>1</v>
      </c>
      <c r="M158" t="s">
        <v>25</v>
      </c>
      <c r="N158" t="s">
        <v>26</v>
      </c>
      <c r="O158" t="s">
        <v>25</v>
      </c>
      <c r="P158" t="s">
        <v>25</v>
      </c>
      <c r="Q158">
        <v>20</v>
      </c>
      <c r="R158">
        <f>2*60</f>
        <v>120</v>
      </c>
      <c r="S158" t="s">
        <v>31</v>
      </c>
    </row>
    <row r="159" spans="1:19" x14ac:dyDescent="0.35">
      <c r="A159" t="s">
        <v>34</v>
      </c>
      <c r="B159">
        <v>6</v>
      </c>
      <c r="C159" t="s">
        <v>89</v>
      </c>
      <c r="D159">
        <v>104</v>
      </c>
      <c r="E159" t="s">
        <v>90</v>
      </c>
      <c r="F159" t="s">
        <v>22</v>
      </c>
      <c r="G159" t="s">
        <v>23</v>
      </c>
      <c r="H159">
        <v>150</v>
      </c>
      <c r="I159" t="s">
        <v>24</v>
      </c>
      <c r="J159" t="s">
        <v>26</v>
      </c>
      <c r="K159">
        <v>6</v>
      </c>
      <c r="L159">
        <v>1</v>
      </c>
      <c r="M159" t="s">
        <v>25</v>
      </c>
      <c r="N159" t="s">
        <v>26</v>
      </c>
      <c r="O159" t="s">
        <v>25</v>
      </c>
      <c r="P159" t="s">
        <v>25</v>
      </c>
      <c r="Q159">
        <v>24</v>
      </c>
      <c r="R159">
        <v>150</v>
      </c>
      <c r="S159" t="s">
        <v>31</v>
      </c>
    </row>
    <row r="160" spans="1:19" x14ac:dyDescent="0.35">
      <c r="A160" t="s">
        <v>35</v>
      </c>
      <c r="B160">
        <v>8</v>
      </c>
      <c r="C160" t="s">
        <v>89</v>
      </c>
      <c r="D160">
        <v>104</v>
      </c>
      <c r="E160" t="s">
        <v>90</v>
      </c>
      <c r="F160" t="s">
        <v>22</v>
      </c>
      <c r="G160" t="s">
        <v>23</v>
      </c>
      <c r="H160">
        <v>95</v>
      </c>
      <c r="I160" t="s">
        <v>24</v>
      </c>
      <c r="J160" t="s">
        <v>26</v>
      </c>
      <c r="K160">
        <v>6</v>
      </c>
      <c r="L160">
        <v>0</v>
      </c>
      <c r="M160" t="s">
        <v>30</v>
      </c>
      <c r="N160" t="s">
        <v>26</v>
      </c>
      <c r="O160" t="s">
        <v>25</v>
      </c>
      <c r="P160" t="s">
        <v>25</v>
      </c>
      <c r="Q160">
        <v>10</v>
      </c>
      <c r="R160">
        <v>76</v>
      </c>
      <c r="S160" t="s">
        <v>27</v>
      </c>
    </row>
    <row r="161" spans="1:19" x14ac:dyDescent="0.35">
      <c r="A161" t="s">
        <v>36</v>
      </c>
      <c r="B161">
        <v>9</v>
      </c>
      <c r="C161" t="s">
        <v>89</v>
      </c>
      <c r="D161">
        <v>104</v>
      </c>
      <c r="E161" t="s">
        <v>90</v>
      </c>
      <c r="F161" t="s">
        <v>22</v>
      </c>
      <c r="G161" t="s">
        <v>23</v>
      </c>
      <c r="H161">
        <v>200</v>
      </c>
      <c r="I161" t="s">
        <v>24</v>
      </c>
      <c r="J161" t="s">
        <v>26</v>
      </c>
      <c r="K161">
        <v>6</v>
      </c>
      <c r="L161">
        <v>1</v>
      </c>
      <c r="M161" t="s">
        <v>25</v>
      </c>
      <c r="N161" t="s">
        <v>26</v>
      </c>
      <c r="O161" t="s">
        <v>25</v>
      </c>
      <c r="P161" t="s">
        <v>25</v>
      </c>
      <c r="Q161">
        <v>20</v>
      </c>
      <c r="R161">
        <v>205</v>
      </c>
      <c r="S161" t="s">
        <v>25</v>
      </c>
    </row>
    <row r="162" spans="1:19" x14ac:dyDescent="0.35">
      <c r="A162" t="s">
        <v>37</v>
      </c>
      <c r="B162">
        <v>10</v>
      </c>
      <c r="C162" t="s">
        <v>89</v>
      </c>
      <c r="D162">
        <v>104</v>
      </c>
      <c r="E162" t="s">
        <v>90</v>
      </c>
      <c r="F162" t="s">
        <v>22</v>
      </c>
      <c r="G162" t="s">
        <v>23</v>
      </c>
      <c r="H162">
        <v>165</v>
      </c>
      <c r="I162" t="s">
        <v>24</v>
      </c>
      <c r="J162" t="s">
        <v>26</v>
      </c>
      <c r="K162">
        <v>6</v>
      </c>
      <c r="L162">
        <v>1</v>
      </c>
      <c r="M162" t="s">
        <v>25</v>
      </c>
      <c r="N162" t="s">
        <v>26</v>
      </c>
      <c r="O162" t="s">
        <v>25</v>
      </c>
      <c r="P162" t="s">
        <v>25</v>
      </c>
      <c r="Q162">
        <v>30</v>
      </c>
      <c r="R162" t="s">
        <v>26</v>
      </c>
      <c r="S162" t="s">
        <v>31</v>
      </c>
    </row>
    <row r="163" spans="1:19" x14ac:dyDescent="0.35">
      <c r="A163" t="s">
        <v>38</v>
      </c>
      <c r="B163">
        <v>11</v>
      </c>
      <c r="C163" t="s">
        <v>89</v>
      </c>
      <c r="D163">
        <v>104</v>
      </c>
      <c r="E163" t="s">
        <v>90</v>
      </c>
      <c r="F163" t="s">
        <v>22</v>
      </c>
      <c r="G163" t="s">
        <v>23</v>
      </c>
      <c r="H163">
        <v>264</v>
      </c>
      <c r="I163" t="s">
        <v>29</v>
      </c>
      <c r="J163" t="s">
        <v>26</v>
      </c>
      <c r="K163">
        <v>5</v>
      </c>
      <c r="L163">
        <v>1</v>
      </c>
      <c r="M163" t="s">
        <v>25</v>
      </c>
      <c r="N163" t="s">
        <v>26</v>
      </c>
      <c r="O163" t="s">
        <v>25</v>
      </c>
      <c r="P163" t="s">
        <v>30</v>
      </c>
      <c r="Q163">
        <v>20</v>
      </c>
      <c r="R163">
        <v>229</v>
      </c>
      <c r="S163" t="s">
        <v>27</v>
      </c>
    </row>
    <row r="164" spans="1:19" x14ac:dyDescent="0.35">
      <c r="A164" t="s">
        <v>39</v>
      </c>
      <c r="B164">
        <v>12</v>
      </c>
      <c r="C164" t="s">
        <v>89</v>
      </c>
      <c r="D164">
        <v>104</v>
      </c>
      <c r="E164" t="s">
        <v>90</v>
      </c>
      <c r="F164" t="s">
        <v>22</v>
      </c>
      <c r="G164" t="s">
        <v>23</v>
      </c>
      <c r="H164">
        <v>280</v>
      </c>
      <c r="I164" t="s">
        <v>24</v>
      </c>
      <c r="J164" t="s">
        <v>26</v>
      </c>
      <c r="K164">
        <v>6</v>
      </c>
      <c r="L164">
        <v>1</v>
      </c>
      <c r="M164" t="s">
        <v>25</v>
      </c>
      <c r="N164" t="s">
        <v>26</v>
      </c>
      <c r="O164" t="s">
        <v>25</v>
      </c>
      <c r="P164" t="s">
        <v>25</v>
      </c>
      <c r="Q164">
        <v>30</v>
      </c>
      <c r="R164">
        <v>80</v>
      </c>
      <c r="S164" t="s">
        <v>27</v>
      </c>
    </row>
    <row r="165" spans="1:19" x14ac:dyDescent="0.35">
      <c r="A165" t="s">
        <v>40</v>
      </c>
      <c r="B165">
        <v>13</v>
      </c>
      <c r="C165" t="s">
        <v>89</v>
      </c>
      <c r="D165">
        <v>104</v>
      </c>
      <c r="E165" t="s">
        <v>90</v>
      </c>
      <c r="F165" t="s">
        <v>22</v>
      </c>
      <c r="G165" t="s">
        <v>23</v>
      </c>
      <c r="H165">
        <v>115</v>
      </c>
      <c r="I165" t="s">
        <v>24</v>
      </c>
      <c r="J165" t="s">
        <v>26</v>
      </c>
      <c r="K165">
        <v>6</v>
      </c>
      <c r="L165">
        <v>1</v>
      </c>
      <c r="M165" t="s">
        <v>30</v>
      </c>
      <c r="N165">
        <v>18</v>
      </c>
      <c r="O165" t="s">
        <v>25</v>
      </c>
      <c r="P165" t="s">
        <v>25</v>
      </c>
      <c r="Q165">
        <v>20</v>
      </c>
      <c r="R165">
        <v>60</v>
      </c>
      <c r="S165" t="s">
        <v>27</v>
      </c>
    </row>
    <row r="166" spans="1:19" x14ac:dyDescent="0.35">
      <c r="A166" t="s">
        <v>41</v>
      </c>
      <c r="B166">
        <v>15</v>
      </c>
      <c r="C166" t="s">
        <v>89</v>
      </c>
      <c r="D166">
        <v>104</v>
      </c>
      <c r="E166" t="s">
        <v>90</v>
      </c>
      <c r="F166" t="s">
        <v>22</v>
      </c>
      <c r="G166" t="s">
        <v>23</v>
      </c>
      <c r="H166">
        <v>264</v>
      </c>
      <c r="I166" t="s">
        <v>29</v>
      </c>
      <c r="J166" t="s">
        <v>26</v>
      </c>
      <c r="K166">
        <v>5</v>
      </c>
      <c r="L166">
        <v>1</v>
      </c>
      <c r="M166" t="s">
        <v>30</v>
      </c>
      <c r="N166">
        <v>18</v>
      </c>
      <c r="O166" t="s">
        <v>25</v>
      </c>
      <c r="P166" t="s">
        <v>25</v>
      </c>
      <c r="Q166">
        <v>0</v>
      </c>
      <c r="R166">
        <v>176</v>
      </c>
      <c r="S166" t="s">
        <v>25</v>
      </c>
    </row>
    <row r="167" spans="1:19" x14ac:dyDescent="0.35">
      <c r="A167" t="s">
        <v>42</v>
      </c>
      <c r="B167">
        <v>16</v>
      </c>
      <c r="C167" t="s">
        <v>89</v>
      </c>
      <c r="D167">
        <v>104</v>
      </c>
      <c r="E167" t="s">
        <v>90</v>
      </c>
      <c r="F167" t="s">
        <v>22</v>
      </c>
      <c r="G167" t="s">
        <v>23</v>
      </c>
      <c r="H167">
        <v>95</v>
      </c>
      <c r="I167" t="s">
        <v>29</v>
      </c>
      <c r="J167" t="s">
        <v>26</v>
      </c>
      <c r="K167">
        <v>5</v>
      </c>
      <c r="L167">
        <v>1</v>
      </c>
      <c r="M167" t="s">
        <v>25</v>
      </c>
      <c r="N167" t="s">
        <v>26</v>
      </c>
      <c r="O167" t="s">
        <v>25</v>
      </c>
      <c r="P167" t="s">
        <v>25</v>
      </c>
      <c r="Q167">
        <v>20</v>
      </c>
      <c r="R167">
        <f>2*80</f>
        <v>160</v>
      </c>
      <c r="S167" t="s">
        <v>27</v>
      </c>
    </row>
    <row r="168" spans="1:19" x14ac:dyDescent="0.35">
      <c r="A168" t="s">
        <v>43</v>
      </c>
      <c r="B168">
        <v>17</v>
      </c>
      <c r="C168" t="s">
        <v>89</v>
      </c>
      <c r="D168">
        <v>104</v>
      </c>
      <c r="E168" t="s">
        <v>90</v>
      </c>
      <c r="F168" t="s">
        <v>22</v>
      </c>
      <c r="G168" t="s">
        <v>23</v>
      </c>
      <c r="H168">
        <v>135</v>
      </c>
      <c r="I168" t="s">
        <v>24</v>
      </c>
      <c r="J168" t="s">
        <v>26</v>
      </c>
      <c r="K168">
        <v>6</v>
      </c>
      <c r="L168">
        <v>1</v>
      </c>
      <c r="M168" t="s">
        <v>25</v>
      </c>
      <c r="N168">
        <v>21</v>
      </c>
      <c r="O168" t="s">
        <v>25</v>
      </c>
      <c r="P168" t="s">
        <v>25</v>
      </c>
      <c r="Q168">
        <v>20</v>
      </c>
      <c r="R168">
        <v>145</v>
      </c>
      <c r="S168" t="s">
        <v>27</v>
      </c>
    </row>
    <row r="169" spans="1:19" x14ac:dyDescent="0.35">
      <c r="A169" t="s">
        <v>44</v>
      </c>
      <c r="B169">
        <v>18</v>
      </c>
      <c r="C169" t="s">
        <v>89</v>
      </c>
      <c r="D169">
        <v>104</v>
      </c>
      <c r="E169" t="s">
        <v>90</v>
      </c>
      <c r="F169" t="s">
        <v>22</v>
      </c>
      <c r="G169" t="s">
        <v>23</v>
      </c>
      <c r="H169">
        <v>150</v>
      </c>
      <c r="I169" t="s">
        <v>24</v>
      </c>
      <c r="J169" t="s">
        <v>26</v>
      </c>
      <c r="K169">
        <v>6</v>
      </c>
      <c r="L169">
        <v>2</v>
      </c>
      <c r="M169" t="s">
        <v>30</v>
      </c>
      <c r="N169" t="s">
        <v>26</v>
      </c>
      <c r="O169" t="s">
        <v>25</v>
      </c>
      <c r="P169" t="s">
        <v>25</v>
      </c>
      <c r="Q169">
        <v>36</v>
      </c>
      <c r="R169">
        <v>100</v>
      </c>
      <c r="S169" t="s">
        <v>27</v>
      </c>
    </row>
    <row r="170" spans="1:19" x14ac:dyDescent="0.35">
      <c r="A170" t="s">
        <v>45</v>
      </c>
      <c r="B170">
        <v>19</v>
      </c>
      <c r="C170" t="s">
        <v>89</v>
      </c>
      <c r="D170">
        <v>104</v>
      </c>
      <c r="E170" t="s">
        <v>90</v>
      </c>
      <c r="F170" t="s">
        <v>22</v>
      </c>
      <c r="G170" t="s">
        <v>23</v>
      </c>
      <c r="H170">
        <v>120</v>
      </c>
      <c r="I170" t="s">
        <v>29</v>
      </c>
      <c r="J170" t="s">
        <v>26</v>
      </c>
      <c r="K170">
        <v>5</v>
      </c>
      <c r="L170">
        <v>1</v>
      </c>
      <c r="M170" t="s">
        <v>25</v>
      </c>
      <c r="N170" t="s">
        <v>26</v>
      </c>
      <c r="O170" t="s">
        <v>25</v>
      </c>
      <c r="P170" t="s">
        <v>25</v>
      </c>
      <c r="Q170">
        <v>30</v>
      </c>
      <c r="R170">
        <v>96</v>
      </c>
      <c r="S170" t="s">
        <v>91</v>
      </c>
    </row>
    <row r="171" spans="1:19" x14ac:dyDescent="0.35">
      <c r="A171" t="s">
        <v>46</v>
      </c>
      <c r="B171">
        <v>20</v>
      </c>
      <c r="C171" t="s">
        <v>89</v>
      </c>
      <c r="D171">
        <v>104</v>
      </c>
      <c r="E171" t="s">
        <v>90</v>
      </c>
      <c r="F171" t="s">
        <v>22</v>
      </c>
      <c r="G171" t="s">
        <v>23</v>
      </c>
      <c r="H171">
        <v>135</v>
      </c>
      <c r="I171" t="s">
        <v>24</v>
      </c>
      <c r="J171" t="s">
        <v>26</v>
      </c>
      <c r="K171">
        <v>6</v>
      </c>
      <c r="L171">
        <v>1</v>
      </c>
      <c r="M171" t="s">
        <v>25</v>
      </c>
      <c r="N171" t="s">
        <v>26</v>
      </c>
      <c r="O171" t="s">
        <v>25</v>
      </c>
      <c r="P171" t="s">
        <v>25</v>
      </c>
      <c r="Q171">
        <v>20</v>
      </c>
      <c r="R171">
        <v>135</v>
      </c>
      <c r="S171" t="s">
        <v>31</v>
      </c>
    </row>
    <row r="172" spans="1:19" x14ac:dyDescent="0.35">
      <c r="A172" t="s">
        <v>47</v>
      </c>
      <c r="B172">
        <v>21</v>
      </c>
      <c r="C172" t="s">
        <v>89</v>
      </c>
      <c r="D172">
        <v>104</v>
      </c>
      <c r="E172" t="s">
        <v>90</v>
      </c>
      <c r="F172" t="s">
        <v>22</v>
      </c>
      <c r="G172" t="s">
        <v>23</v>
      </c>
      <c r="H172">
        <v>150</v>
      </c>
      <c r="I172" t="s">
        <v>24</v>
      </c>
      <c r="J172" t="s">
        <v>26</v>
      </c>
      <c r="K172">
        <v>6</v>
      </c>
      <c r="L172">
        <v>1</v>
      </c>
      <c r="M172" t="s">
        <v>30</v>
      </c>
      <c r="N172" t="s">
        <v>26</v>
      </c>
      <c r="O172" t="s">
        <v>25</v>
      </c>
      <c r="P172" t="s">
        <v>25</v>
      </c>
      <c r="Q172">
        <v>30</v>
      </c>
      <c r="R172">
        <v>100</v>
      </c>
      <c r="S172" t="s">
        <v>92</v>
      </c>
    </row>
    <row r="173" spans="1:19" x14ac:dyDescent="0.35">
      <c r="A173" t="s">
        <v>48</v>
      </c>
      <c r="B173">
        <v>22</v>
      </c>
      <c r="C173" t="s">
        <v>89</v>
      </c>
      <c r="D173">
        <v>104</v>
      </c>
      <c r="E173" t="s">
        <v>90</v>
      </c>
      <c r="F173" t="s">
        <v>22</v>
      </c>
      <c r="G173" t="s">
        <v>23</v>
      </c>
      <c r="H173">
        <v>125</v>
      </c>
      <c r="I173" t="s">
        <v>24</v>
      </c>
      <c r="J173" t="s">
        <v>26</v>
      </c>
      <c r="K173">
        <v>6</v>
      </c>
      <c r="L173">
        <v>1</v>
      </c>
      <c r="M173" t="s">
        <v>25</v>
      </c>
      <c r="N173" t="s">
        <v>26</v>
      </c>
      <c r="O173" t="s">
        <v>30</v>
      </c>
      <c r="P173" t="s">
        <v>25</v>
      </c>
      <c r="Q173">
        <v>20</v>
      </c>
      <c r="R173">
        <f>2*65</f>
        <v>130</v>
      </c>
      <c r="S173" t="s">
        <v>31</v>
      </c>
    </row>
    <row r="174" spans="1:19" x14ac:dyDescent="0.35">
      <c r="A174" t="s">
        <v>49</v>
      </c>
      <c r="B174">
        <v>23</v>
      </c>
      <c r="C174" t="s">
        <v>89</v>
      </c>
      <c r="D174">
        <v>104</v>
      </c>
      <c r="E174" t="s">
        <v>90</v>
      </c>
      <c r="F174" t="s">
        <v>22</v>
      </c>
      <c r="G174" t="s">
        <v>23</v>
      </c>
      <c r="H174">
        <v>71</v>
      </c>
      <c r="I174" t="s">
        <v>29</v>
      </c>
      <c r="J174" t="s">
        <v>26</v>
      </c>
      <c r="K174">
        <v>5</v>
      </c>
      <c r="L174">
        <v>1</v>
      </c>
      <c r="M174" t="s">
        <v>25</v>
      </c>
      <c r="N174" t="s">
        <v>26</v>
      </c>
      <c r="O174" t="s">
        <v>25</v>
      </c>
      <c r="P174" t="s">
        <v>25</v>
      </c>
      <c r="Q174">
        <v>25</v>
      </c>
      <c r="R174">
        <v>50</v>
      </c>
      <c r="S174" t="s">
        <v>25</v>
      </c>
    </row>
    <row r="175" spans="1:19" x14ac:dyDescent="0.35">
      <c r="A175" t="s">
        <v>50</v>
      </c>
      <c r="B175">
        <v>24</v>
      </c>
      <c r="C175" t="s">
        <v>89</v>
      </c>
      <c r="D175">
        <v>104</v>
      </c>
      <c r="E175" t="s">
        <v>90</v>
      </c>
      <c r="F175" t="s">
        <v>22</v>
      </c>
      <c r="G175" t="s">
        <v>23</v>
      </c>
      <c r="H175">
        <v>150</v>
      </c>
      <c r="I175" t="s">
        <v>24</v>
      </c>
      <c r="J175" t="s">
        <v>26</v>
      </c>
      <c r="K175">
        <v>6</v>
      </c>
      <c r="L175">
        <v>2</v>
      </c>
      <c r="M175" t="s">
        <v>25</v>
      </c>
      <c r="N175" t="s">
        <v>26</v>
      </c>
      <c r="O175" t="s">
        <v>30</v>
      </c>
      <c r="P175" t="s">
        <v>30</v>
      </c>
      <c r="Q175">
        <v>30</v>
      </c>
      <c r="R175">
        <v>250</v>
      </c>
      <c r="S175" t="s">
        <v>27</v>
      </c>
    </row>
    <row r="176" spans="1:19" x14ac:dyDescent="0.35">
      <c r="A176" t="s">
        <v>51</v>
      </c>
      <c r="B176">
        <v>25</v>
      </c>
      <c r="C176" t="s">
        <v>89</v>
      </c>
      <c r="D176">
        <v>104</v>
      </c>
      <c r="E176" t="s">
        <v>90</v>
      </c>
      <c r="F176" t="s">
        <v>22</v>
      </c>
      <c r="G176" t="s">
        <v>23</v>
      </c>
      <c r="H176">
        <v>68</v>
      </c>
      <c r="I176" t="s">
        <v>29</v>
      </c>
      <c r="J176" t="s">
        <v>26</v>
      </c>
      <c r="K176">
        <v>5</v>
      </c>
      <c r="L176">
        <v>1</v>
      </c>
      <c r="M176" t="s">
        <v>25</v>
      </c>
      <c r="N176" t="s">
        <v>26</v>
      </c>
      <c r="O176" t="s">
        <v>30</v>
      </c>
      <c r="P176" t="s">
        <v>25</v>
      </c>
      <c r="Q176">
        <v>20</v>
      </c>
      <c r="R176">
        <v>68</v>
      </c>
      <c r="S176" t="s">
        <v>31</v>
      </c>
    </row>
    <row r="177" spans="1:19" x14ac:dyDescent="0.35">
      <c r="A177" t="s">
        <v>52</v>
      </c>
      <c r="B177">
        <v>26</v>
      </c>
      <c r="C177" t="s">
        <v>89</v>
      </c>
      <c r="D177">
        <v>104</v>
      </c>
      <c r="E177" t="s">
        <v>90</v>
      </c>
      <c r="F177" t="s">
        <v>22</v>
      </c>
      <c r="G177" t="s">
        <v>23</v>
      </c>
      <c r="H177">
        <v>454.35</v>
      </c>
      <c r="I177" t="s">
        <v>29</v>
      </c>
      <c r="J177" t="s">
        <v>26</v>
      </c>
      <c r="K177">
        <v>5</v>
      </c>
      <c r="L177">
        <v>1</v>
      </c>
      <c r="M177" t="s">
        <v>30</v>
      </c>
      <c r="N177" t="s">
        <v>26</v>
      </c>
      <c r="O177" t="s">
        <v>30</v>
      </c>
      <c r="P177" t="s">
        <v>30</v>
      </c>
      <c r="Q177">
        <v>20</v>
      </c>
      <c r="R177">
        <v>324.60000000000002</v>
      </c>
      <c r="S177" t="s">
        <v>27</v>
      </c>
    </row>
    <row r="178" spans="1:19" x14ac:dyDescent="0.35">
      <c r="A178" t="s">
        <v>53</v>
      </c>
      <c r="B178">
        <v>27</v>
      </c>
      <c r="C178" t="s">
        <v>89</v>
      </c>
      <c r="D178">
        <v>104</v>
      </c>
      <c r="E178" t="s">
        <v>90</v>
      </c>
      <c r="F178" t="s">
        <v>22</v>
      </c>
      <c r="G178" t="s">
        <v>23</v>
      </c>
      <c r="H178">
        <v>544</v>
      </c>
      <c r="I178" t="s">
        <v>24</v>
      </c>
      <c r="J178" t="s">
        <v>26</v>
      </c>
      <c r="K178">
        <v>6</v>
      </c>
      <c r="L178">
        <v>1</v>
      </c>
      <c r="M178" t="s">
        <v>25</v>
      </c>
      <c r="N178" t="s">
        <v>26</v>
      </c>
      <c r="O178" t="s">
        <v>25</v>
      </c>
      <c r="P178" t="s">
        <v>25</v>
      </c>
      <c r="Q178">
        <v>30</v>
      </c>
      <c r="R178">
        <v>510</v>
      </c>
      <c r="S178" t="s">
        <v>31</v>
      </c>
    </row>
    <row r="179" spans="1:19" x14ac:dyDescent="0.35">
      <c r="A179" t="s">
        <v>54</v>
      </c>
      <c r="B179">
        <v>28</v>
      </c>
      <c r="C179" t="s">
        <v>89</v>
      </c>
      <c r="D179">
        <v>104</v>
      </c>
      <c r="E179" t="s">
        <v>90</v>
      </c>
      <c r="F179" t="s">
        <v>22</v>
      </c>
      <c r="G179" t="s">
        <v>23</v>
      </c>
      <c r="H179">
        <v>200</v>
      </c>
      <c r="I179" t="s">
        <v>29</v>
      </c>
      <c r="J179" t="s">
        <v>26</v>
      </c>
      <c r="K179">
        <v>5</v>
      </c>
      <c r="L179">
        <v>1</v>
      </c>
      <c r="M179" t="s">
        <v>25</v>
      </c>
      <c r="N179" t="s">
        <v>26</v>
      </c>
      <c r="O179" t="s">
        <v>25</v>
      </c>
      <c r="P179" t="s">
        <v>25</v>
      </c>
      <c r="Q179">
        <v>20</v>
      </c>
      <c r="R179">
        <v>100</v>
      </c>
      <c r="S179" t="s">
        <v>31</v>
      </c>
    </row>
    <row r="180" spans="1:19" x14ac:dyDescent="0.35">
      <c r="A180" t="s">
        <v>55</v>
      </c>
      <c r="B180">
        <v>29</v>
      </c>
      <c r="C180" t="s">
        <v>89</v>
      </c>
      <c r="D180">
        <v>104</v>
      </c>
      <c r="E180" t="s">
        <v>90</v>
      </c>
      <c r="F180" t="s">
        <v>22</v>
      </c>
      <c r="G180" t="s">
        <v>23</v>
      </c>
      <c r="H180">
        <v>25</v>
      </c>
      <c r="I180" t="s">
        <v>29</v>
      </c>
      <c r="J180" t="s">
        <v>26</v>
      </c>
      <c r="K180">
        <v>5</v>
      </c>
      <c r="L180">
        <v>2</v>
      </c>
      <c r="M180" t="s">
        <v>30</v>
      </c>
      <c r="N180" t="s">
        <v>26</v>
      </c>
      <c r="O180" t="s">
        <v>30</v>
      </c>
      <c r="P180" t="s">
        <v>25</v>
      </c>
      <c r="Q180">
        <v>30</v>
      </c>
      <c r="R180" s="4">
        <f>(2/3)*50</f>
        <v>33.333333333333329</v>
      </c>
      <c r="S180" t="s">
        <v>31</v>
      </c>
    </row>
    <row r="181" spans="1:19" x14ac:dyDescent="0.35">
      <c r="A181" t="s">
        <v>56</v>
      </c>
      <c r="B181">
        <v>30</v>
      </c>
      <c r="C181" t="s">
        <v>89</v>
      </c>
      <c r="D181">
        <v>104</v>
      </c>
      <c r="E181" t="s">
        <v>90</v>
      </c>
      <c r="F181" t="s">
        <v>22</v>
      </c>
      <c r="G181" t="s">
        <v>23</v>
      </c>
      <c r="H181">
        <v>192</v>
      </c>
      <c r="I181" t="s">
        <v>24</v>
      </c>
      <c r="J181" t="s">
        <v>26</v>
      </c>
      <c r="K181">
        <v>6</v>
      </c>
      <c r="L181">
        <v>2</v>
      </c>
      <c r="M181" t="s">
        <v>25</v>
      </c>
      <c r="N181" t="s">
        <v>26</v>
      </c>
      <c r="O181" t="s">
        <v>25</v>
      </c>
      <c r="P181" t="s">
        <v>25</v>
      </c>
      <c r="Q181">
        <v>20</v>
      </c>
      <c r="R181">
        <f>2*110</f>
        <v>220</v>
      </c>
      <c r="S181" t="s">
        <v>25</v>
      </c>
    </row>
    <row r="182" spans="1:19" x14ac:dyDescent="0.35">
      <c r="A182" t="s">
        <v>57</v>
      </c>
      <c r="B182">
        <v>31</v>
      </c>
      <c r="C182" t="s">
        <v>89</v>
      </c>
      <c r="D182">
        <v>104</v>
      </c>
      <c r="E182" t="s">
        <v>90</v>
      </c>
      <c r="F182" t="s">
        <v>22</v>
      </c>
      <c r="G182" t="s">
        <v>23</v>
      </c>
      <c r="H182">
        <v>140</v>
      </c>
      <c r="I182" t="s">
        <v>24</v>
      </c>
      <c r="J182" t="s">
        <v>26</v>
      </c>
      <c r="K182">
        <v>6</v>
      </c>
      <c r="L182">
        <v>1</v>
      </c>
      <c r="M182" t="s">
        <v>30</v>
      </c>
      <c r="N182">
        <v>19</v>
      </c>
      <c r="O182" t="s">
        <v>30</v>
      </c>
      <c r="P182" t="s">
        <v>25</v>
      </c>
      <c r="Q182">
        <v>20</v>
      </c>
      <c r="R182">
        <v>140</v>
      </c>
      <c r="S182" t="s">
        <v>27</v>
      </c>
    </row>
    <row r="183" spans="1:19" x14ac:dyDescent="0.35">
      <c r="A183" t="s">
        <v>58</v>
      </c>
      <c r="B183">
        <v>32</v>
      </c>
      <c r="C183" t="s">
        <v>89</v>
      </c>
      <c r="D183">
        <v>104</v>
      </c>
      <c r="E183" t="s">
        <v>90</v>
      </c>
      <c r="F183" t="s">
        <v>22</v>
      </c>
      <c r="G183" t="s">
        <v>23</v>
      </c>
      <c r="H183">
        <v>250</v>
      </c>
      <c r="I183" t="s">
        <v>24</v>
      </c>
      <c r="J183" t="s">
        <v>26</v>
      </c>
      <c r="K183">
        <v>6</v>
      </c>
      <c r="L183">
        <v>0</v>
      </c>
      <c r="M183" t="s">
        <v>25</v>
      </c>
      <c r="N183" t="s">
        <v>26</v>
      </c>
      <c r="O183" t="s">
        <v>30</v>
      </c>
      <c r="P183" t="s">
        <v>25</v>
      </c>
      <c r="Q183">
        <v>20</v>
      </c>
      <c r="R183">
        <f>2*100</f>
        <v>200</v>
      </c>
      <c r="S183" t="s">
        <v>27</v>
      </c>
    </row>
    <row r="184" spans="1:19" x14ac:dyDescent="0.35">
      <c r="A184" t="s">
        <v>59</v>
      </c>
      <c r="B184">
        <v>33</v>
      </c>
      <c r="C184" t="s">
        <v>89</v>
      </c>
      <c r="D184">
        <v>104</v>
      </c>
      <c r="E184" t="s">
        <v>90</v>
      </c>
      <c r="F184" t="s">
        <v>22</v>
      </c>
      <c r="G184" t="s">
        <v>23</v>
      </c>
      <c r="H184">
        <v>300</v>
      </c>
      <c r="I184" t="s">
        <v>29</v>
      </c>
      <c r="J184" t="s">
        <v>26</v>
      </c>
      <c r="K184">
        <v>5</v>
      </c>
      <c r="L184">
        <v>1</v>
      </c>
      <c r="M184" t="s">
        <v>25</v>
      </c>
      <c r="N184" t="s">
        <v>26</v>
      </c>
      <c r="O184" t="s">
        <v>30</v>
      </c>
      <c r="P184" t="s">
        <v>25</v>
      </c>
      <c r="Q184">
        <v>20</v>
      </c>
      <c r="R184">
        <v>300</v>
      </c>
      <c r="S184" t="s">
        <v>25</v>
      </c>
    </row>
    <row r="185" spans="1:19" x14ac:dyDescent="0.35">
      <c r="A185" t="s">
        <v>60</v>
      </c>
      <c r="B185">
        <v>34</v>
      </c>
      <c r="C185" t="s">
        <v>89</v>
      </c>
      <c r="D185">
        <v>104</v>
      </c>
      <c r="E185" t="s">
        <v>90</v>
      </c>
      <c r="F185" t="s">
        <v>22</v>
      </c>
      <c r="G185" t="s">
        <v>23</v>
      </c>
      <c r="H185">
        <v>245</v>
      </c>
      <c r="I185" t="s">
        <v>29</v>
      </c>
      <c r="J185" t="s">
        <v>26</v>
      </c>
      <c r="K185">
        <v>5</v>
      </c>
      <c r="L185">
        <v>1</v>
      </c>
      <c r="M185" t="s">
        <v>30</v>
      </c>
      <c r="N185" t="s">
        <v>26</v>
      </c>
      <c r="O185" t="s">
        <v>25</v>
      </c>
      <c r="P185" t="s">
        <v>25</v>
      </c>
      <c r="Q185">
        <v>20</v>
      </c>
      <c r="R185">
        <v>170</v>
      </c>
      <c r="S185" t="s">
        <v>31</v>
      </c>
    </row>
    <row r="186" spans="1:19" x14ac:dyDescent="0.35">
      <c r="A186" t="s">
        <v>61</v>
      </c>
      <c r="B186">
        <v>35</v>
      </c>
      <c r="C186" t="s">
        <v>89</v>
      </c>
      <c r="D186">
        <v>104</v>
      </c>
      <c r="E186" t="s">
        <v>90</v>
      </c>
      <c r="F186" t="s">
        <v>22</v>
      </c>
      <c r="G186" t="s">
        <v>23</v>
      </c>
      <c r="H186">
        <v>110</v>
      </c>
      <c r="I186" t="s">
        <v>24</v>
      </c>
      <c r="J186" t="s">
        <v>26</v>
      </c>
      <c r="K186">
        <v>6</v>
      </c>
      <c r="L186">
        <v>2</v>
      </c>
      <c r="M186" t="s">
        <v>25</v>
      </c>
      <c r="N186" t="s">
        <v>26</v>
      </c>
      <c r="O186" t="s">
        <v>25</v>
      </c>
      <c r="P186" t="s">
        <v>25</v>
      </c>
      <c r="Q186">
        <v>20</v>
      </c>
      <c r="R186">
        <v>200</v>
      </c>
      <c r="S186" t="s">
        <v>25</v>
      </c>
    </row>
    <row r="187" spans="1:19" x14ac:dyDescent="0.35">
      <c r="A187" t="s">
        <v>62</v>
      </c>
      <c r="B187">
        <v>36</v>
      </c>
      <c r="C187" t="s">
        <v>89</v>
      </c>
      <c r="D187">
        <v>104</v>
      </c>
      <c r="E187" t="s">
        <v>90</v>
      </c>
      <c r="F187" t="s">
        <v>22</v>
      </c>
      <c r="G187" t="s">
        <v>23</v>
      </c>
      <c r="H187">
        <v>294</v>
      </c>
      <c r="I187" t="s">
        <v>29</v>
      </c>
      <c r="J187" t="s">
        <v>26</v>
      </c>
      <c r="K187">
        <v>5</v>
      </c>
      <c r="L187">
        <v>1</v>
      </c>
      <c r="M187" t="s">
        <v>25</v>
      </c>
      <c r="N187">
        <v>21</v>
      </c>
      <c r="O187" t="s">
        <v>30</v>
      </c>
      <c r="P187" t="s">
        <v>25</v>
      </c>
      <c r="Q187">
        <v>20</v>
      </c>
      <c r="R187" s="4">
        <f>(2/3)*229</f>
        <v>152.66666666666666</v>
      </c>
      <c r="S187" t="s">
        <v>27</v>
      </c>
    </row>
    <row r="188" spans="1:19" x14ac:dyDescent="0.35">
      <c r="A188" t="s">
        <v>63</v>
      </c>
      <c r="B188">
        <v>37</v>
      </c>
      <c r="C188" t="s">
        <v>89</v>
      </c>
      <c r="D188">
        <v>104</v>
      </c>
      <c r="E188" t="s">
        <v>90</v>
      </c>
      <c r="F188" t="s">
        <v>22</v>
      </c>
      <c r="G188" t="s">
        <v>23</v>
      </c>
      <c r="H188">
        <v>93</v>
      </c>
      <c r="I188" t="s">
        <v>24</v>
      </c>
      <c r="J188" t="s">
        <v>26</v>
      </c>
      <c r="K188">
        <v>6</v>
      </c>
      <c r="L188">
        <v>1</v>
      </c>
      <c r="M188" t="s">
        <v>25</v>
      </c>
      <c r="N188" t="s">
        <v>26</v>
      </c>
      <c r="O188" t="s">
        <v>30</v>
      </c>
      <c r="P188" t="s">
        <v>25</v>
      </c>
      <c r="Q188">
        <v>60</v>
      </c>
      <c r="R188">
        <f>2*63</f>
        <v>126</v>
      </c>
      <c r="S188" t="s">
        <v>31</v>
      </c>
    </row>
    <row r="189" spans="1:19" x14ac:dyDescent="0.35">
      <c r="A189" t="s">
        <v>64</v>
      </c>
      <c r="B189">
        <v>38</v>
      </c>
      <c r="C189" t="s">
        <v>89</v>
      </c>
      <c r="D189">
        <v>104</v>
      </c>
      <c r="E189" t="s">
        <v>90</v>
      </c>
      <c r="F189" t="s">
        <v>22</v>
      </c>
      <c r="G189" t="s">
        <v>23</v>
      </c>
      <c r="H189">
        <v>350</v>
      </c>
      <c r="I189" t="s">
        <v>24</v>
      </c>
      <c r="J189" t="s">
        <v>26</v>
      </c>
      <c r="K189">
        <v>6</v>
      </c>
      <c r="L189">
        <v>1</v>
      </c>
      <c r="M189" t="s">
        <v>25</v>
      </c>
      <c r="N189" t="s">
        <v>26</v>
      </c>
      <c r="O189" t="s">
        <v>30</v>
      </c>
      <c r="P189" t="s">
        <v>25</v>
      </c>
      <c r="Q189">
        <v>20</v>
      </c>
      <c r="R189">
        <f>2*75</f>
        <v>150</v>
      </c>
      <c r="S189" t="s">
        <v>31</v>
      </c>
    </row>
    <row r="190" spans="1:19" x14ac:dyDescent="0.35">
      <c r="A190" t="s">
        <v>65</v>
      </c>
      <c r="B190">
        <v>39</v>
      </c>
      <c r="C190" t="s">
        <v>89</v>
      </c>
      <c r="D190">
        <v>104</v>
      </c>
      <c r="E190" t="s">
        <v>90</v>
      </c>
      <c r="F190" t="s">
        <v>22</v>
      </c>
      <c r="G190" t="s">
        <v>23</v>
      </c>
      <c r="H190">
        <v>200</v>
      </c>
      <c r="I190" t="s">
        <v>24</v>
      </c>
      <c r="J190" t="s">
        <v>26</v>
      </c>
      <c r="K190">
        <v>6</v>
      </c>
      <c r="L190">
        <v>1</v>
      </c>
      <c r="M190" t="s">
        <v>25</v>
      </c>
      <c r="N190" t="s">
        <v>26</v>
      </c>
      <c r="O190" t="s">
        <v>25</v>
      </c>
      <c r="P190" t="s">
        <v>25</v>
      </c>
      <c r="Q190">
        <v>20</v>
      </c>
      <c r="R190">
        <v>120</v>
      </c>
      <c r="S190" t="s">
        <v>25</v>
      </c>
    </row>
    <row r="191" spans="1:19" x14ac:dyDescent="0.35">
      <c r="A191" t="s">
        <v>66</v>
      </c>
      <c r="B191">
        <v>40</v>
      </c>
      <c r="C191" t="s">
        <v>89</v>
      </c>
      <c r="D191">
        <v>104</v>
      </c>
      <c r="E191" t="s">
        <v>90</v>
      </c>
      <c r="F191" t="s">
        <v>22</v>
      </c>
      <c r="G191" t="s">
        <v>23</v>
      </c>
      <c r="H191">
        <v>85</v>
      </c>
      <c r="I191" t="s">
        <v>24</v>
      </c>
      <c r="J191" t="s">
        <v>26</v>
      </c>
      <c r="K191">
        <v>6</v>
      </c>
      <c r="L191">
        <v>1</v>
      </c>
      <c r="M191" t="s">
        <v>30</v>
      </c>
      <c r="N191" t="s">
        <v>26</v>
      </c>
      <c r="O191" t="s">
        <v>30</v>
      </c>
      <c r="P191" t="s">
        <v>25</v>
      </c>
      <c r="Q191">
        <v>20</v>
      </c>
      <c r="R191">
        <f>2*85</f>
        <v>170</v>
      </c>
      <c r="S191" t="s">
        <v>31</v>
      </c>
    </row>
    <row r="192" spans="1:19" x14ac:dyDescent="0.35">
      <c r="A192" t="s">
        <v>67</v>
      </c>
      <c r="B192">
        <v>41</v>
      </c>
      <c r="C192" t="s">
        <v>89</v>
      </c>
      <c r="D192">
        <v>104</v>
      </c>
      <c r="E192" t="s">
        <v>90</v>
      </c>
      <c r="F192" t="s">
        <v>22</v>
      </c>
      <c r="G192" t="s">
        <v>23</v>
      </c>
      <c r="H192">
        <v>395</v>
      </c>
      <c r="I192" t="s">
        <v>24</v>
      </c>
      <c r="J192" t="s">
        <v>26</v>
      </c>
      <c r="K192">
        <v>6</v>
      </c>
      <c r="L192">
        <v>1</v>
      </c>
      <c r="M192" t="s">
        <v>25</v>
      </c>
      <c r="N192" t="s">
        <v>26</v>
      </c>
      <c r="O192" t="s">
        <v>25</v>
      </c>
      <c r="P192" t="s">
        <v>30</v>
      </c>
      <c r="Q192">
        <v>20</v>
      </c>
      <c r="R192">
        <v>250</v>
      </c>
      <c r="S192" t="s">
        <v>25</v>
      </c>
    </row>
    <row r="193" spans="1:19" x14ac:dyDescent="0.35">
      <c r="A193" t="s">
        <v>68</v>
      </c>
      <c r="B193">
        <v>42</v>
      </c>
      <c r="C193" t="s">
        <v>89</v>
      </c>
      <c r="D193">
        <v>104</v>
      </c>
      <c r="E193" t="s">
        <v>90</v>
      </c>
      <c r="F193" t="s">
        <v>22</v>
      </c>
      <c r="G193" t="s">
        <v>23</v>
      </c>
      <c r="H193">
        <v>50</v>
      </c>
      <c r="I193" t="s">
        <v>24</v>
      </c>
      <c r="J193" t="s">
        <v>26</v>
      </c>
      <c r="K193">
        <v>6</v>
      </c>
      <c r="L193">
        <v>1</v>
      </c>
      <c r="M193" t="s">
        <v>25</v>
      </c>
      <c r="N193" t="s">
        <v>26</v>
      </c>
      <c r="O193" t="s">
        <v>30</v>
      </c>
      <c r="P193" t="s">
        <v>25</v>
      </c>
      <c r="Q193">
        <v>20</v>
      </c>
      <c r="R193">
        <v>65</v>
      </c>
      <c r="S193" t="s">
        <v>31</v>
      </c>
    </row>
    <row r="194" spans="1:19" x14ac:dyDescent="0.35">
      <c r="A194" t="s">
        <v>69</v>
      </c>
      <c r="B194">
        <v>44</v>
      </c>
      <c r="C194" t="s">
        <v>89</v>
      </c>
      <c r="D194">
        <v>104</v>
      </c>
      <c r="E194" t="s">
        <v>90</v>
      </c>
      <c r="F194" t="s">
        <v>22</v>
      </c>
      <c r="G194" t="s">
        <v>23</v>
      </c>
      <c r="H194">
        <v>65</v>
      </c>
      <c r="I194" t="s">
        <v>24</v>
      </c>
      <c r="J194" t="s">
        <v>26</v>
      </c>
      <c r="K194">
        <v>6</v>
      </c>
      <c r="L194">
        <v>1</v>
      </c>
      <c r="M194" t="s">
        <v>25</v>
      </c>
      <c r="N194" t="s">
        <v>26</v>
      </c>
      <c r="O194" t="s">
        <v>30</v>
      </c>
      <c r="P194" t="s">
        <v>25</v>
      </c>
      <c r="Q194">
        <v>20</v>
      </c>
      <c r="R194">
        <v>65</v>
      </c>
      <c r="S194" t="s">
        <v>27</v>
      </c>
    </row>
    <row r="195" spans="1:19" x14ac:dyDescent="0.35">
      <c r="A195" t="s">
        <v>70</v>
      </c>
      <c r="B195">
        <v>45</v>
      </c>
      <c r="C195" t="s">
        <v>89</v>
      </c>
      <c r="D195">
        <v>104</v>
      </c>
      <c r="E195" t="s">
        <v>90</v>
      </c>
      <c r="F195" t="s">
        <v>22</v>
      </c>
      <c r="G195" t="s">
        <v>23</v>
      </c>
      <c r="H195">
        <v>220</v>
      </c>
      <c r="I195" t="s">
        <v>24</v>
      </c>
      <c r="J195" t="s">
        <v>26</v>
      </c>
      <c r="K195">
        <v>6</v>
      </c>
      <c r="L195">
        <v>1</v>
      </c>
      <c r="M195" t="s">
        <v>30</v>
      </c>
      <c r="N195" t="s">
        <v>26</v>
      </c>
      <c r="O195" t="s">
        <v>25</v>
      </c>
      <c r="P195" t="s">
        <v>25</v>
      </c>
      <c r="Q195">
        <v>16</v>
      </c>
      <c r="R195">
        <v>160</v>
      </c>
      <c r="S195" t="s">
        <v>25</v>
      </c>
    </row>
    <row r="196" spans="1:19" x14ac:dyDescent="0.35">
      <c r="A196" t="s">
        <v>71</v>
      </c>
      <c r="B196">
        <v>46</v>
      </c>
      <c r="C196" t="s">
        <v>89</v>
      </c>
      <c r="D196">
        <v>104</v>
      </c>
      <c r="E196" t="s">
        <v>90</v>
      </c>
      <c r="F196" t="s">
        <v>22</v>
      </c>
      <c r="G196" t="s">
        <v>23</v>
      </c>
      <c r="H196">
        <v>200</v>
      </c>
      <c r="I196" t="s">
        <v>29</v>
      </c>
      <c r="J196" t="s">
        <v>26</v>
      </c>
      <c r="K196">
        <v>5</v>
      </c>
      <c r="L196">
        <v>1</v>
      </c>
      <c r="M196" t="s">
        <v>25</v>
      </c>
      <c r="N196" t="s">
        <v>26</v>
      </c>
      <c r="O196" t="s">
        <v>30</v>
      </c>
      <c r="P196" t="s">
        <v>25</v>
      </c>
      <c r="Q196">
        <v>24</v>
      </c>
      <c r="R196">
        <f>2*200</f>
        <v>400</v>
      </c>
      <c r="S196" t="s">
        <v>27</v>
      </c>
    </row>
    <row r="197" spans="1:19" x14ac:dyDescent="0.35">
      <c r="A197" t="s">
        <v>72</v>
      </c>
      <c r="B197">
        <v>47</v>
      </c>
      <c r="C197" t="s">
        <v>89</v>
      </c>
      <c r="D197">
        <v>104</v>
      </c>
      <c r="E197" t="s">
        <v>90</v>
      </c>
      <c r="F197" t="s">
        <v>22</v>
      </c>
      <c r="G197" t="s">
        <v>23</v>
      </c>
      <c r="H197">
        <v>160</v>
      </c>
      <c r="I197" t="s">
        <v>24</v>
      </c>
      <c r="J197" t="s">
        <v>26</v>
      </c>
      <c r="K197">
        <v>6</v>
      </c>
      <c r="L197">
        <v>2</v>
      </c>
      <c r="M197" t="s">
        <v>30</v>
      </c>
      <c r="N197">
        <v>18</v>
      </c>
      <c r="O197" t="s">
        <v>30</v>
      </c>
      <c r="P197" t="s">
        <v>25</v>
      </c>
      <c r="Q197">
        <v>20</v>
      </c>
      <c r="R197">
        <v>70</v>
      </c>
      <c r="S197" t="s">
        <v>31</v>
      </c>
    </row>
    <row r="198" spans="1:19" x14ac:dyDescent="0.35">
      <c r="A198" t="s">
        <v>73</v>
      </c>
      <c r="B198">
        <v>48</v>
      </c>
      <c r="C198" t="s">
        <v>89</v>
      </c>
      <c r="D198">
        <v>104</v>
      </c>
      <c r="E198" t="s">
        <v>90</v>
      </c>
      <c r="F198" t="s">
        <v>22</v>
      </c>
      <c r="G198" t="s">
        <v>23</v>
      </c>
      <c r="H198">
        <v>150</v>
      </c>
      <c r="I198" t="s">
        <v>24</v>
      </c>
      <c r="J198" t="s">
        <v>26</v>
      </c>
      <c r="K198">
        <v>6</v>
      </c>
      <c r="L198">
        <v>2</v>
      </c>
      <c r="M198" t="s">
        <v>25</v>
      </c>
      <c r="N198" t="s">
        <v>26</v>
      </c>
      <c r="O198" t="s">
        <v>25</v>
      </c>
      <c r="P198" t="s">
        <v>25</v>
      </c>
      <c r="Q198">
        <v>20</v>
      </c>
      <c r="R198">
        <v>100</v>
      </c>
      <c r="S198" t="s">
        <v>25</v>
      </c>
    </row>
    <row r="199" spans="1:19" x14ac:dyDescent="0.35">
      <c r="A199" t="s">
        <v>74</v>
      </c>
      <c r="B199">
        <v>49</v>
      </c>
      <c r="C199" t="s">
        <v>89</v>
      </c>
      <c r="D199">
        <v>104</v>
      </c>
      <c r="E199" t="s">
        <v>90</v>
      </c>
      <c r="F199" t="s">
        <v>22</v>
      </c>
      <c r="G199" t="s">
        <v>23</v>
      </c>
      <c r="H199">
        <v>70</v>
      </c>
      <c r="I199" t="s">
        <v>24</v>
      </c>
      <c r="J199" t="s">
        <v>26</v>
      </c>
      <c r="K199">
        <v>6</v>
      </c>
      <c r="L199">
        <v>1</v>
      </c>
      <c r="M199" t="s">
        <v>30</v>
      </c>
      <c r="N199" t="s">
        <v>26</v>
      </c>
      <c r="O199" t="s">
        <v>25</v>
      </c>
      <c r="P199" t="s">
        <v>25</v>
      </c>
      <c r="Q199">
        <v>20</v>
      </c>
      <c r="R199">
        <v>47</v>
      </c>
      <c r="S199" t="s">
        <v>27</v>
      </c>
    </row>
    <row r="200" spans="1:19" x14ac:dyDescent="0.35">
      <c r="A200" t="s">
        <v>75</v>
      </c>
      <c r="B200">
        <v>50</v>
      </c>
      <c r="C200" t="s">
        <v>89</v>
      </c>
      <c r="D200">
        <v>104</v>
      </c>
      <c r="E200" t="s">
        <v>90</v>
      </c>
      <c r="F200" t="s">
        <v>22</v>
      </c>
      <c r="G200" t="s">
        <v>23</v>
      </c>
      <c r="H200">
        <v>100</v>
      </c>
      <c r="I200" t="s">
        <v>29</v>
      </c>
      <c r="J200" t="s">
        <v>26</v>
      </c>
      <c r="K200">
        <v>5</v>
      </c>
      <c r="L200">
        <v>1</v>
      </c>
      <c r="M200" t="s">
        <v>25</v>
      </c>
      <c r="N200" t="s">
        <v>26</v>
      </c>
      <c r="O200" t="s">
        <v>25</v>
      </c>
      <c r="P200" t="s">
        <v>25</v>
      </c>
      <c r="Q200">
        <v>20</v>
      </c>
      <c r="R200">
        <v>240</v>
      </c>
      <c r="S200" t="s">
        <v>27</v>
      </c>
    </row>
    <row r="201" spans="1:19" x14ac:dyDescent="0.35">
      <c r="A201" t="s">
        <v>76</v>
      </c>
      <c r="B201">
        <v>51</v>
      </c>
      <c r="C201" t="s">
        <v>89</v>
      </c>
      <c r="D201">
        <v>104</v>
      </c>
      <c r="E201" t="s">
        <v>90</v>
      </c>
      <c r="F201" t="s">
        <v>22</v>
      </c>
      <c r="G201" t="s">
        <v>23</v>
      </c>
      <c r="H201">
        <v>135</v>
      </c>
      <c r="I201" t="s">
        <v>24</v>
      </c>
      <c r="J201" t="s">
        <v>26</v>
      </c>
      <c r="K201">
        <v>6</v>
      </c>
      <c r="L201">
        <v>1</v>
      </c>
      <c r="M201" t="s">
        <v>25</v>
      </c>
      <c r="N201" t="s">
        <v>26</v>
      </c>
      <c r="O201" t="s">
        <v>25</v>
      </c>
      <c r="P201" t="s">
        <v>25</v>
      </c>
      <c r="Q201">
        <v>20</v>
      </c>
      <c r="R201">
        <f>2*75</f>
        <v>150</v>
      </c>
      <c r="S201" t="s">
        <v>27</v>
      </c>
    </row>
    <row r="202" spans="1:19" x14ac:dyDescent="0.35">
      <c r="A202" t="s">
        <v>77</v>
      </c>
      <c r="B202">
        <v>53</v>
      </c>
      <c r="C202" t="s">
        <v>89</v>
      </c>
      <c r="D202">
        <v>104</v>
      </c>
      <c r="E202" t="s">
        <v>90</v>
      </c>
      <c r="F202" t="s">
        <v>22</v>
      </c>
      <c r="G202" t="s">
        <v>23</v>
      </c>
      <c r="H202">
        <v>205</v>
      </c>
      <c r="I202" t="s">
        <v>29</v>
      </c>
      <c r="J202" t="s">
        <v>26</v>
      </c>
      <c r="K202">
        <v>5</v>
      </c>
      <c r="L202">
        <v>2</v>
      </c>
      <c r="M202" t="s">
        <v>25</v>
      </c>
      <c r="N202" t="s">
        <v>26</v>
      </c>
      <c r="O202" t="s">
        <v>25</v>
      </c>
      <c r="P202" t="s">
        <v>25</v>
      </c>
      <c r="Q202">
        <v>20</v>
      </c>
      <c r="R202">
        <f>2*75</f>
        <v>150</v>
      </c>
      <c r="S202" t="s">
        <v>27</v>
      </c>
    </row>
    <row r="203" spans="1:19" x14ac:dyDescent="0.35">
      <c r="A203" t="s">
        <v>79</v>
      </c>
      <c r="B203">
        <v>54</v>
      </c>
      <c r="C203" t="s">
        <v>89</v>
      </c>
      <c r="D203">
        <v>104</v>
      </c>
      <c r="E203" t="s">
        <v>90</v>
      </c>
      <c r="F203" t="s">
        <v>22</v>
      </c>
      <c r="G203" t="s">
        <v>23</v>
      </c>
      <c r="H203">
        <v>300</v>
      </c>
      <c r="I203" t="s">
        <v>29</v>
      </c>
      <c r="J203" t="s">
        <v>26</v>
      </c>
      <c r="K203">
        <v>5</v>
      </c>
      <c r="L203">
        <v>2</v>
      </c>
      <c r="M203" t="s">
        <v>30</v>
      </c>
      <c r="N203" t="s">
        <v>26</v>
      </c>
      <c r="O203" t="s">
        <v>25</v>
      </c>
      <c r="P203" t="s">
        <v>25</v>
      </c>
      <c r="Q203">
        <v>20</v>
      </c>
      <c r="R203">
        <v>175</v>
      </c>
      <c r="S203" t="s">
        <v>31</v>
      </c>
    </row>
    <row r="204" spans="1:19" x14ac:dyDescent="0.35">
      <c r="A204" t="s">
        <v>80</v>
      </c>
      <c r="B204">
        <v>55</v>
      </c>
      <c r="C204" t="s">
        <v>89</v>
      </c>
      <c r="D204">
        <v>104</v>
      </c>
      <c r="E204" t="s">
        <v>90</v>
      </c>
      <c r="F204" t="s">
        <v>22</v>
      </c>
      <c r="G204" t="s">
        <v>23</v>
      </c>
      <c r="H204">
        <v>60</v>
      </c>
      <c r="I204" t="s">
        <v>24</v>
      </c>
      <c r="J204" t="s">
        <v>26</v>
      </c>
      <c r="K204">
        <v>6</v>
      </c>
      <c r="L204">
        <v>2</v>
      </c>
      <c r="M204" t="s">
        <v>25</v>
      </c>
      <c r="N204" t="s">
        <v>26</v>
      </c>
      <c r="O204" t="s">
        <v>25</v>
      </c>
      <c r="P204" t="s">
        <v>25</v>
      </c>
      <c r="Q204">
        <v>20</v>
      </c>
      <c r="R204">
        <v>60</v>
      </c>
      <c r="S204" t="s">
        <v>31</v>
      </c>
    </row>
    <row r="205" spans="1:19" x14ac:dyDescent="0.35">
      <c r="A205" t="s">
        <v>81</v>
      </c>
      <c r="B205">
        <v>56</v>
      </c>
      <c r="C205" t="s">
        <v>89</v>
      </c>
      <c r="D205">
        <v>104</v>
      </c>
      <c r="E205" t="s">
        <v>90</v>
      </c>
      <c r="F205" t="s">
        <v>22</v>
      </c>
      <c r="G205" t="s">
        <v>23</v>
      </c>
      <c r="H205">
        <v>300</v>
      </c>
      <c r="I205" t="s">
        <v>29</v>
      </c>
      <c r="J205" t="s">
        <v>26</v>
      </c>
      <c r="K205">
        <v>5</v>
      </c>
      <c r="L205">
        <v>1</v>
      </c>
      <c r="M205" t="s">
        <v>30</v>
      </c>
      <c r="N205" t="s">
        <v>26</v>
      </c>
      <c r="O205" t="s">
        <v>25</v>
      </c>
      <c r="P205" t="s">
        <v>25</v>
      </c>
      <c r="Q205">
        <v>24</v>
      </c>
      <c r="R205">
        <f>2*100</f>
        <v>200</v>
      </c>
      <c r="S205" t="s">
        <v>27</v>
      </c>
    </row>
    <row r="206" spans="1:19" x14ac:dyDescent="0.35">
      <c r="A206" t="s">
        <v>19</v>
      </c>
      <c r="B206">
        <v>1</v>
      </c>
      <c r="C206" t="s">
        <v>93</v>
      </c>
      <c r="D206">
        <v>105</v>
      </c>
      <c r="E206" t="s">
        <v>94</v>
      </c>
      <c r="F206" t="s">
        <v>95</v>
      </c>
      <c r="G206" t="s">
        <v>23</v>
      </c>
      <c r="H206">
        <v>255</v>
      </c>
      <c r="I206" t="s">
        <v>96</v>
      </c>
      <c r="J206">
        <v>1000</v>
      </c>
      <c r="K206">
        <v>2</v>
      </c>
      <c r="L206">
        <v>2</v>
      </c>
      <c r="M206" t="s">
        <v>25</v>
      </c>
      <c r="N206">
        <v>16</v>
      </c>
      <c r="O206" t="s">
        <v>25</v>
      </c>
      <c r="P206" t="s">
        <v>25</v>
      </c>
      <c r="Q206">
        <v>0</v>
      </c>
      <c r="R206">
        <v>100</v>
      </c>
      <c r="S206" t="s">
        <v>31</v>
      </c>
    </row>
    <row r="207" spans="1:19" x14ac:dyDescent="0.35">
      <c r="A207" t="s">
        <v>28</v>
      </c>
      <c r="B207">
        <v>2</v>
      </c>
      <c r="C207" t="s">
        <v>93</v>
      </c>
      <c r="D207">
        <v>105</v>
      </c>
      <c r="E207" t="s">
        <v>94</v>
      </c>
      <c r="F207" t="s">
        <v>95</v>
      </c>
      <c r="G207" t="s">
        <v>23</v>
      </c>
      <c r="H207">
        <v>390</v>
      </c>
      <c r="I207" t="s">
        <v>25</v>
      </c>
      <c r="J207">
        <v>1650</v>
      </c>
      <c r="K207">
        <v>2</v>
      </c>
      <c r="L207">
        <v>1</v>
      </c>
      <c r="M207" t="s">
        <v>25</v>
      </c>
      <c r="N207" t="s">
        <v>26</v>
      </c>
      <c r="O207" t="s">
        <v>25</v>
      </c>
      <c r="P207" t="s">
        <v>30</v>
      </c>
      <c r="Q207">
        <v>0</v>
      </c>
      <c r="R207">
        <v>180</v>
      </c>
      <c r="S207" t="s">
        <v>27</v>
      </c>
    </row>
    <row r="208" spans="1:19" x14ac:dyDescent="0.35">
      <c r="A208" t="s">
        <v>32</v>
      </c>
      <c r="B208">
        <v>4</v>
      </c>
      <c r="C208" t="s">
        <v>93</v>
      </c>
      <c r="D208">
        <v>105</v>
      </c>
      <c r="E208" t="s">
        <v>94</v>
      </c>
      <c r="F208" t="s">
        <v>95</v>
      </c>
      <c r="G208" t="s">
        <v>23</v>
      </c>
      <c r="H208">
        <v>140</v>
      </c>
      <c r="I208" t="s">
        <v>97</v>
      </c>
      <c r="J208">
        <v>1500</v>
      </c>
      <c r="K208">
        <v>2</v>
      </c>
      <c r="L208">
        <v>2</v>
      </c>
      <c r="M208" t="s">
        <v>25</v>
      </c>
      <c r="N208">
        <v>16</v>
      </c>
      <c r="O208" t="s">
        <v>25</v>
      </c>
      <c r="P208" t="s">
        <v>25</v>
      </c>
      <c r="Q208">
        <v>0</v>
      </c>
      <c r="R208">
        <v>80</v>
      </c>
      <c r="S208" t="s">
        <v>31</v>
      </c>
    </row>
    <row r="209" spans="1:19" x14ac:dyDescent="0.35">
      <c r="A209" t="s">
        <v>33</v>
      </c>
      <c r="B209">
        <v>5</v>
      </c>
      <c r="C209" t="s">
        <v>93</v>
      </c>
      <c r="D209">
        <v>105</v>
      </c>
      <c r="E209" t="s">
        <v>94</v>
      </c>
      <c r="F209" t="s">
        <v>95</v>
      </c>
      <c r="G209" t="s">
        <v>23</v>
      </c>
      <c r="H209">
        <v>125</v>
      </c>
      <c r="I209" t="s">
        <v>98</v>
      </c>
      <c r="J209">
        <v>1500</v>
      </c>
      <c r="K209">
        <v>2</v>
      </c>
      <c r="L209">
        <v>2</v>
      </c>
      <c r="M209" t="s">
        <v>25</v>
      </c>
      <c r="N209">
        <v>16.5</v>
      </c>
      <c r="O209" t="s">
        <v>25</v>
      </c>
      <c r="P209" t="s">
        <v>25</v>
      </c>
      <c r="Q209">
        <v>0</v>
      </c>
      <c r="R209">
        <f>2*50</f>
        <v>100</v>
      </c>
      <c r="S209" t="s">
        <v>31</v>
      </c>
    </row>
    <row r="210" spans="1:19" x14ac:dyDescent="0.35">
      <c r="A210" t="s">
        <v>34</v>
      </c>
      <c r="B210">
        <v>6</v>
      </c>
      <c r="C210" t="s">
        <v>93</v>
      </c>
      <c r="D210">
        <v>105</v>
      </c>
      <c r="E210" t="s">
        <v>94</v>
      </c>
      <c r="F210" t="s">
        <v>95</v>
      </c>
      <c r="G210" t="s">
        <v>23</v>
      </c>
      <c r="H210">
        <v>134</v>
      </c>
      <c r="I210" t="s">
        <v>96</v>
      </c>
      <c r="J210">
        <v>1000</v>
      </c>
      <c r="K210">
        <v>2</v>
      </c>
      <c r="L210">
        <v>1</v>
      </c>
      <c r="M210" t="s">
        <v>25</v>
      </c>
      <c r="N210">
        <v>17</v>
      </c>
      <c r="O210" t="s">
        <v>25</v>
      </c>
      <c r="P210" t="s">
        <v>25</v>
      </c>
      <c r="Q210">
        <v>0</v>
      </c>
      <c r="R210">
        <v>50</v>
      </c>
      <c r="S210" t="s">
        <v>31</v>
      </c>
    </row>
    <row r="211" spans="1:19" x14ac:dyDescent="0.35">
      <c r="A211" t="s">
        <v>35</v>
      </c>
      <c r="B211">
        <v>8</v>
      </c>
      <c r="C211" t="s">
        <v>93</v>
      </c>
      <c r="D211">
        <v>105</v>
      </c>
      <c r="E211" t="s">
        <v>94</v>
      </c>
      <c r="F211" t="s">
        <v>95</v>
      </c>
      <c r="G211" t="s">
        <v>23</v>
      </c>
      <c r="H211">
        <v>152</v>
      </c>
      <c r="I211" t="s">
        <v>25</v>
      </c>
      <c r="J211">
        <v>1500</v>
      </c>
      <c r="K211">
        <v>2</v>
      </c>
      <c r="L211">
        <v>2</v>
      </c>
      <c r="M211" t="s">
        <v>25</v>
      </c>
      <c r="N211">
        <v>16</v>
      </c>
      <c r="O211" t="s">
        <v>25</v>
      </c>
      <c r="P211" t="s">
        <v>30</v>
      </c>
      <c r="Q211">
        <v>0</v>
      </c>
      <c r="R211">
        <v>45</v>
      </c>
      <c r="S211" t="s">
        <v>27</v>
      </c>
    </row>
    <row r="212" spans="1:19" x14ac:dyDescent="0.35">
      <c r="A212" t="s">
        <v>36</v>
      </c>
      <c r="B212">
        <v>9</v>
      </c>
      <c r="C212" t="s">
        <v>93</v>
      </c>
      <c r="D212">
        <v>105</v>
      </c>
      <c r="E212" t="s">
        <v>94</v>
      </c>
      <c r="F212" t="s">
        <v>95</v>
      </c>
      <c r="G212" t="s">
        <v>23</v>
      </c>
      <c r="H212">
        <v>100</v>
      </c>
      <c r="I212" t="s">
        <v>99</v>
      </c>
      <c r="J212">
        <v>1000</v>
      </c>
      <c r="K212">
        <v>2</v>
      </c>
      <c r="L212">
        <v>1</v>
      </c>
      <c r="M212" t="s">
        <v>25</v>
      </c>
      <c r="N212" t="s">
        <v>26</v>
      </c>
      <c r="O212" t="s">
        <v>25</v>
      </c>
      <c r="P212" t="s">
        <v>25</v>
      </c>
      <c r="Q212">
        <v>0</v>
      </c>
      <c r="R212">
        <f>2*100</f>
        <v>200</v>
      </c>
      <c r="S212" t="s">
        <v>27</v>
      </c>
    </row>
    <row r="213" spans="1:19" x14ac:dyDescent="0.35">
      <c r="A213" t="s">
        <v>37</v>
      </c>
      <c r="B213">
        <v>10</v>
      </c>
      <c r="C213" t="s">
        <v>93</v>
      </c>
      <c r="D213">
        <v>105</v>
      </c>
      <c r="E213" t="s">
        <v>94</v>
      </c>
      <c r="F213" t="s">
        <v>95</v>
      </c>
      <c r="G213" t="s">
        <v>23</v>
      </c>
      <c r="H213">
        <v>433</v>
      </c>
      <c r="I213" t="s">
        <v>100</v>
      </c>
      <c r="J213">
        <v>1500</v>
      </c>
      <c r="K213">
        <v>2</v>
      </c>
      <c r="L213">
        <v>2</v>
      </c>
      <c r="M213" t="s">
        <v>25</v>
      </c>
      <c r="N213">
        <v>16</v>
      </c>
      <c r="O213" t="s">
        <v>25</v>
      </c>
      <c r="P213" t="s">
        <v>30</v>
      </c>
      <c r="Q213">
        <v>0</v>
      </c>
      <c r="R213">
        <v>128</v>
      </c>
      <c r="S213" t="s">
        <v>31</v>
      </c>
    </row>
    <row r="214" spans="1:19" x14ac:dyDescent="0.35">
      <c r="A214" t="s">
        <v>38</v>
      </c>
      <c r="B214">
        <v>11</v>
      </c>
      <c r="C214" t="s">
        <v>93</v>
      </c>
      <c r="D214">
        <v>105</v>
      </c>
      <c r="E214" t="s">
        <v>94</v>
      </c>
      <c r="F214" t="s">
        <v>95</v>
      </c>
      <c r="G214" t="s">
        <v>23</v>
      </c>
      <c r="H214">
        <v>175</v>
      </c>
      <c r="I214" t="s">
        <v>96</v>
      </c>
      <c r="J214">
        <v>1500</v>
      </c>
      <c r="K214">
        <v>2</v>
      </c>
      <c r="L214">
        <v>2</v>
      </c>
      <c r="M214" t="s">
        <v>25</v>
      </c>
      <c r="N214">
        <v>18</v>
      </c>
      <c r="O214" t="s">
        <v>25</v>
      </c>
      <c r="P214" t="s">
        <v>30</v>
      </c>
      <c r="Q214">
        <v>6</v>
      </c>
      <c r="R214">
        <v>110</v>
      </c>
      <c r="S214" t="s">
        <v>27</v>
      </c>
    </row>
    <row r="215" spans="1:19" x14ac:dyDescent="0.35">
      <c r="A215" t="s">
        <v>39</v>
      </c>
      <c r="B215">
        <v>12</v>
      </c>
      <c r="C215" t="s">
        <v>93</v>
      </c>
      <c r="D215">
        <v>105</v>
      </c>
      <c r="E215" t="s">
        <v>94</v>
      </c>
      <c r="F215" t="s">
        <v>95</v>
      </c>
      <c r="G215" t="s">
        <v>23</v>
      </c>
      <c r="H215">
        <v>223.5</v>
      </c>
      <c r="I215" t="s">
        <v>100</v>
      </c>
      <c r="J215">
        <v>600</v>
      </c>
      <c r="K215">
        <v>2</v>
      </c>
      <c r="L215">
        <v>1</v>
      </c>
      <c r="M215" t="s">
        <v>25</v>
      </c>
      <c r="N215">
        <v>16</v>
      </c>
      <c r="O215" t="s">
        <v>25</v>
      </c>
      <c r="P215" t="s">
        <v>25</v>
      </c>
      <c r="Q215">
        <v>1</v>
      </c>
      <c r="R215">
        <v>70</v>
      </c>
      <c r="S215" t="s">
        <v>27</v>
      </c>
    </row>
    <row r="216" spans="1:19" x14ac:dyDescent="0.35">
      <c r="A216" t="s">
        <v>40</v>
      </c>
      <c r="B216">
        <v>13</v>
      </c>
      <c r="C216" t="s">
        <v>93</v>
      </c>
      <c r="D216">
        <v>105</v>
      </c>
      <c r="E216" t="s">
        <v>94</v>
      </c>
      <c r="F216" t="s">
        <v>95</v>
      </c>
      <c r="G216" t="s">
        <v>23</v>
      </c>
      <c r="H216">
        <v>30</v>
      </c>
      <c r="I216" t="s">
        <v>86</v>
      </c>
      <c r="J216">
        <v>1140</v>
      </c>
      <c r="K216">
        <v>2</v>
      </c>
      <c r="L216">
        <v>2</v>
      </c>
      <c r="M216" t="s">
        <v>25</v>
      </c>
      <c r="N216">
        <v>18</v>
      </c>
      <c r="O216" t="s">
        <v>25</v>
      </c>
      <c r="P216" t="s">
        <v>30</v>
      </c>
      <c r="Q216">
        <v>5</v>
      </c>
      <c r="R216">
        <v>50</v>
      </c>
      <c r="S216" t="s">
        <v>27</v>
      </c>
    </row>
    <row r="217" spans="1:19" x14ac:dyDescent="0.35">
      <c r="A217" t="s">
        <v>41</v>
      </c>
      <c r="B217">
        <v>15</v>
      </c>
      <c r="C217" t="s">
        <v>93</v>
      </c>
      <c r="D217">
        <v>105</v>
      </c>
      <c r="E217" t="s">
        <v>94</v>
      </c>
      <c r="F217" t="s">
        <v>95</v>
      </c>
      <c r="G217" t="s">
        <v>23</v>
      </c>
      <c r="H217">
        <v>159</v>
      </c>
      <c r="I217" t="s">
        <v>25</v>
      </c>
      <c r="J217">
        <v>1500</v>
      </c>
      <c r="K217">
        <v>2</v>
      </c>
      <c r="L217">
        <v>1</v>
      </c>
      <c r="M217" t="s">
        <v>30</v>
      </c>
      <c r="N217">
        <v>17</v>
      </c>
      <c r="O217" t="s">
        <v>30</v>
      </c>
      <c r="P217" t="s">
        <v>25</v>
      </c>
      <c r="Q217">
        <v>0</v>
      </c>
      <c r="R217">
        <v>46</v>
      </c>
      <c r="S217" t="s">
        <v>25</v>
      </c>
    </row>
    <row r="218" spans="1:19" x14ac:dyDescent="0.35">
      <c r="A218" t="s">
        <v>42</v>
      </c>
      <c r="B218">
        <v>16</v>
      </c>
      <c r="C218" t="s">
        <v>93</v>
      </c>
      <c r="D218">
        <v>105</v>
      </c>
      <c r="E218" t="s">
        <v>94</v>
      </c>
      <c r="F218" t="s">
        <v>95</v>
      </c>
      <c r="G218" t="s">
        <v>23</v>
      </c>
      <c r="H218">
        <v>239</v>
      </c>
      <c r="I218" t="s">
        <v>96</v>
      </c>
      <c r="J218">
        <v>900</v>
      </c>
      <c r="K218">
        <v>2</v>
      </c>
      <c r="L218">
        <v>2</v>
      </c>
      <c r="M218" t="s">
        <v>25</v>
      </c>
      <c r="N218">
        <v>16.5</v>
      </c>
      <c r="O218" t="s">
        <v>25</v>
      </c>
      <c r="P218" t="s">
        <v>30</v>
      </c>
      <c r="Q218">
        <v>0</v>
      </c>
      <c r="R218">
        <v>50</v>
      </c>
      <c r="S218" t="s">
        <v>27</v>
      </c>
    </row>
    <row r="219" spans="1:19" x14ac:dyDescent="0.35">
      <c r="A219" t="s">
        <v>43</v>
      </c>
      <c r="B219">
        <v>17</v>
      </c>
      <c r="C219" t="s">
        <v>93</v>
      </c>
      <c r="D219">
        <v>105</v>
      </c>
      <c r="E219" t="s">
        <v>94</v>
      </c>
      <c r="F219" t="s">
        <v>95</v>
      </c>
      <c r="G219" t="s">
        <v>23</v>
      </c>
      <c r="H219">
        <v>137</v>
      </c>
      <c r="I219" t="s">
        <v>86</v>
      </c>
      <c r="J219">
        <v>1500</v>
      </c>
      <c r="K219">
        <v>2</v>
      </c>
      <c r="L219">
        <v>1</v>
      </c>
      <c r="M219" t="s">
        <v>25</v>
      </c>
      <c r="N219">
        <v>16</v>
      </c>
      <c r="O219" t="s">
        <v>25</v>
      </c>
      <c r="P219" t="s">
        <v>25</v>
      </c>
      <c r="Q219">
        <v>0</v>
      </c>
      <c r="R219">
        <v>50</v>
      </c>
      <c r="S219" t="s">
        <v>27</v>
      </c>
    </row>
    <row r="220" spans="1:19" x14ac:dyDescent="0.35">
      <c r="A220" t="s">
        <v>44</v>
      </c>
      <c r="B220">
        <v>18</v>
      </c>
      <c r="C220" t="s">
        <v>93</v>
      </c>
      <c r="D220">
        <v>105</v>
      </c>
      <c r="E220" t="s">
        <v>94</v>
      </c>
      <c r="F220" t="s">
        <v>95</v>
      </c>
      <c r="G220" t="s">
        <v>23</v>
      </c>
      <c r="H220">
        <v>90</v>
      </c>
      <c r="I220" t="s">
        <v>86</v>
      </c>
      <c r="J220">
        <v>1500</v>
      </c>
      <c r="K220">
        <v>2</v>
      </c>
      <c r="L220">
        <v>1</v>
      </c>
      <c r="M220" t="s">
        <v>25</v>
      </c>
      <c r="N220">
        <v>18</v>
      </c>
      <c r="O220" t="s">
        <v>25</v>
      </c>
      <c r="P220" t="s">
        <v>25</v>
      </c>
      <c r="Q220">
        <v>0</v>
      </c>
      <c r="R220">
        <v>20</v>
      </c>
      <c r="S220" t="s">
        <v>31</v>
      </c>
    </row>
    <row r="221" spans="1:19" x14ac:dyDescent="0.35">
      <c r="A221" t="s">
        <v>45</v>
      </c>
      <c r="B221">
        <v>19</v>
      </c>
      <c r="C221" t="s">
        <v>93</v>
      </c>
      <c r="D221">
        <v>105</v>
      </c>
      <c r="E221" t="s">
        <v>94</v>
      </c>
      <c r="F221" t="s">
        <v>95</v>
      </c>
      <c r="G221" t="s">
        <v>23</v>
      </c>
      <c r="H221">
        <v>135</v>
      </c>
      <c r="I221" t="s">
        <v>96</v>
      </c>
      <c r="J221">
        <v>2100</v>
      </c>
      <c r="K221">
        <v>2</v>
      </c>
      <c r="L221">
        <v>2</v>
      </c>
      <c r="M221" t="s">
        <v>25</v>
      </c>
      <c r="N221">
        <v>16</v>
      </c>
      <c r="O221" t="s">
        <v>25</v>
      </c>
      <c r="P221" t="s">
        <v>30</v>
      </c>
      <c r="Q221">
        <v>3</v>
      </c>
      <c r="R221">
        <v>60</v>
      </c>
      <c r="S221" t="s">
        <v>27</v>
      </c>
    </row>
    <row r="222" spans="1:19" x14ac:dyDescent="0.35">
      <c r="A222" t="s">
        <v>46</v>
      </c>
      <c r="B222">
        <v>20</v>
      </c>
      <c r="C222" t="s">
        <v>93</v>
      </c>
      <c r="D222">
        <v>105</v>
      </c>
      <c r="E222" t="s">
        <v>94</v>
      </c>
      <c r="F222" t="s">
        <v>95</v>
      </c>
      <c r="G222" t="s">
        <v>23</v>
      </c>
      <c r="H222">
        <v>180</v>
      </c>
      <c r="I222" t="s">
        <v>86</v>
      </c>
      <c r="J222">
        <v>1200</v>
      </c>
      <c r="K222">
        <v>2</v>
      </c>
      <c r="L222">
        <v>3</v>
      </c>
      <c r="M222" t="s">
        <v>25</v>
      </c>
      <c r="N222">
        <v>16</v>
      </c>
      <c r="O222" t="s">
        <v>30</v>
      </c>
      <c r="P222" t="s">
        <v>30</v>
      </c>
      <c r="Q222">
        <v>0</v>
      </c>
      <c r="R222">
        <v>80</v>
      </c>
      <c r="S222" t="s">
        <v>31</v>
      </c>
    </row>
    <row r="223" spans="1:19" x14ac:dyDescent="0.35">
      <c r="A223" t="s">
        <v>47</v>
      </c>
      <c r="B223">
        <v>21</v>
      </c>
      <c r="C223" t="s">
        <v>93</v>
      </c>
      <c r="D223">
        <v>105</v>
      </c>
      <c r="E223" t="s">
        <v>94</v>
      </c>
      <c r="F223" t="s">
        <v>95</v>
      </c>
      <c r="G223" t="s">
        <v>23</v>
      </c>
      <c r="H223">
        <v>250</v>
      </c>
      <c r="I223" t="s">
        <v>86</v>
      </c>
      <c r="J223">
        <v>1500</v>
      </c>
      <c r="K223">
        <v>2</v>
      </c>
      <c r="L223">
        <v>1</v>
      </c>
      <c r="M223" t="s">
        <v>25</v>
      </c>
      <c r="N223">
        <v>17.5</v>
      </c>
      <c r="O223" t="s">
        <v>30</v>
      </c>
      <c r="P223" t="s">
        <v>25</v>
      </c>
      <c r="Q223">
        <v>0</v>
      </c>
      <c r="R223">
        <v>100</v>
      </c>
      <c r="S223" t="s">
        <v>27</v>
      </c>
    </row>
    <row r="224" spans="1:19" x14ac:dyDescent="0.35">
      <c r="A224" t="s">
        <v>48</v>
      </c>
      <c r="B224">
        <v>22</v>
      </c>
      <c r="C224" t="s">
        <v>93</v>
      </c>
      <c r="D224">
        <v>105</v>
      </c>
      <c r="E224" t="s">
        <v>94</v>
      </c>
      <c r="F224" t="s">
        <v>95</v>
      </c>
      <c r="G224" t="s">
        <v>23</v>
      </c>
      <c r="H224">
        <v>80</v>
      </c>
      <c r="I224" t="s">
        <v>86</v>
      </c>
      <c r="J224">
        <v>1500</v>
      </c>
      <c r="K224">
        <v>2</v>
      </c>
      <c r="L224">
        <v>2</v>
      </c>
      <c r="M224" t="s">
        <v>25</v>
      </c>
      <c r="N224">
        <v>18</v>
      </c>
      <c r="O224" t="s">
        <v>30</v>
      </c>
      <c r="P224" t="s">
        <v>25</v>
      </c>
      <c r="Q224">
        <v>0</v>
      </c>
      <c r="R224">
        <v>100</v>
      </c>
      <c r="S224" t="s">
        <v>31</v>
      </c>
    </row>
    <row r="225" spans="1:19" x14ac:dyDescent="0.35">
      <c r="A225" t="s">
        <v>49</v>
      </c>
      <c r="B225">
        <v>23</v>
      </c>
      <c r="C225" t="s">
        <v>93</v>
      </c>
      <c r="D225">
        <v>105</v>
      </c>
      <c r="E225" t="s">
        <v>94</v>
      </c>
      <c r="F225" t="s">
        <v>95</v>
      </c>
      <c r="G225" t="s">
        <v>23</v>
      </c>
      <c r="H225">
        <v>41</v>
      </c>
      <c r="I225" t="s">
        <v>25</v>
      </c>
      <c r="J225">
        <v>800</v>
      </c>
      <c r="K225">
        <v>2</v>
      </c>
      <c r="L225">
        <v>2</v>
      </c>
      <c r="M225" t="s">
        <v>25</v>
      </c>
      <c r="N225" t="s">
        <v>26</v>
      </c>
      <c r="O225" t="s">
        <v>25</v>
      </c>
      <c r="P225" t="s">
        <v>30</v>
      </c>
      <c r="Q225">
        <v>0</v>
      </c>
      <c r="R225">
        <v>40</v>
      </c>
      <c r="S225" t="s">
        <v>27</v>
      </c>
    </row>
    <row r="226" spans="1:19" x14ac:dyDescent="0.35">
      <c r="A226" t="s">
        <v>50</v>
      </c>
      <c r="B226">
        <v>24</v>
      </c>
      <c r="C226" t="s">
        <v>93</v>
      </c>
      <c r="D226">
        <v>105</v>
      </c>
      <c r="E226" t="s">
        <v>94</v>
      </c>
      <c r="F226" t="s">
        <v>95</v>
      </c>
      <c r="G226" t="s">
        <v>23</v>
      </c>
      <c r="H226">
        <v>129</v>
      </c>
      <c r="I226" t="s">
        <v>25</v>
      </c>
      <c r="J226">
        <v>1200</v>
      </c>
      <c r="K226">
        <v>2</v>
      </c>
      <c r="L226">
        <v>2</v>
      </c>
      <c r="M226" t="s">
        <v>25</v>
      </c>
      <c r="N226" t="s">
        <v>26</v>
      </c>
      <c r="O226" t="s">
        <v>25</v>
      </c>
      <c r="P226" t="s">
        <v>30</v>
      </c>
      <c r="Q226">
        <v>0</v>
      </c>
      <c r="R226">
        <v>50</v>
      </c>
      <c r="S226" t="s">
        <v>31</v>
      </c>
    </row>
    <row r="227" spans="1:19" x14ac:dyDescent="0.35">
      <c r="A227" t="s">
        <v>51</v>
      </c>
      <c r="B227">
        <v>25</v>
      </c>
      <c r="C227" t="s">
        <v>93</v>
      </c>
      <c r="D227">
        <v>105</v>
      </c>
      <c r="E227" t="s">
        <v>94</v>
      </c>
      <c r="F227" t="s">
        <v>95</v>
      </c>
      <c r="G227" t="s">
        <v>23</v>
      </c>
      <c r="H227">
        <v>20</v>
      </c>
      <c r="I227" t="s">
        <v>25</v>
      </c>
      <c r="J227">
        <v>1000</v>
      </c>
      <c r="K227">
        <v>2</v>
      </c>
      <c r="L227">
        <v>2</v>
      </c>
      <c r="M227" t="s">
        <v>25</v>
      </c>
      <c r="N227" t="s">
        <v>26</v>
      </c>
      <c r="O227" t="s">
        <v>25</v>
      </c>
      <c r="P227" t="s">
        <v>25</v>
      </c>
      <c r="Q227">
        <v>0</v>
      </c>
      <c r="R227">
        <v>78</v>
      </c>
      <c r="S227" t="s">
        <v>31</v>
      </c>
    </row>
    <row r="228" spans="1:19" x14ac:dyDescent="0.35">
      <c r="A228" t="s">
        <v>52</v>
      </c>
      <c r="B228">
        <v>26</v>
      </c>
      <c r="C228" t="s">
        <v>93</v>
      </c>
      <c r="D228">
        <v>105</v>
      </c>
      <c r="E228" t="s">
        <v>94</v>
      </c>
      <c r="F228" t="s">
        <v>95</v>
      </c>
      <c r="G228" t="s">
        <v>23</v>
      </c>
      <c r="H228">
        <v>247</v>
      </c>
      <c r="I228" t="s">
        <v>96</v>
      </c>
      <c r="J228">
        <v>1800</v>
      </c>
      <c r="K228">
        <v>2</v>
      </c>
      <c r="L228">
        <v>2</v>
      </c>
      <c r="M228" t="s">
        <v>25</v>
      </c>
      <c r="N228">
        <v>17</v>
      </c>
      <c r="O228" t="s">
        <v>30</v>
      </c>
      <c r="P228" t="s">
        <v>25</v>
      </c>
      <c r="Q228">
        <v>0</v>
      </c>
      <c r="R228">
        <v>60</v>
      </c>
      <c r="S228" t="s">
        <v>27</v>
      </c>
    </row>
    <row r="229" spans="1:19" x14ac:dyDescent="0.35">
      <c r="A229" t="s">
        <v>53</v>
      </c>
      <c r="B229">
        <v>27</v>
      </c>
      <c r="C229" t="s">
        <v>93</v>
      </c>
      <c r="D229">
        <v>105</v>
      </c>
      <c r="E229" t="s">
        <v>94</v>
      </c>
      <c r="F229" t="s">
        <v>95</v>
      </c>
      <c r="G229" t="s">
        <v>23</v>
      </c>
      <c r="H229">
        <v>160</v>
      </c>
      <c r="I229" t="s">
        <v>96</v>
      </c>
      <c r="J229">
        <v>1500</v>
      </c>
      <c r="K229">
        <v>2</v>
      </c>
      <c r="L229">
        <v>2</v>
      </c>
      <c r="M229" t="s">
        <v>25</v>
      </c>
      <c r="N229" t="s">
        <v>26</v>
      </c>
      <c r="O229" t="s">
        <v>25</v>
      </c>
      <c r="P229" t="s">
        <v>25</v>
      </c>
      <c r="Q229">
        <v>0</v>
      </c>
      <c r="R229">
        <v>160</v>
      </c>
      <c r="S229" t="s">
        <v>31</v>
      </c>
    </row>
    <row r="230" spans="1:19" x14ac:dyDescent="0.35">
      <c r="A230" t="s">
        <v>54</v>
      </c>
      <c r="B230">
        <v>28</v>
      </c>
      <c r="C230" t="s">
        <v>93</v>
      </c>
      <c r="D230">
        <v>105</v>
      </c>
      <c r="E230" t="s">
        <v>94</v>
      </c>
      <c r="F230" t="s">
        <v>95</v>
      </c>
      <c r="G230" t="s">
        <v>23</v>
      </c>
      <c r="H230">
        <v>100</v>
      </c>
      <c r="I230" t="s">
        <v>86</v>
      </c>
      <c r="J230">
        <v>1500</v>
      </c>
      <c r="K230">
        <v>2</v>
      </c>
      <c r="L230">
        <v>2</v>
      </c>
      <c r="M230" t="s">
        <v>25</v>
      </c>
      <c r="N230">
        <v>18</v>
      </c>
      <c r="O230" t="s">
        <v>25</v>
      </c>
      <c r="P230" t="s">
        <v>30</v>
      </c>
      <c r="Q230">
        <v>0</v>
      </c>
      <c r="R230">
        <f>2*45</f>
        <v>90</v>
      </c>
      <c r="S230" t="s">
        <v>31</v>
      </c>
    </row>
    <row r="231" spans="1:19" x14ac:dyDescent="0.35">
      <c r="A231" t="s">
        <v>55</v>
      </c>
      <c r="B231">
        <v>29</v>
      </c>
      <c r="C231" t="s">
        <v>93</v>
      </c>
      <c r="D231">
        <v>105</v>
      </c>
      <c r="E231" t="s">
        <v>94</v>
      </c>
      <c r="F231" t="s">
        <v>95</v>
      </c>
      <c r="G231" t="s">
        <v>23</v>
      </c>
      <c r="H231">
        <v>166</v>
      </c>
      <c r="I231" t="s">
        <v>96</v>
      </c>
      <c r="J231">
        <v>1000</v>
      </c>
      <c r="K231">
        <v>2</v>
      </c>
      <c r="L231">
        <v>2</v>
      </c>
      <c r="M231" t="s">
        <v>25</v>
      </c>
      <c r="N231">
        <v>17</v>
      </c>
      <c r="O231" t="s">
        <v>25</v>
      </c>
      <c r="P231" t="s">
        <v>25</v>
      </c>
      <c r="Q231">
        <v>0</v>
      </c>
      <c r="R231">
        <v>30</v>
      </c>
      <c r="S231" t="s">
        <v>31</v>
      </c>
    </row>
    <row r="232" spans="1:19" x14ac:dyDescent="0.35">
      <c r="A232" t="s">
        <v>56</v>
      </c>
      <c r="B232">
        <v>30</v>
      </c>
      <c r="C232" t="s">
        <v>93</v>
      </c>
      <c r="D232">
        <v>105</v>
      </c>
      <c r="E232" t="s">
        <v>94</v>
      </c>
      <c r="F232" t="s">
        <v>95</v>
      </c>
      <c r="G232" t="s">
        <v>23</v>
      </c>
      <c r="H232">
        <v>80</v>
      </c>
      <c r="I232" t="s">
        <v>86</v>
      </c>
      <c r="J232">
        <v>1100</v>
      </c>
      <c r="K232">
        <v>2</v>
      </c>
      <c r="L232">
        <v>2</v>
      </c>
      <c r="M232" t="s">
        <v>25</v>
      </c>
      <c r="N232">
        <v>18</v>
      </c>
      <c r="O232" t="s">
        <v>30</v>
      </c>
      <c r="P232" t="s">
        <v>30</v>
      </c>
      <c r="Q232">
        <v>0</v>
      </c>
      <c r="R232">
        <v>80</v>
      </c>
      <c r="S232" t="s">
        <v>27</v>
      </c>
    </row>
    <row r="233" spans="1:19" x14ac:dyDescent="0.35">
      <c r="A233" t="s">
        <v>57</v>
      </c>
      <c r="B233">
        <v>31</v>
      </c>
      <c r="C233" t="s">
        <v>93</v>
      </c>
      <c r="D233">
        <v>105</v>
      </c>
      <c r="E233" t="s">
        <v>94</v>
      </c>
      <c r="F233" t="s">
        <v>95</v>
      </c>
      <c r="G233" t="s">
        <v>23</v>
      </c>
      <c r="H233">
        <v>220</v>
      </c>
      <c r="I233" t="s">
        <v>86</v>
      </c>
      <c r="J233">
        <v>1800</v>
      </c>
      <c r="K233">
        <v>2</v>
      </c>
      <c r="L233">
        <v>2</v>
      </c>
      <c r="M233" t="s">
        <v>25</v>
      </c>
      <c r="N233">
        <v>17</v>
      </c>
      <c r="O233" t="s">
        <v>25</v>
      </c>
      <c r="P233" t="s">
        <v>25</v>
      </c>
      <c r="Q233">
        <v>0</v>
      </c>
      <c r="R233">
        <v>120</v>
      </c>
      <c r="S233" t="s">
        <v>31</v>
      </c>
    </row>
    <row r="234" spans="1:19" x14ac:dyDescent="0.35">
      <c r="A234" t="s">
        <v>58</v>
      </c>
      <c r="B234">
        <v>32</v>
      </c>
      <c r="C234" t="s">
        <v>93</v>
      </c>
      <c r="D234">
        <v>105</v>
      </c>
      <c r="E234" t="s">
        <v>94</v>
      </c>
      <c r="F234" t="s">
        <v>95</v>
      </c>
      <c r="G234" t="s">
        <v>23</v>
      </c>
      <c r="H234">
        <v>100</v>
      </c>
      <c r="I234" t="s">
        <v>96</v>
      </c>
      <c r="J234">
        <v>1500</v>
      </c>
      <c r="K234">
        <v>2</v>
      </c>
      <c r="L234">
        <v>2</v>
      </c>
      <c r="M234" t="s">
        <v>25</v>
      </c>
      <c r="N234">
        <v>16</v>
      </c>
      <c r="O234" t="s">
        <v>30</v>
      </c>
      <c r="P234" t="s">
        <v>25</v>
      </c>
      <c r="Q234">
        <v>0</v>
      </c>
      <c r="R234">
        <v>60</v>
      </c>
      <c r="S234" t="s">
        <v>27</v>
      </c>
    </row>
    <row r="235" spans="1:19" x14ac:dyDescent="0.35">
      <c r="A235" t="s">
        <v>59</v>
      </c>
      <c r="B235">
        <v>33</v>
      </c>
      <c r="C235" t="s">
        <v>93</v>
      </c>
      <c r="D235">
        <v>105</v>
      </c>
      <c r="E235" t="s">
        <v>94</v>
      </c>
      <c r="F235" t="s">
        <v>95</v>
      </c>
      <c r="G235" t="s">
        <v>23</v>
      </c>
      <c r="H235">
        <v>30</v>
      </c>
      <c r="I235" t="s">
        <v>86</v>
      </c>
      <c r="J235">
        <v>800</v>
      </c>
      <c r="K235">
        <v>2</v>
      </c>
      <c r="L235">
        <v>2</v>
      </c>
      <c r="M235" t="s">
        <v>25</v>
      </c>
      <c r="N235" t="s">
        <v>26</v>
      </c>
      <c r="O235" t="s">
        <v>30</v>
      </c>
      <c r="P235" t="s">
        <v>30</v>
      </c>
      <c r="Q235">
        <v>0</v>
      </c>
      <c r="R235">
        <v>40</v>
      </c>
      <c r="S235" t="s">
        <v>31</v>
      </c>
    </row>
    <row r="236" spans="1:19" x14ac:dyDescent="0.35">
      <c r="A236" t="s">
        <v>60</v>
      </c>
      <c r="B236">
        <v>34</v>
      </c>
      <c r="C236" t="s">
        <v>93</v>
      </c>
      <c r="D236">
        <v>105</v>
      </c>
      <c r="E236" t="s">
        <v>94</v>
      </c>
      <c r="F236" t="s">
        <v>95</v>
      </c>
      <c r="G236" t="s">
        <v>23</v>
      </c>
      <c r="H236">
        <v>140</v>
      </c>
      <c r="I236" t="s">
        <v>86</v>
      </c>
      <c r="J236">
        <v>900</v>
      </c>
      <c r="K236">
        <v>2</v>
      </c>
      <c r="L236">
        <v>2</v>
      </c>
      <c r="M236" t="s">
        <v>25</v>
      </c>
      <c r="N236">
        <v>17</v>
      </c>
      <c r="O236" t="s">
        <v>30</v>
      </c>
      <c r="P236" t="s">
        <v>25</v>
      </c>
      <c r="Q236">
        <v>0</v>
      </c>
      <c r="R236">
        <v>90</v>
      </c>
      <c r="S236" t="s">
        <v>27</v>
      </c>
    </row>
    <row r="237" spans="1:19" x14ac:dyDescent="0.35">
      <c r="A237" t="s">
        <v>61</v>
      </c>
      <c r="B237">
        <v>35</v>
      </c>
      <c r="C237" t="s">
        <v>93</v>
      </c>
      <c r="D237">
        <v>105</v>
      </c>
      <c r="E237" t="s">
        <v>94</v>
      </c>
      <c r="F237" t="s">
        <v>95</v>
      </c>
      <c r="G237" t="s">
        <v>23</v>
      </c>
      <c r="H237">
        <v>313</v>
      </c>
      <c r="I237" t="s">
        <v>96</v>
      </c>
      <c r="J237">
        <v>1200</v>
      </c>
      <c r="K237">
        <v>2</v>
      </c>
      <c r="L237">
        <v>3</v>
      </c>
      <c r="M237" t="s">
        <v>25</v>
      </c>
      <c r="N237">
        <v>17</v>
      </c>
      <c r="O237" t="s">
        <v>25</v>
      </c>
      <c r="P237" t="s">
        <v>25</v>
      </c>
      <c r="Q237">
        <v>0</v>
      </c>
      <c r="R237">
        <v>200</v>
      </c>
      <c r="S237" t="s">
        <v>31</v>
      </c>
    </row>
    <row r="238" spans="1:19" x14ac:dyDescent="0.35">
      <c r="A238" t="s">
        <v>62</v>
      </c>
      <c r="B238">
        <v>36</v>
      </c>
      <c r="C238" t="s">
        <v>93</v>
      </c>
      <c r="D238">
        <v>105</v>
      </c>
      <c r="E238" t="s">
        <v>94</v>
      </c>
      <c r="F238" t="s">
        <v>95</v>
      </c>
      <c r="G238" t="s">
        <v>23</v>
      </c>
      <c r="H238">
        <v>55</v>
      </c>
      <c r="I238" t="s">
        <v>101</v>
      </c>
      <c r="J238">
        <v>540</v>
      </c>
      <c r="K238">
        <v>2</v>
      </c>
      <c r="L238">
        <v>1</v>
      </c>
      <c r="M238" t="s">
        <v>25</v>
      </c>
      <c r="N238">
        <v>17</v>
      </c>
      <c r="O238" t="s">
        <v>30</v>
      </c>
      <c r="P238" t="s">
        <v>25</v>
      </c>
      <c r="Q238">
        <v>0</v>
      </c>
      <c r="R238">
        <v>20</v>
      </c>
      <c r="S238" t="s">
        <v>31</v>
      </c>
    </row>
    <row r="239" spans="1:19" x14ac:dyDescent="0.35">
      <c r="A239" t="s">
        <v>63</v>
      </c>
      <c r="B239">
        <v>37</v>
      </c>
      <c r="C239" t="s">
        <v>93</v>
      </c>
      <c r="D239">
        <v>105</v>
      </c>
      <c r="E239" t="s">
        <v>94</v>
      </c>
      <c r="F239" t="s">
        <v>95</v>
      </c>
      <c r="G239" t="s">
        <v>23</v>
      </c>
      <c r="H239">
        <v>135</v>
      </c>
      <c r="I239" t="s">
        <v>25</v>
      </c>
      <c r="J239">
        <v>1528</v>
      </c>
      <c r="K239">
        <v>2</v>
      </c>
      <c r="L239">
        <v>1</v>
      </c>
      <c r="M239" t="s">
        <v>25</v>
      </c>
      <c r="N239" t="s">
        <v>26</v>
      </c>
      <c r="O239" t="s">
        <v>25</v>
      </c>
      <c r="P239" t="s">
        <v>25</v>
      </c>
      <c r="Q239">
        <v>0</v>
      </c>
      <c r="R239">
        <v>50</v>
      </c>
      <c r="S239" t="s">
        <v>31</v>
      </c>
    </row>
    <row r="240" spans="1:19" x14ac:dyDescent="0.35">
      <c r="A240" t="s">
        <v>64</v>
      </c>
      <c r="B240">
        <v>38</v>
      </c>
      <c r="C240" t="s">
        <v>93</v>
      </c>
      <c r="D240">
        <v>105</v>
      </c>
      <c r="E240" t="s">
        <v>94</v>
      </c>
      <c r="F240" t="s">
        <v>95</v>
      </c>
      <c r="G240" t="s">
        <v>23</v>
      </c>
      <c r="H240">
        <v>100</v>
      </c>
      <c r="I240" t="s">
        <v>86</v>
      </c>
      <c r="J240">
        <v>1550</v>
      </c>
      <c r="K240">
        <v>2</v>
      </c>
      <c r="L240">
        <v>2</v>
      </c>
      <c r="M240" t="s">
        <v>25</v>
      </c>
      <c r="N240">
        <v>18</v>
      </c>
      <c r="O240" t="s">
        <v>30</v>
      </c>
      <c r="P240" t="s">
        <v>25</v>
      </c>
      <c r="Q240">
        <v>6</v>
      </c>
      <c r="R240">
        <v>200</v>
      </c>
      <c r="S240" t="s">
        <v>31</v>
      </c>
    </row>
    <row r="241" spans="1:19" x14ac:dyDescent="0.35">
      <c r="A241" t="s">
        <v>65</v>
      </c>
      <c r="B241">
        <v>39</v>
      </c>
      <c r="C241" t="s">
        <v>93</v>
      </c>
      <c r="D241">
        <v>105</v>
      </c>
      <c r="E241" t="s">
        <v>94</v>
      </c>
      <c r="F241" t="s">
        <v>95</v>
      </c>
      <c r="G241" t="s">
        <v>23</v>
      </c>
      <c r="H241">
        <v>120</v>
      </c>
      <c r="I241" t="s">
        <v>99</v>
      </c>
      <c r="J241">
        <v>1800</v>
      </c>
      <c r="K241">
        <v>2</v>
      </c>
      <c r="L241">
        <v>2</v>
      </c>
      <c r="M241" t="s">
        <v>25</v>
      </c>
      <c r="N241">
        <v>18</v>
      </c>
      <c r="O241" t="s">
        <v>25</v>
      </c>
      <c r="P241" t="s">
        <v>30</v>
      </c>
      <c r="Q241">
        <v>4</v>
      </c>
      <c r="R241">
        <v>110</v>
      </c>
      <c r="S241" t="s">
        <v>31</v>
      </c>
    </row>
    <row r="242" spans="1:19" x14ac:dyDescent="0.35">
      <c r="A242" t="s">
        <v>66</v>
      </c>
      <c r="B242">
        <v>40</v>
      </c>
      <c r="C242" t="s">
        <v>93</v>
      </c>
      <c r="D242">
        <v>105</v>
      </c>
      <c r="E242" t="s">
        <v>94</v>
      </c>
      <c r="F242" t="s">
        <v>95</v>
      </c>
      <c r="G242" t="s">
        <v>23</v>
      </c>
      <c r="H242">
        <v>60</v>
      </c>
      <c r="I242" t="s">
        <v>98</v>
      </c>
      <c r="J242">
        <v>1500</v>
      </c>
      <c r="K242">
        <v>2</v>
      </c>
      <c r="L242">
        <v>2</v>
      </c>
      <c r="M242" t="s">
        <v>25</v>
      </c>
      <c r="N242">
        <v>16</v>
      </c>
      <c r="O242" t="s">
        <v>25</v>
      </c>
      <c r="P242" t="s">
        <v>25</v>
      </c>
      <c r="Q242">
        <v>0</v>
      </c>
      <c r="R242">
        <v>50</v>
      </c>
      <c r="S242" t="s">
        <v>31</v>
      </c>
    </row>
    <row r="243" spans="1:19" x14ac:dyDescent="0.35">
      <c r="A243" t="s">
        <v>67</v>
      </c>
      <c r="B243">
        <v>41</v>
      </c>
      <c r="C243" t="s">
        <v>93</v>
      </c>
      <c r="D243">
        <v>105</v>
      </c>
      <c r="E243" t="s">
        <v>94</v>
      </c>
      <c r="F243" t="s">
        <v>95</v>
      </c>
      <c r="G243" t="s">
        <v>23</v>
      </c>
      <c r="H243">
        <v>155</v>
      </c>
      <c r="I243" t="s">
        <v>86</v>
      </c>
      <c r="J243">
        <v>1251</v>
      </c>
      <c r="K243">
        <v>2</v>
      </c>
      <c r="L243">
        <v>3</v>
      </c>
      <c r="M243" t="s">
        <v>25</v>
      </c>
      <c r="N243">
        <v>18</v>
      </c>
      <c r="O243" t="s">
        <v>25</v>
      </c>
      <c r="P243" t="s">
        <v>25</v>
      </c>
      <c r="Q243">
        <v>0</v>
      </c>
      <c r="R243">
        <v>65</v>
      </c>
      <c r="S243" t="s">
        <v>31</v>
      </c>
    </row>
    <row r="244" spans="1:19" x14ac:dyDescent="0.35">
      <c r="A244" t="s">
        <v>68</v>
      </c>
      <c r="B244">
        <v>42</v>
      </c>
      <c r="C244" t="s">
        <v>93</v>
      </c>
      <c r="D244">
        <v>105</v>
      </c>
      <c r="E244" t="s">
        <v>94</v>
      </c>
      <c r="F244" t="s">
        <v>95</v>
      </c>
      <c r="G244" t="s">
        <v>23</v>
      </c>
      <c r="H244">
        <v>150</v>
      </c>
      <c r="I244" t="s">
        <v>99</v>
      </c>
      <c r="J244">
        <v>1250</v>
      </c>
      <c r="K244">
        <v>2</v>
      </c>
      <c r="L244">
        <v>2</v>
      </c>
      <c r="M244" t="s">
        <v>25</v>
      </c>
      <c r="N244" t="s">
        <v>26</v>
      </c>
      <c r="O244" t="s">
        <v>25</v>
      </c>
      <c r="P244" t="s">
        <v>25</v>
      </c>
      <c r="Q244">
        <v>0</v>
      </c>
      <c r="R244">
        <v>160</v>
      </c>
      <c r="S244" t="s">
        <v>31</v>
      </c>
    </row>
    <row r="245" spans="1:19" x14ac:dyDescent="0.35">
      <c r="A245" t="s">
        <v>69</v>
      </c>
      <c r="B245">
        <v>44</v>
      </c>
      <c r="C245" t="s">
        <v>93</v>
      </c>
      <c r="D245">
        <v>105</v>
      </c>
      <c r="E245" t="s">
        <v>94</v>
      </c>
      <c r="F245" t="s">
        <v>95</v>
      </c>
      <c r="G245" t="s">
        <v>23</v>
      </c>
      <c r="H245">
        <v>100</v>
      </c>
      <c r="I245" t="s">
        <v>86</v>
      </c>
      <c r="J245">
        <v>1000</v>
      </c>
      <c r="K245">
        <v>2</v>
      </c>
      <c r="L245">
        <v>1</v>
      </c>
      <c r="M245" t="s">
        <v>25</v>
      </c>
      <c r="N245">
        <v>18</v>
      </c>
      <c r="O245" t="s">
        <v>30</v>
      </c>
      <c r="P245" t="s">
        <v>25</v>
      </c>
      <c r="Q245">
        <v>0</v>
      </c>
      <c r="R245">
        <v>25</v>
      </c>
      <c r="S245" t="s">
        <v>27</v>
      </c>
    </row>
    <row r="246" spans="1:19" x14ac:dyDescent="0.35">
      <c r="A246" t="s">
        <v>70</v>
      </c>
      <c r="B246">
        <v>45</v>
      </c>
      <c r="C246" t="s">
        <v>93</v>
      </c>
      <c r="D246">
        <v>105</v>
      </c>
      <c r="E246" t="s">
        <v>94</v>
      </c>
      <c r="F246" t="s">
        <v>95</v>
      </c>
      <c r="G246" t="s">
        <v>23</v>
      </c>
      <c r="H246">
        <v>200</v>
      </c>
      <c r="I246" t="s">
        <v>102</v>
      </c>
      <c r="J246">
        <v>1500</v>
      </c>
      <c r="K246">
        <v>2</v>
      </c>
      <c r="L246">
        <v>2</v>
      </c>
      <c r="M246" t="s">
        <v>25</v>
      </c>
      <c r="N246">
        <v>17</v>
      </c>
      <c r="O246" t="s">
        <v>25</v>
      </c>
      <c r="P246" t="s">
        <v>25</v>
      </c>
      <c r="Q246">
        <v>0</v>
      </c>
      <c r="R246">
        <v>250</v>
      </c>
      <c r="S246" t="s">
        <v>31</v>
      </c>
    </row>
    <row r="247" spans="1:19" x14ac:dyDescent="0.35">
      <c r="A247" t="s">
        <v>71</v>
      </c>
      <c r="B247">
        <v>46</v>
      </c>
      <c r="C247" t="s">
        <v>93</v>
      </c>
      <c r="D247">
        <v>105</v>
      </c>
      <c r="E247" t="s">
        <v>94</v>
      </c>
      <c r="F247" t="s">
        <v>95</v>
      </c>
      <c r="G247" t="s">
        <v>23</v>
      </c>
      <c r="H247">
        <v>150</v>
      </c>
      <c r="I247" t="s">
        <v>25</v>
      </c>
      <c r="J247">
        <v>1500</v>
      </c>
      <c r="K247">
        <v>2</v>
      </c>
      <c r="L247">
        <v>2</v>
      </c>
      <c r="M247" t="s">
        <v>25</v>
      </c>
      <c r="N247">
        <v>18</v>
      </c>
      <c r="O247" t="s">
        <v>25</v>
      </c>
      <c r="P247" t="s">
        <v>25</v>
      </c>
      <c r="Q247">
        <v>0</v>
      </c>
      <c r="R247">
        <v>150</v>
      </c>
      <c r="S247" t="s">
        <v>31</v>
      </c>
    </row>
    <row r="248" spans="1:19" x14ac:dyDescent="0.35">
      <c r="A248" t="s">
        <v>72</v>
      </c>
      <c r="B248">
        <v>47</v>
      </c>
      <c r="C248" t="s">
        <v>93</v>
      </c>
      <c r="D248">
        <v>105</v>
      </c>
      <c r="E248" t="s">
        <v>94</v>
      </c>
      <c r="F248" t="s">
        <v>95</v>
      </c>
      <c r="G248" t="s">
        <v>23</v>
      </c>
      <c r="H248">
        <v>200</v>
      </c>
      <c r="I248" t="s">
        <v>86</v>
      </c>
      <c r="J248">
        <v>750</v>
      </c>
      <c r="K248">
        <v>2</v>
      </c>
      <c r="L248">
        <v>2</v>
      </c>
      <c r="M248" t="s">
        <v>25</v>
      </c>
      <c r="N248">
        <v>16</v>
      </c>
      <c r="O248" t="s">
        <v>25</v>
      </c>
      <c r="P248" t="s">
        <v>25</v>
      </c>
      <c r="Q248">
        <v>0</v>
      </c>
      <c r="R248">
        <v>60</v>
      </c>
      <c r="S248" t="s">
        <v>31</v>
      </c>
    </row>
    <row r="249" spans="1:19" x14ac:dyDescent="0.35">
      <c r="A249" t="s">
        <v>73</v>
      </c>
      <c r="B249">
        <v>48</v>
      </c>
      <c r="C249" t="s">
        <v>93</v>
      </c>
      <c r="D249">
        <v>105</v>
      </c>
      <c r="E249" t="s">
        <v>94</v>
      </c>
      <c r="F249" t="s">
        <v>95</v>
      </c>
      <c r="G249" t="s">
        <v>23</v>
      </c>
      <c r="H249">
        <v>177</v>
      </c>
      <c r="I249" t="s">
        <v>103</v>
      </c>
      <c r="J249">
        <v>1000</v>
      </c>
      <c r="K249">
        <v>2</v>
      </c>
      <c r="L249">
        <v>2</v>
      </c>
      <c r="M249" t="s">
        <v>25</v>
      </c>
      <c r="N249">
        <v>16</v>
      </c>
      <c r="O249" t="s">
        <v>25</v>
      </c>
      <c r="P249" t="s">
        <v>25</v>
      </c>
      <c r="Q249">
        <v>0</v>
      </c>
      <c r="R249">
        <v>55</v>
      </c>
      <c r="S249" t="s">
        <v>31</v>
      </c>
    </row>
    <row r="250" spans="1:19" x14ac:dyDescent="0.35">
      <c r="A250" t="s">
        <v>74</v>
      </c>
      <c r="B250">
        <v>49</v>
      </c>
      <c r="C250" t="s">
        <v>93</v>
      </c>
      <c r="D250">
        <v>105</v>
      </c>
      <c r="E250" t="s">
        <v>94</v>
      </c>
      <c r="F250" t="s">
        <v>95</v>
      </c>
      <c r="G250" t="s">
        <v>23</v>
      </c>
      <c r="H250">
        <v>254</v>
      </c>
      <c r="I250" t="s">
        <v>86</v>
      </c>
      <c r="J250">
        <v>1000</v>
      </c>
      <c r="K250">
        <v>2</v>
      </c>
      <c r="L250">
        <v>2</v>
      </c>
      <c r="M250" t="s">
        <v>25</v>
      </c>
      <c r="N250" t="s">
        <v>26</v>
      </c>
      <c r="O250" t="s">
        <v>25</v>
      </c>
      <c r="P250" t="s">
        <v>30</v>
      </c>
      <c r="Q250">
        <v>0</v>
      </c>
      <c r="R250">
        <v>52</v>
      </c>
      <c r="S250" t="s">
        <v>27</v>
      </c>
    </row>
    <row r="251" spans="1:19" x14ac:dyDescent="0.35">
      <c r="A251" t="s">
        <v>75</v>
      </c>
      <c r="B251">
        <v>50</v>
      </c>
      <c r="C251" t="s">
        <v>93</v>
      </c>
      <c r="D251">
        <v>105</v>
      </c>
      <c r="E251" t="s">
        <v>94</v>
      </c>
      <c r="F251" t="s">
        <v>95</v>
      </c>
      <c r="G251" t="s">
        <v>23</v>
      </c>
      <c r="H251">
        <v>360</v>
      </c>
      <c r="I251" t="s">
        <v>86</v>
      </c>
      <c r="J251">
        <v>750</v>
      </c>
      <c r="K251">
        <v>2</v>
      </c>
      <c r="L251">
        <v>2</v>
      </c>
      <c r="M251" t="s">
        <v>25</v>
      </c>
      <c r="N251">
        <v>18</v>
      </c>
      <c r="O251" t="s">
        <v>25</v>
      </c>
      <c r="P251" t="s">
        <v>25</v>
      </c>
      <c r="Q251">
        <v>0</v>
      </c>
      <c r="R251">
        <v>130</v>
      </c>
      <c r="S251" t="s">
        <v>27</v>
      </c>
    </row>
    <row r="252" spans="1:19" x14ac:dyDescent="0.35">
      <c r="A252" t="s">
        <v>76</v>
      </c>
      <c r="B252">
        <v>51</v>
      </c>
      <c r="C252" t="s">
        <v>93</v>
      </c>
      <c r="D252">
        <v>105</v>
      </c>
      <c r="E252" t="s">
        <v>94</v>
      </c>
      <c r="F252" t="s">
        <v>95</v>
      </c>
      <c r="G252" t="s">
        <v>23</v>
      </c>
      <c r="H252">
        <v>267</v>
      </c>
      <c r="I252" t="s">
        <v>25</v>
      </c>
      <c r="J252">
        <v>1500</v>
      </c>
      <c r="K252">
        <v>2</v>
      </c>
      <c r="L252">
        <v>2</v>
      </c>
      <c r="M252" t="s">
        <v>25</v>
      </c>
      <c r="N252" t="s">
        <v>26</v>
      </c>
      <c r="O252" t="s">
        <v>25</v>
      </c>
      <c r="P252" t="s">
        <v>30</v>
      </c>
      <c r="Q252">
        <v>0</v>
      </c>
      <c r="R252">
        <v>95</v>
      </c>
      <c r="S252" t="s">
        <v>27</v>
      </c>
    </row>
    <row r="253" spans="1:19" x14ac:dyDescent="0.35">
      <c r="A253" t="s">
        <v>77</v>
      </c>
      <c r="B253">
        <v>53</v>
      </c>
      <c r="C253" t="s">
        <v>93</v>
      </c>
      <c r="D253">
        <v>105</v>
      </c>
      <c r="E253" t="s">
        <v>94</v>
      </c>
      <c r="F253" t="s">
        <v>95</v>
      </c>
      <c r="G253" t="s">
        <v>23</v>
      </c>
      <c r="H253">
        <v>349</v>
      </c>
      <c r="I253" t="s">
        <v>25</v>
      </c>
      <c r="J253">
        <v>1000</v>
      </c>
      <c r="K253">
        <v>2</v>
      </c>
      <c r="L253">
        <v>2</v>
      </c>
      <c r="M253" t="s">
        <v>25</v>
      </c>
      <c r="N253">
        <v>17</v>
      </c>
      <c r="O253" t="s">
        <v>25</v>
      </c>
      <c r="P253" t="s">
        <v>30</v>
      </c>
      <c r="Q253">
        <v>0</v>
      </c>
      <c r="R253">
        <v>55</v>
      </c>
      <c r="S253" t="s">
        <v>31</v>
      </c>
    </row>
    <row r="254" spans="1:19" x14ac:dyDescent="0.35">
      <c r="A254" t="s">
        <v>79</v>
      </c>
      <c r="B254">
        <v>54</v>
      </c>
      <c r="C254" t="s">
        <v>93</v>
      </c>
      <c r="D254">
        <v>105</v>
      </c>
      <c r="E254" t="s">
        <v>94</v>
      </c>
      <c r="F254" t="s">
        <v>95</v>
      </c>
      <c r="G254" t="s">
        <v>23</v>
      </c>
      <c r="H254">
        <v>134</v>
      </c>
      <c r="I254" t="s">
        <v>86</v>
      </c>
      <c r="J254">
        <v>1200</v>
      </c>
      <c r="K254">
        <v>2</v>
      </c>
      <c r="L254">
        <v>3</v>
      </c>
      <c r="M254" t="s">
        <v>25</v>
      </c>
      <c r="N254">
        <v>18</v>
      </c>
      <c r="O254" t="s">
        <v>30</v>
      </c>
      <c r="P254" t="s">
        <v>30</v>
      </c>
      <c r="Q254">
        <v>4</v>
      </c>
      <c r="R254">
        <v>70</v>
      </c>
      <c r="S254" t="s">
        <v>31</v>
      </c>
    </row>
    <row r="255" spans="1:19" x14ac:dyDescent="0.35">
      <c r="A255" t="s">
        <v>80</v>
      </c>
      <c r="B255">
        <v>55</v>
      </c>
      <c r="C255" t="s">
        <v>93</v>
      </c>
      <c r="D255">
        <v>105</v>
      </c>
      <c r="E255" t="s">
        <v>94</v>
      </c>
      <c r="F255" t="s">
        <v>95</v>
      </c>
      <c r="G255" t="s">
        <v>23</v>
      </c>
      <c r="H255">
        <v>60</v>
      </c>
      <c r="I255" t="s">
        <v>86</v>
      </c>
      <c r="J255">
        <v>1000</v>
      </c>
      <c r="K255">
        <v>2</v>
      </c>
      <c r="L255">
        <v>3</v>
      </c>
      <c r="M255" t="s">
        <v>25</v>
      </c>
      <c r="N255">
        <v>18</v>
      </c>
      <c r="O255" t="s">
        <v>25</v>
      </c>
      <c r="P255" t="s">
        <v>30</v>
      </c>
      <c r="Q255">
        <v>4</v>
      </c>
      <c r="R255">
        <v>60</v>
      </c>
      <c r="S255" t="s">
        <v>27</v>
      </c>
    </row>
    <row r="256" spans="1:19" x14ac:dyDescent="0.35">
      <c r="A256" t="s">
        <v>81</v>
      </c>
      <c r="B256">
        <v>56</v>
      </c>
      <c r="C256" t="s">
        <v>93</v>
      </c>
      <c r="D256">
        <v>105</v>
      </c>
      <c r="E256" t="s">
        <v>94</v>
      </c>
      <c r="F256" t="s">
        <v>95</v>
      </c>
      <c r="G256" t="s">
        <v>23</v>
      </c>
      <c r="H256">
        <v>200</v>
      </c>
      <c r="I256" t="s">
        <v>100</v>
      </c>
      <c r="J256">
        <v>1250</v>
      </c>
      <c r="K256">
        <v>2</v>
      </c>
      <c r="L256">
        <v>2</v>
      </c>
      <c r="M256" t="s">
        <v>25</v>
      </c>
      <c r="N256">
        <v>17</v>
      </c>
      <c r="O256" t="s">
        <v>25</v>
      </c>
      <c r="P256" t="s">
        <v>25</v>
      </c>
      <c r="Q256">
        <v>0</v>
      </c>
      <c r="R256">
        <v>150</v>
      </c>
      <c r="S256" t="s">
        <v>27</v>
      </c>
    </row>
    <row r="257" spans="1:19" x14ac:dyDescent="0.35">
      <c r="A257" t="s">
        <v>19</v>
      </c>
      <c r="B257">
        <v>1</v>
      </c>
      <c r="C257" t="s">
        <v>104</v>
      </c>
      <c r="D257">
        <v>106</v>
      </c>
      <c r="E257" t="s">
        <v>105</v>
      </c>
      <c r="F257" t="s">
        <v>22</v>
      </c>
      <c r="G257" t="s">
        <v>23</v>
      </c>
      <c r="H257">
        <v>178.5</v>
      </c>
      <c r="I257" t="s">
        <v>29</v>
      </c>
      <c r="K257">
        <v>5</v>
      </c>
      <c r="L257">
        <v>1</v>
      </c>
      <c r="M257" t="s">
        <v>30</v>
      </c>
      <c r="N257" t="s">
        <v>26</v>
      </c>
      <c r="O257" t="s">
        <v>30</v>
      </c>
      <c r="P257" t="s">
        <v>25</v>
      </c>
      <c r="Q257">
        <v>24</v>
      </c>
      <c r="R257">
        <v>75</v>
      </c>
      <c r="S257" t="s">
        <v>27</v>
      </c>
    </row>
    <row r="258" spans="1:19" x14ac:dyDescent="0.35">
      <c r="A258" t="s">
        <v>28</v>
      </c>
      <c r="B258">
        <v>2</v>
      </c>
      <c r="C258" t="s">
        <v>104</v>
      </c>
      <c r="D258">
        <v>106</v>
      </c>
      <c r="E258" t="s">
        <v>105</v>
      </c>
      <c r="F258" t="s">
        <v>22</v>
      </c>
      <c r="G258" t="s">
        <v>23</v>
      </c>
      <c r="H258">
        <v>200</v>
      </c>
      <c r="I258" t="s">
        <v>29</v>
      </c>
      <c r="K258">
        <v>5</v>
      </c>
      <c r="L258">
        <v>1</v>
      </c>
      <c r="M258" t="s">
        <v>25</v>
      </c>
      <c r="N258" t="s">
        <v>26</v>
      </c>
      <c r="O258" t="s">
        <v>25</v>
      </c>
      <c r="P258" t="s">
        <v>30</v>
      </c>
      <c r="Q258">
        <v>60</v>
      </c>
      <c r="R258">
        <v>100</v>
      </c>
      <c r="S258" t="s">
        <v>27</v>
      </c>
    </row>
    <row r="259" spans="1:19" x14ac:dyDescent="0.35">
      <c r="A259" t="s">
        <v>32</v>
      </c>
      <c r="B259">
        <v>4</v>
      </c>
      <c r="C259" t="s">
        <v>104</v>
      </c>
      <c r="D259">
        <v>106</v>
      </c>
      <c r="E259" t="s">
        <v>105</v>
      </c>
      <c r="F259" t="s">
        <v>22</v>
      </c>
      <c r="G259" t="s">
        <v>23</v>
      </c>
      <c r="H259">
        <v>200</v>
      </c>
      <c r="I259" t="s">
        <v>29</v>
      </c>
      <c r="K259">
        <v>5</v>
      </c>
      <c r="L259">
        <v>1</v>
      </c>
      <c r="M259" t="s">
        <v>30</v>
      </c>
      <c r="N259" t="s">
        <v>26</v>
      </c>
      <c r="O259" t="s">
        <v>25</v>
      </c>
      <c r="P259" t="s">
        <v>30</v>
      </c>
      <c r="Q259">
        <v>90</v>
      </c>
      <c r="R259">
        <v>163</v>
      </c>
      <c r="S259" t="s">
        <v>27</v>
      </c>
    </row>
    <row r="260" spans="1:19" x14ac:dyDescent="0.35">
      <c r="A260" t="s">
        <v>33</v>
      </c>
      <c r="B260">
        <v>5</v>
      </c>
      <c r="C260" t="s">
        <v>104</v>
      </c>
      <c r="D260">
        <v>106</v>
      </c>
      <c r="E260" t="s">
        <v>105</v>
      </c>
      <c r="F260" t="s">
        <v>22</v>
      </c>
      <c r="G260" t="s">
        <v>23</v>
      </c>
      <c r="H260">
        <v>161.25</v>
      </c>
      <c r="I260" t="s">
        <v>29</v>
      </c>
      <c r="K260">
        <v>5</v>
      </c>
      <c r="L260">
        <v>1</v>
      </c>
      <c r="M260" t="s">
        <v>25</v>
      </c>
      <c r="N260" t="s">
        <v>26</v>
      </c>
      <c r="O260" t="s">
        <v>25</v>
      </c>
      <c r="P260" t="s">
        <v>25</v>
      </c>
      <c r="Q260">
        <v>15</v>
      </c>
      <c r="R260">
        <v>65</v>
      </c>
      <c r="S260" t="s">
        <v>27</v>
      </c>
    </row>
    <row r="261" spans="1:19" x14ac:dyDescent="0.35">
      <c r="A261" t="s">
        <v>34</v>
      </c>
      <c r="B261">
        <v>6</v>
      </c>
      <c r="C261" t="s">
        <v>104</v>
      </c>
      <c r="D261">
        <v>106</v>
      </c>
      <c r="E261" t="s">
        <v>105</v>
      </c>
      <c r="F261" t="s">
        <v>22</v>
      </c>
      <c r="G261" t="s">
        <v>23</v>
      </c>
      <c r="H261">
        <v>500</v>
      </c>
      <c r="I261" t="s">
        <v>29</v>
      </c>
      <c r="K261">
        <v>5</v>
      </c>
      <c r="L261">
        <v>1</v>
      </c>
      <c r="M261" t="s">
        <v>25</v>
      </c>
      <c r="N261" t="s">
        <v>26</v>
      </c>
      <c r="O261" t="s">
        <v>25</v>
      </c>
      <c r="P261" t="s">
        <v>25</v>
      </c>
      <c r="Q261">
        <v>30</v>
      </c>
      <c r="R261">
        <v>150</v>
      </c>
      <c r="S261" t="s">
        <v>25</v>
      </c>
    </row>
    <row r="262" spans="1:19" x14ac:dyDescent="0.35">
      <c r="A262" t="s">
        <v>35</v>
      </c>
      <c r="B262">
        <v>8</v>
      </c>
      <c r="C262" t="s">
        <v>104</v>
      </c>
      <c r="D262">
        <v>106</v>
      </c>
      <c r="E262" t="s">
        <v>105</v>
      </c>
      <c r="F262" t="s">
        <v>22</v>
      </c>
      <c r="G262" t="s">
        <v>23</v>
      </c>
      <c r="H262">
        <v>126</v>
      </c>
      <c r="I262" t="s">
        <v>29</v>
      </c>
      <c r="K262">
        <v>5</v>
      </c>
      <c r="L262">
        <v>1</v>
      </c>
      <c r="M262" t="s">
        <v>25</v>
      </c>
      <c r="N262" t="s">
        <v>26</v>
      </c>
      <c r="O262" t="s">
        <v>25</v>
      </c>
      <c r="P262" t="s">
        <v>30</v>
      </c>
      <c r="Q262">
        <v>0</v>
      </c>
      <c r="R262" t="s">
        <v>26</v>
      </c>
      <c r="S262" t="s">
        <v>27</v>
      </c>
    </row>
    <row r="263" spans="1:19" x14ac:dyDescent="0.35">
      <c r="A263" t="s">
        <v>36</v>
      </c>
      <c r="B263">
        <v>9</v>
      </c>
      <c r="C263" t="s">
        <v>104</v>
      </c>
      <c r="D263">
        <v>106</v>
      </c>
      <c r="E263" t="s">
        <v>105</v>
      </c>
      <c r="F263" t="s">
        <v>22</v>
      </c>
      <c r="G263" t="s">
        <v>23</v>
      </c>
      <c r="H263">
        <v>180</v>
      </c>
      <c r="I263" t="s">
        <v>29</v>
      </c>
      <c r="K263">
        <v>5</v>
      </c>
      <c r="L263">
        <v>1</v>
      </c>
      <c r="M263" t="s">
        <v>25</v>
      </c>
      <c r="N263" t="s">
        <v>26</v>
      </c>
      <c r="O263" t="s">
        <v>25</v>
      </c>
      <c r="P263" t="s">
        <v>25</v>
      </c>
      <c r="Q263">
        <v>50</v>
      </c>
      <c r="R263">
        <v>220</v>
      </c>
      <c r="S263" t="s">
        <v>27</v>
      </c>
    </row>
    <row r="264" spans="1:19" x14ac:dyDescent="0.35">
      <c r="A264" t="s">
        <v>37</v>
      </c>
      <c r="B264">
        <v>10</v>
      </c>
      <c r="C264" t="s">
        <v>104</v>
      </c>
      <c r="D264">
        <v>106</v>
      </c>
      <c r="E264" t="s">
        <v>105</v>
      </c>
      <c r="F264" t="s">
        <v>22</v>
      </c>
      <c r="G264" t="s">
        <v>23</v>
      </c>
      <c r="H264">
        <v>235</v>
      </c>
      <c r="I264" t="s">
        <v>29</v>
      </c>
      <c r="K264">
        <v>5</v>
      </c>
      <c r="L264">
        <v>1</v>
      </c>
      <c r="M264" t="s">
        <v>25</v>
      </c>
      <c r="N264" t="s">
        <v>26</v>
      </c>
      <c r="O264" t="s">
        <v>25</v>
      </c>
      <c r="P264" t="s">
        <v>30</v>
      </c>
      <c r="Q264">
        <v>30</v>
      </c>
      <c r="R264" t="s">
        <v>26</v>
      </c>
      <c r="S264" t="s">
        <v>27</v>
      </c>
    </row>
    <row r="265" spans="1:19" x14ac:dyDescent="0.35">
      <c r="A265" t="s">
        <v>39</v>
      </c>
      <c r="B265">
        <v>12</v>
      </c>
      <c r="C265" t="s">
        <v>104</v>
      </c>
      <c r="D265">
        <v>106</v>
      </c>
      <c r="E265" t="s">
        <v>105</v>
      </c>
      <c r="F265" t="s">
        <v>22</v>
      </c>
      <c r="G265" t="s">
        <v>23</v>
      </c>
      <c r="H265">
        <v>110</v>
      </c>
      <c r="I265" t="s">
        <v>29</v>
      </c>
      <c r="K265">
        <v>5</v>
      </c>
      <c r="L265">
        <v>1</v>
      </c>
      <c r="M265" t="s">
        <v>25</v>
      </c>
      <c r="N265" t="s">
        <v>26</v>
      </c>
      <c r="O265" t="s">
        <v>25</v>
      </c>
      <c r="P265" t="s">
        <v>30</v>
      </c>
      <c r="Q265">
        <v>30</v>
      </c>
      <c r="R265">
        <v>84</v>
      </c>
      <c r="S265" t="s">
        <v>27</v>
      </c>
    </row>
    <row r="266" spans="1:19" x14ac:dyDescent="0.35">
      <c r="A266" t="s">
        <v>40</v>
      </c>
      <c r="B266">
        <v>13</v>
      </c>
      <c r="C266" t="s">
        <v>104</v>
      </c>
      <c r="D266">
        <v>106</v>
      </c>
      <c r="E266" t="s">
        <v>105</v>
      </c>
      <c r="F266" t="s">
        <v>22</v>
      </c>
      <c r="G266" t="s">
        <v>23</v>
      </c>
      <c r="H266">
        <v>75</v>
      </c>
      <c r="I266" t="s">
        <v>29</v>
      </c>
      <c r="K266">
        <v>5</v>
      </c>
      <c r="L266">
        <v>1</v>
      </c>
      <c r="M266" t="s">
        <v>30</v>
      </c>
      <c r="N266">
        <v>18</v>
      </c>
      <c r="O266" t="s">
        <v>30</v>
      </c>
      <c r="P266" t="s">
        <v>30</v>
      </c>
      <c r="Q266">
        <v>30</v>
      </c>
      <c r="R266">
        <v>65</v>
      </c>
      <c r="S266" t="s">
        <v>27</v>
      </c>
    </row>
    <row r="267" spans="1:19" x14ac:dyDescent="0.35">
      <c r="A267" t="s">
        <v>41</v>
      </c>
      <c r="B267">
        <v>15</v>
      </c>
      <c r="C267" t="s">
        <v>104</v>
      </c>
      <c r="D267">
        <v>106</v>
      </c>
      <c r="E267" t="s">
        <v>105</v>
      </c>
      <c r="F267" t="s">
        <v>22</v>
      </c>
      <c r="G267" t="s">
        <v>23</v>
      </c>
      <c r="H267">
        <v>194</v>
      </c>
      <c r="I267" t="s">
        <v>29</v>
      </c>
      <c r="K267">
        <v>5</v>
      </c>
      <c r="L267">
        <v>1</v>
      </c>
      <c r="M267" t="s">
        <v>25</v>
      </c>
      <c r="N267">
        <v>18</v>
      </c>
      <c r="O267" t="s">
        <v>25</v>
      </c>
      <c r="P267" t="s">
        <v>25</v>
      </c>
      <c r="Q267">
        <v>30</v>
      </c>
      <c r="R267">
        <v>36</v>
      </c>
      <c r="S267" t="s">
        <v>27</v>
      </c>
    </row>
    <row r="268" spans="1:19" x14ac:dyDescent="0.35">
      <c r="A268" t="s">
        <v>42</v>
      </c>
      <c r="B268">
        <v>16</v>
      </c>
      <c r="C268" t="s">
        <v>104</v>
      </c>
      <c r="D268">
        <v>106</v>
      </c>
      <c r="E268" t="s">
        <v>105</v>
      </c>
      <c r="F268" t="s">
        <v>22</v>
      </c>
      <c r="G268" t="s">
        <v>23</v>
      </c>
      <c r="H268">
        <v>118.25</v>
      </c>
      <c r="I268" t="s">
        <v>29</v>
      </c>
      <c r="K268">
        <v>5</v>
      </c>
      <c r="L268">
        <v>1</v>
      </c>
      <c r="M268" t="s">
        <v>25</v>
      </c>
      <c r="N268" t="s">
        <v>26</v>
      </c>
      <c r="O268" t="s">
        <v>25</v>
      </c>
      <c r="P268" t="s">
        <v>30</v>
      </c>
      <c r="Q268">
        <v>30</v>
      </c>
      <c r="R268">
        <v>90</v>
      </c>
      <c r="S268" t="s">
        <v>27</v>
      </c>
    </row>
    <row r="269" spans="1:19" x14ac:dyDescent="0.35">
      <c r="A269" t="s">
        <v>43</v>
      </c>
      <c r="B269">
        <v>17</v>
      </c>
      <c r="C269" t="s">
        <v>104</v>
      </c>
      <c r="D269">
        <v>106</v>
      </c>
      <c r="E269" t="s">
        <v>105</v>
      </c>
      <c r="F269" t="s">
        <v>22</v>
      </c>
      <c r="G269" t="s">
        <v>23</v>
      </c>
      <c r="H269">
        <v>125</v>
      </c>
      <c r="I269" t="s">
        <v>29</v>
      </c>
      <c r="K269">
        <v>5</v>
      </c>
      <c r="L269">
        <v>1</v>
      </c>
      <c r="M269" t="s">
        <v>25</v>
      </c>
      <c r="N269" t="s">
        <v>26</v>
      </c>
      <c r="O269" t="s">
        <v>25</v>
      </c>
      <c r="P269" t="s">
        <v>30</v>
      </c>
      <c r="Q269">
        <v>80</v>
      </c>
      <c r="R269">
        <v>80</v>
      </c>
      <c r="S269" t="s">
        <v>25</v>
      </c>
    </row>
    <row r="270" spans="1:19" x14ac:dyDescent="0.35">
      <c r="A270" t="s">
        <v>44</v>
      </c>
      <c r="B270">
        <v>18</v>
      </c>
      <c r="C270" t="s">
        <v>104</v>
      </c>
      <c r="D270">
        <v>106</v>
      </c>
      <c r="E270" t="s">
        <v>105</v>
      </c>
      <c r="F270" t="s">
        <v>22</v>
      </c>
      <c r="G270" t="s">
        <v>23</v>
      </c>
      <c r="H270">
        <v>50</v>
      </c>
      <c r="I270" t="s">
        <v>29</v>
      </c>
      <c r="K270">
        <v>5</v>
      </c>
      <c r="L270">
        <v>1</v>
      </c>
      <c r="M270" t="s">
        <v>25</v>
      </c>
      <c r="N270" t="s">
        <v>26</v>
      </c>
      <c r="O270" t="s">
        <v>25</v>
      </c>
      <c r="P270" t="s">
        <v>25</v>
      </c>
      <c r="Q270">
        <v>30</v>
      </c>
      <c r="R270">
        <v>50</v>
      </c>
      <c r="S270" t="s">
        <v>27</v>
      </c>
    </row>
    <row r="271" spans="1:19" x14ac:dyDescent="0.35">
      <c r="A271" t="s">
        <v>45</v>
      </c>
      <c r="B271">
        <v>19</v>
      </c>
      <c r="C271" t="s">
        <v>104</v>
      </c>
      <c r="D271">
        <v>106</v>
      </c>
      <c r="E271" t="s">
        <v>105</v>
      </c>
      <c r="F271" t="s">
        <v>22</v>
      </c>
      <c r="G271" t="s">
        <v>23</v>
      </c>
      <c r="H271">
        <v>81</v>
      </c>
      <c r="I271" t="s">
        <v>29</v>
      </c>
      <c r="K271">
        <v>5</v>
      </c>
      <c r="L271">
        <v>1</v>
      </c>
      <c r="M271" t="s">
        <v>25</v>
      </c>
      <c r="N271" t="s">
        <v>26</v>
      </c>
      <c r="O271" t="s">
        <v>25</v>
      </c>
      <c r="P271" t="s">
        <v>30</v>
      </c>
      <c r="Q271">
        <v>36</v>
      </c>
      <c r="R271">
        <v>81</v>
      </c>
      <c r="S271" t="s">
        <v>27</v>
      </c>
    </row>
    <row r="272" spans="1:19" x14ac:dyDescent="0.35">
      <c r="A272" t="s">
        <v>46</v>
      </c>
      <c r="B272">
        <v>20</v>
      </c>
      <c r="C272" t="s">
        <v>104</v>
      </c>
      <c r="D272">
        <v>106</v>
      </c>
      <c r="E272" t="s">
        <v>105</v>
      </c>
      <c r="F272" t="s">
        <v>22</v>
      </c>
      <c r="G272" t="s">
        <v>23</v>
      </c>
      <c r="H272">
        <v>98</v>
      </c>
      <c r="I272" t="s">
        <v>29</v>
      </c>
      <c r="K272">
        <v>5</v>
      </c>
      <c r="L272">
        <v>1</v>
      </c>
      <c r="M272" t="s">
        <v>25</v>
      </c>
      <c r="N272" t="s">
        <v>26</v>
      </c>
      <c r="O272" t="s">
        <v>25</v>
      </c>
      <c r="P272" t="s">
        <v>30</v>
      </c>
      <c r="Q272">
        <v>30</v>
      </c>
      <c r="R272">
        <v>55</v>
      </c>
      <c r="S272" t="s">
        <v>27</v>
      </c>
    </row>
    <row r="273" spans="1:19" x14ac:dyDescent="0.35">
      <c r="A273" t="s">
        <v>47</v>
      </c>
      <c r="B273">
        <v>21</v>
      </c>
      <c r="C273" t="s">
        <v>104</v>
      </c>
      <c r="D273">
        <v>106</v>
      </c>
      <c r="E273" t="s">
        <v>105</v>
      </c>
      <c r="F273" t="s">
        <v>22</v>
      </c>
      <c r="G273" t="s">
        <v>23</v>
      </c>
      <c r="H273">
        <v>178.75</v>
      </c>
      <c r="I273" t="s">
        <v>29</v>
      </c>
      <c r="K273">
        <v>5</v>
      </c>
      <c r="L273">
        <v>1</v>
      </c>
      <c r="M273" t="s">
        <v>25</v>
      </c>
      <c r="N273" t="s">
        <v>26</v>
      </c>
      <c r="O273" t="s">
        <v>25</v>
      </c>
      <c r="P273" t="s">
        <v>30</v>
      </c>
      <c r="Q273">
        <v>28</v>
      </c>
      <c r="R273">
        <v>110</v>
      </c>
      <c r="S273" t="s">
        <v>27</v>
      </c>
    </row>
    <row r="274" spans="1:19" x14ac:dyDescent="0.35">
      <c r="A274" t="s">
        <v>48</v>
      </c>
      <c r="B274">
        <v>22</v>
      </c>
      <c r="C274" t="s">
        <v>104</v>
      </c>
      <c r="D274">
        <v>106</v>
      </c>
      <c r="E274" t="s">
        <v>105</v>
      </c>
      <c r="F274" t="s">
        <v>22</v>
      </c>
      <c r="G274" t="s">
        <v>23</v>
      </c>
      <c r="H274">
        <v>139.25</v>
      </c>
      <c r="I274" t="s">
        <v>29</v>
      </c>
      <c r="K274">
        <v>5</v>
      </c>
      <c r="L274">
        <v>1</v>
      </c>
      <c r="M274" t="s">
        <v>25</v>
      </c>
      <c r="N274" t="s">
        <v>26</v>
      </c>
      <c r="O274" t="s">
        <v>30</v>
      </c>
      <c r="P274" t="s">
        <v>30</v>
      </c>
      <c r="Q274">
        <v>60</v>
      </c>
      <c r="R274">
        <v>200</v>
      </c>
      <c r="S274" t="s">
        <v>27</v>
      </c>
    </row>
    <row r="275" spans="1:19" x14ac:dyDescent="0.35">
      <c r="A275" t="s">
        <v>49</v>
      </c>
      <c r="B275">
        <v>23</v>
      </c>
      <c r="C275" t="s">
        <v>104</v>
      </c>
      <c r="D275">
        <v>106</v>
      </c>
      <c r="E275" t="s">
        <v>105</v>
      </c>
      <c r="F275" t="s">
        <v>22</v>
      </c>
      <c r="G275" t="s">
        <v>23</v>
      </c>
      <c r="H275">
        <v>152</v>
      </c>
      <c r="I275" t="s">
        <v>29</v>
      </c>
      <c r="K275">
        <v>5</v>
      </c>
      <c r="L275">
        <v>1</v>
      </c>
      <c r="M275" t="s">
        <v>25</v>
      </c>
      <c r="N275" t="s">
        <v>26</v>
      </c>
      <c r="O275" t="s">
        <v>25</v>
      </c>
      <c r="P275" t="s">
        <v>25</v>
      </c>
      <c r="Q275">
        <v>50</v>
      </c>
      <c r="R275">
        <v>100</v>
      </c>
      <c r="S275" t="s">
        <v>27</v>
      </c>
    </row>
    <row r="276" spans="1:19" x14ac:dyDescent="0.35">
      <c r="A276" t="s">
        <v>50</v>
      </c>
      <c r="B276">
        <v>24</v>
      </c>
      <c r="C276" t="s">
        <v>104</v>
      </c>
      <c r="D276">
        <v>106</v>
      </c>
      <c r="E276" t="s">
        <v>105</v>
      </c>
      <c r="F276" t="s">
        <v>22</v>
      </c>
      <c r="G276" t="s">
        <v>23</v>
      </c>
      <c r="H276">
        <v>50</v>
      </c>
      <c r="I276" t="s">
        <v>29</v>
      </c>
      <c r="K276">
        <v>5</v>
      </c>
      <c r="L276">
        <v>1</v>
      </c>
      <c r="M276" t="s">
        <v>25</v>
      </c>
      <c r="N276" t="s">
        <v>26</v>
      </c>
      <c r="O276" t="s">
        <v>30</v>
      </c>
      <c r="P276" t="s">
        <v>30</v>
      </c>
      <c r="Q276">
        <v>40</v>
      </c>
      <c r="R276">
        <v>146</v>
      </c>
      <c r="S276" t="s">
        <v>27</v>
      </c>
    </row>
    <row r="277" spans="1:19" x14ac:dyDescent="0.35">
      <c r="A277" t="s">
        <v>51</v>
      </c>
      <c r="B277">
        <v>25</v>
      </c>
      <c r="C277" t="s">
        <v>104</v>
      </c>
      <c r="D277">
        <v>106</v>
      </c>
      <c r="E277" t="s">
        <v>105</v>
      </c>
      <c r="F277" t="s">
        <v>22</v>
      </c>
      <c r="G277" t="s">
        <v>23</v>
      </c>
      <c r="H277">
        <v>150</v>
      </c>
      <c r="I277" t="s">
        <v>29</v>
      </c>
      <c r="K277">
        <v>5</v>
      </c>
      <c r="L277">
        <v>1</v>
      </c>
      <c r="M277" t="s">
        <v>25</v>
      </c>
      <c r="N277" t="s">
        <v>26</v>
      </c>
      <c r="O277" t="s">
        <v>30</v>
      </c>
      <c r="P277" t="s">
        <v>30</v>
      </c>
      <c r="Q277">
        <v>15</v>
      </c>
      <c r="R277">
        <v>180</v>
      </c>
      <c r="S277" t="s">
        <v>31</v>
      </c>
    </row>
    <row r="278" spans="1:19" x14ac:dyDescent="0.35">
      <c r="A278" t="s">
        <v>52</v>
      </c>
      <c r="B278">
        <v>26</v>
      </c>
      <c r="C278" t="s">
        <v>104</v>
      </c>
      <c r="D278">
        <v>106</v>
      </c>
      <c r="E278" t="s">
        <v>105</v>
      </c>
      <c r="F278" t="s">
        <v>22</v>
      </c>
      <c r="G278" t="s">
        <v>23</v>
      </c>
      <c r="H278">
        <v>55.45</v>
      </c>
      <c r="I278" t="s">
        <v>29</v>
      </c>
      <c r="K278">
        <v>5</v>
      </c>
      <c r="L278">
        <v>1</v>
      </c>
      <c r="M278" t="s">
        <v>25</v>
      </c>
      <c r="N278" t="s">
        <v>26</v>
      </c>
      <c r="O278" t="s">
        <v>25</v>
      </c>
      <c r="P278" t="s">
        <v>30</v>
      </c>
      <c r="Q278">
        <v>25</v>
      </c>
      <c r="R278">
        <v>29.8</v>
      </c>
      <c r="S278" t="s">
        <v>27</v>
      </c>
    </row>
    <row r="279" spans="1:19" x14ac:dyDescent="0.35">
      <c r="A279" t="s">
        <v>53</v>
      </c>
      <c r="B279">
        <v>27</v>
      </c>
      <c r="C279" t="s">
        <v>104</v>
      </c>
      <c r="D279">
        <v>106</v>
      </c>
      <c r="E279" t="s">
        <v>105</v>
      </c>
      <c r="F279" t="s">
        <v>22</v>
      </c>
      <c r="G279" t="s">
        <v>23</v>
      </c>
      <c r="H279">
        <v>138.25</v>
      </c>
      <c r="I279" t="s">
        <v>29</v>
      </c>
      <c r="K279">
        <v>5</v>
      </c>
      <c r="L279">
        <v>1</v>
      </c>
      <c r="M279" t="s">
        <v>25</v>
      </c>
      <c r="N279" t="s">
        <v>26</v>
      </c>
      <c r="O279" t="s">
        <v>25</v>
      </c>
      <c r="P279" t="s">
        <v>30</v>
      </c>
      <c r="Q279">
        <v>0</v>
      </c>
      <c r="R279">
        <v>85</v>
      </c>
      <c r="S279" t="s">
        <v>27</v>
      </c>
    </row>
    <row r="280" spans="1:19" x14ac:dyDescent="0.35">
      <c r="A280" t="s">
        <v>54</v>
      </c>
      <c r="B280">
        <v>28</v>
      </c>
      <c r="C280" t="s">
        <v>104</v>
      </c>
      <c r="D280">
        <v>106</v>
      </c>
      <c r="E280" t="s">
        <v>105</v>
      </c>
      <c r="F280" t="s">
        <v>22</v>
      </c>
      <c r="G280" t="s">
        <v>23</v>
      </c>
      <c r="H280">
        <v>175</v>
      </c>
      <c r="I280" t="s">
        <v>29</v>
      </c>
      <c r="K280">
        <v>5</v>
      </c>
      <c r="L280">
        <v>1</v>
      </c>
      <c r="M280" t="s">
        <v>25</v>
      </c>
      <c r="N280" t="s">
        <v>26</v>
      </c>
      <c r="O280" t="s">
        <v>25</v>
      </c>
      <c r="P280" t="s">
        <v>30</v>
      </c>
      <c r="Q280">
        <v>40</v>
      </c>
      <c r="R280">
        <v>100</v>
      </c>
      <c r="S280" t="s">
        <v>27</v>
      </c>
    </row>
    <row r="281" spans="1:19" x14ac:dyDescent="0.35">
      <c r="A281" t="s">
        <v>55</v>
      </c>
      <c r="B281">
        <v>29</v>
      </c>
      <c r="C281" t="s">
        <v>104</v>
      </c>
      <c r="D281">
        <v>106</v>
      </c>
      <c r="E281" t="s">
        <v>105</v>
      </c>
      <c r="F281" t="s">
        <v>22</v>
      </c>
      <c r="G281" t="s">
        <v>23</v>
      </c>
      <c r="H281">
        <v>150</v>
      </c>
      <c r="I281" t="s">
        <v>29</v>
      </c>
      <c r="K281">
        <v>5</v>
      </c>
      <c r="L281">
        <v>1</v>
      </c>
      <c r="M281" t="s">
        <v>25</v>
      </c>
      <c r="N281" t="s">
        <v>26</v>
      </c>
      <c r="O281" t="s">
        <v>25</v>
      </c>
      <c r="P281" t="s">
        <v>30</v>
      </c>
      <c r="Q281">
        <v>0</v>
      </c>
      <c r="R281">
        <v>60</v>
      </c>
      <c r="S281" t="s">
        <v>31</v>
      </c>
    </row>
    <row r="282" spans="1:19" x14ac:dyDescent="0.35">
      <c r="A282" t="s">
        <v>38</v>
      </c>
      <c r="B282">
        <v>11</v>
      </c>
      <c r="C282" t="s">
        <v>104</v>
      </c>
      <c r="D282">
        <v>106</v>
      </c>
      <c r="E282" t="s">
        <v>105</v>
      </c>
      <c r="F282" t="s">
        <v>22</v>
      </c>
      <c r="G282" t="s">
        <v>23</v>
      </c>
      <c r="H282">
        <v>230</v>
      </c>
      <c r="I282" t="s">
        <v>29</v>
      </c>
      <c r="K282">
        <v>5</v>
      </c>
      <c r="L282">
        <v>1</v>
      </c>
      <c r="M282" t="s">
        <v>25</v>
      </c>
      <c r="N282" t="s">
        <v>26</v>
      </c>
      <c r="O282" t="s">
        <v>25</v>
      </c>
      <c r="P282" t="s">
        <v>30</v>
      </c>
      <c r="Q282">
        <v>24</v>
      </c>
      <c r="R282">
        <v>313</v>
      </c>
      <c r="S282" t="s">
        <v>27</v>
      </c>
    </row>
    <row r="283" spans="1:19" x14ac:dyDescent="0.35">
      <c r="A283" t="s">
        <v>56</v>
      </c>
      <c r="B283">
        <v>30</v>
      </c>
      <c r="C283" t="s">
        <v>104</v>
      </c>
      <c r="D283">
        <v>106</v>
      </c>
      <c r="E283" t="s">
        <v>105</v>
      </c>
      <c r="F283" t="s">
        <v>22</v>
      </c>
      <c r="G283" t="s">
        <v>23</v>
      </c>
      <c r="H283">
        <v>105</v>
      </c>
      <c r="I283" t="s">
        <v>29</v>
      </c>
      <c r="K283">
        <v>5</v>
      </c>
      <c r="L283">
        <v>1</v>
      </c>
      <c r="M283" t="s">
        <v>25</v>
      </c>
      <c r="N283" t="s">
        <v>26</v>
      </c>
      <c r="O283" t="s">
        <v>25</v>
      </c>
      <c r="P283" t="s">
        <v>25</v>
      </c>
      <c r="Q283">
        <v>24</v>
      </c>
      <c r="R283">
        <v>50</v>
      </c>
      <c r="S283" t="s">
        <v>27</v>
      </c>
    </row>
    <row r="284" spans="1:19" x14ac:dyDescent="0.35">
      <c r="A284" t="s">
        <v>57</v>
      </c>
      <c r="B284">
        <v>31</v>
      </c>
      <c r="C284" t="s">
        <v>104</v>
      </c>
      <c r="D284">
        <v>106</v>
      </c>
      <c r="E284" t="s">
        <v>105</v>
      </c>
      <c r="F284" t="s">
        <v>22</v>
      </c>
      <c r="G284" t="s">
        <v>23</v>
      </c>
      <c r="H284">
        <v>113.25</v>
      </c>
      <c r="I284" t="s">
        <v>29</v>
      </c>
      <c r="K284">
        <v>5</v>
      </c>
      <c r="L284">
        <v>1</v>
      </c>
      <c r="M284" t="s">
        <v>25</v>
      </c>
      <c r="N284">
        <v>19</v>
      </c>
      <c r="O284" t="s">
        <v>30</v>
      </c>
      <c r="P284" t="s">
        <v>30</v>
      </c>
      <c r="Q284">
        <v>40</v>
      </c>
      <c r="R284">
        <v>68</v>
      </c>
      <c r="S284" t="s">
        <v>27</v>
      </c>
    </row>
    <row r="285" spans="1:19" x14ac:dyDescent="0.35">
      <c r="A285" t="s">
        <v>58</v>
      </c>
      <c r="B285">
        <v>32</v>
      </c>
      <c r="C285" t="s">
        <v>104</v>
      </c>
      <c r="D285">
        <v>106</v>
      </c>
      <c r="E285" t="s">
        <v>105</v>
      </c>
      <c r="F285" t="s">
        <v>22</v>
      </c>
      <c r="G285" t="s">
        <v>23</v>
      </c>
      <c r="H285">
        <v>240</v>
      </c>
      <c r="I285" t="s">
        <v>29</v>
      </c>
      <c r="K285">
        <v>5</v>
      </c>
      <c r="L285">
        <v>1</v>
      </c>
      <c r="M285" t="s">
        <v>25</v>
      </c>
      <c r="N285" t="s">
        <v>26</v>
      </c>
      <c r="O285" t="s">
        <v>30</v>
      </c>
      <c r="P285" t="s">
        <v>30</v>
      </c>
      <c r="Q285">
        <v>45</v>
      </c>
      <c r="R285">
        <v>300</v>
      </c>
      <c r="S285" t="s">
        <v>27</v>
      </c>
    </row>
    <row r="286" spans="1:19" x14ac:dyDescent="0.35">
      <c r="A286" t="s">
        <v>59</v>
      </c>
      <c r="B286">
        <v>33</v>
      </c>
      <c r="C286" t="s">
        <v>104</v>
      </c>
      <c r="D286">
        <v>106</v>
      </c>
      <c r="E286" t="s">
        <v>105</v>
      </c>
      <c r="F286" t="s">
        <v>22</v>
      </c>
      <c r="G286" t="s">
        <v>23</v>
      </c>
      <c r="H286">
        <v>148.25</v>
      </c>
      <c r="I286" t="s">
        <v>29</v>
      </c>
      <c r="K286">
        <v>5</v>
      </c>
      <c r="L286">
        <v>1</v>
      </c>
      <c r="M286" t="s">
        <v>25</v>
      </c>
      <c r="N286" t="s">
        <v>26</v>
      </c>
      <c r="O286" t="s">
        <v>25</v>
      </c>
      <c r="P286" t="s">
        <v>30</v>
      </c>
      <c r="Q286">
        <v>30</v>
      </c>
      <c r="R286">
        <v>100</v>
      </c>
      <c r="S286" t="s">
        <v>25</v>
      </c>
    </row>
    <row r="287" spans="1:19" x14ac:dyDescent="0.35">
      <c r="A287" t="s">
        <v>60</v>
      </c>
      <c r="B287">
        <v>34</v>
      </c>
      <c r="C287" t="s">
        <v>104</v>
      </c>
      <c r="D287">
        <v>106</v>
      </c>
      <c r="E287" t="s">
        <v>105</v>
      </c>
      <c r="F287" t="s">
        <v>22</v>
      </c>
      <c r="G287" t="s">
        <v>23</v>
      </c>
      <c r="H287">
        <v>278.75</v>
      </c>
      <c r="I287" t="s">
        <v>29</v>
      </c>
      <c r="K287">
        <v>5</v>
      </c>
      <c r="L287">
        <v>1</v>
      </c>
      <c r="M287" t="s">
        <v>25</v>
      </c>
      <c r="N287">
        <v>18</v>
      </c>
      <c r="O287" t="s">
        <v>30</v>
      </c>
      <c r="P287" t="s">
        <v>25</v>
      </c>
      <c r="Q287">
        <v>30</v>
      </c>
      <c r="R287">
        <v>160</v>
      </c>
      <c r="S287" t="s">
        <v>27</v>
      </c>
    </row>
    <row r="288" spans="1:19" x14ac:dyDescent="0.35">
      <c r="A288" t="s">
        <v>61</v>
      </c>
      <c r="B288">
        <v>35</v>
      </c>
      <c r="C288" t="s">
        <v>104</v>
      </c>
      <c r="D288">
        <v>106</v>
      </c>
      <c r="E288" t="s">
        <v>105</v>
      </c>
      <c r="F288" t="s">
        <v>22</v>
      </c>
      <c r="G288" t="s">
        <v>23</v>
      </c>
      <c r="H288">
        <v>144</v>
      </c>
      <c r="I288" t="s">
        <v>29</v>
      </c>
      <c r="K288">
        <v>5</v>
      </c>
      <c r="L288">
        <v>1</v>
      </c>
      <c r="M288" t="s">
        <v>25</v>
      </c>
      <c r="N288" t="s">
        <v>26</v>
      </c>
      <c r="O288" t="s">
        <v>25</v>
      </c>
      <c r="P288" t="s">
        <v>30</v>
      </c>
      <c r="Q288">
        <v>50</v>
      </c>
      <c r="R288">
        <v>110</v>
      </c>
      <c r="S288" t="s">
        <v>27</v>
      </c>
    </row>
    <row r="289" spans="1:19" x14ac:dyDescent="0.35">
      <c r="A289" t="s">
        <v>62</v>
      </c>
      <c r="B289">
        <v>36</v>
      </c>
      <c r="C289" t="s">
        <v>104</v>
      </c>
      <c r="D289">
        <v>106</v>
      </c>
      <c r="E289" t="s">
        <v>105</v>
      </c>
      <c r="F289" t="s">
        <v>22</v>
      </c>
      <c r="G289" t="s">
        <v>23</v>
      </c>
      <c r="H289">
        <v>85</v>
      </c>
      <c r="I289" t="s">
        <v>29</v>
      </c>
      <c r="K289">
        <v>5</v>
      </c>
      <c r="L289">
        <v>1</v>
      </c>
      <c r="M289" t="s">
        <v>25</v>
      </c>
      <c r="N289">
        <v>21</v>
      </c>
      <c r="O289" t="s">
        <v>30</v>
      </c>
      <c r="P289" t="s">
        <v>30</v>
      </c>
      <c r="Q289">
        <v>0</v>
      </c>
      <c r="R289">
        <v>180</v>
      </c>
      <c r="S289" t="s">
        <v>27</v>
      </c>
    </row>
    <row r="290" spans="1:19" x14ac:dyDescent="0.35">
      <c r="A290" t="s">
        <v>63</v>
      </c>
      <c r="B290">
        <v>37</v>
      </c>
      <c r="C290" t="s">
        <v>104</v>
      </c>
      <c r="D290">
        <v>106</v>
      </c>
      <c r="E290" t="s">
        <v>105</v>
      </c>
      <c r="F290" t="s">
        <v>22</v>
      </c>
      <c r="G290" t="s">
        <v>23</v>
      </c>
      <c r="H290">
        <v>100</v>
      </c>
      <c r="I290" t="s">
        <v>29</v>
      </c>
      <c r="K290">
        <v>5</v>
      </c>
      <c r="L290">
        <v>1</v>
      </c>
      <c r="M290" t="s">
        <v>25</v>
      </c>
      <c r="N290" t="s">
        <v>26</v>
      </c>
      <c r="O290" t="s">
        <v>25</v>
      </c>
      <c r="P290" t="s">
        <v>25</v>
      </c>
      <c r="Q290">
        <v>0</v>
      </c>
      <c r="R290">
        <v>50</v>
      </c>
      <c r="S290" t="s">
        <v>27</v>
      </c>
    </row>
    <row r="291" spans="1:19" x14ac:dyDescent="0.35">
      <c r="A291" t="s">
        <v>64</v>
      </c>
      <c r="B291">
        <v>38</v>
      </c>
      <c r="C291" t="s">
        <v>104</v>
      </c>
      <c r="D291">
        <v>106</v>
      </c>
      <c r="E291" t="s">
        <v>105</v>
      </c>
      <c r="F291" t="s">
        <v>22</v>
      </c>
      <c r="G291" t="s">
        <v>23</v>
      </c>
      <c r="H291">
        <v>166.25</v>
      </c>
      <c r="I291" t="s">
        <v>29</v>
      </c>
      <c r="K291">
        <v>5</v>
      </c>
      <c r="L291">
        <v>1</v>
      </c>
      <c r="M291" t="s">
        <v>25</v>
      </c>
      <c r="N291" t="s">
        <v>26</v>
      </c>
      <c r="O291" t="s">
        <v>25</v>
      </c>
      <c r="P291" t="s">
        <v>25</v>
      </c>
      <c r="Q291">
        <v>12</v>
      </c>
      <c r="R291">
        <v>440</v>
      </c>
      <c r="S291" t="s">
        <v>27</v>
      </c>
    </row>
    <row r="292" spans="1:19" x14ac:dyDescent="0.35">
      <c r="A292" t="s">
        <v>65</v>
      </c>
      <c r="B292">
        <v>39</v>
      </c>
      <c r="C292" t="s">
        <v>104</v>
      </c>
      <c r="D292">
        <v>106</v>
      </c>
      <c r="E292" t="s">
        <v>105</v>
      </c>
      <c r="F292" t="s">
        <v>22</v>
      </c>
      <c r="G292" t="s">
        <v>23</v>
      </c>
      <c r="H292">
        <v>150</v>
      </c>
      <c r="I292" t="s">
        <v>29</v>
      </c>
      <c r="K292">
        <v>5</v>
      </c>
      <c r="L292">
        <v>1</v>
      </c>
      <c r="M292" t="s">
        <v>25</v>
      </c>
      <c r="N292" t="s">
        <v>26</v>
      </c>
      <c r="O292" t="s">
        <v>25</v>
      </c>
      <c r="P292" t="s">
        <v>25</v>
      </c>
      <c r="Q292">
        <v>24</v>
      </c>
      <c r="R292">
        <v>138.5</v>
      </c>
      <c r="S292" t="s">
        <v>31</v>
      </c>
    </row>
    <row r="293" spans="1:19" x14ac:dyDescent="0.35">
      <c r="A293" t="s">
        <v>66</v>
      </c>
      <c r="B293">
        <v>40</v>
      </c>
      <c r="C293" t="s">
        <v>104</v>
      </c>
      <c r="D293">
        <v>106</v>
      </c>
      <c r="E293" t="s">
        <v>105</v>
      </c>
      <c r="F293" t="s">
        <v>22</v>
      </c>
      <c r="G293" t="s">
        <v>23</v>
      </c>
      <c r="H293">
        <v>70</v>
      </c>
      <c r="I293" t="s">
        <v>29</v>
      </c>
      <c r="K293">
        <v>5</v>
      </c>
      <c r="L293">
        <v>1</v>
      </c>
      <c r="M293" t="s">
        <v>25</v>
      </c>
      <c r="N293" t="s">
        <v>26</v>
      </c>
      <c r="O293" t="s">
        <v>25</v>
      </c>
      <c r="P293" t="s">
        <v>30</v>
      </c>
      <c r="Q293">
        <v>15</v>
      </c>
      <c r="R293">
        <v>45</v>
      </c>
      <c r="S293" t="s">
        <v>27</v>
      </c>
    </row>
    <row r="294" spans="1:19" x14ac:dyDescent="0.35">
      <c r="A294" t="s">
        <v>67</v>
      </c>
      <c r="B294">
        <v>41</v>
      </c>
      <c r="C294" t="s">
        <v>104</v>
      </c>
      <c r="D294">
        <v>106</v>
      </c>
      <c r="E294" t="s">
        <v>105</v>
      </c>
      <c r="F294" t="s">
        <v>22</v>
      </c>
      <c r="G294" t="s">
        <v>23</v>
      </c>
      <c r="H294">
        <v>208</v>
      </c>
      <c r="I294" t="s">
        <v>29</v>
      </c>
      <c r="K294">
        <v>5</v>
      </c>
      <c r="L294">
        <v>1</v>
      </c>
      <c r="M294" t="s">
        <v>25</v>
      </c>
      <c r="N294" t="s">
        <v>26</v>
      </c>
      <c r="O294" t="s">
        <v>25</v>
      </c>
      <c r="P294" t="s">
        <v>25</v>
      </c>
      <c r="Q294">
        <v>0</v>
      </c>
      <c r="R294">
        <v>105</v>
      </c>
      <c r="S294" t="s">
        <v>27</v>
      </c>
    </row>
    <row r="295" spans="1:19" x14ac:dyDescent="0.35">
      <c r="A295" t="s">
        <v>68</v>
      </c>
      <c r="B295">
        <v>42</v>
      </c>
      <c r="C295" t="s">
        <v>104</v>
      </c>
      <c r="D295">
        <v>106</v>
      </c>
      <c r="E295" t="s">
        <v>105</v>
      </c>
      <c r="F295" t="s">
        <v>22</v>
      </c>
      <c r="G295" t="s">
        <v>23</v>
      </c>
      <c r="H295">
        <v>100</v>
      </c>
      <c r="I295" t="s">
        <v>29</v>
      </c>
      <c r="K295">
        <v>5</v>
      </c>
      <c r="L295">
        <v>1</v>
      </c>
      <c r="M295" t="s">
        <v>25</v>
      </c>
      <c r="N295" t="s">
        <v>26</v>
      </c>
      <c r="O295" t="s">
        <v>30</v>
      </c>
      <c r="P295" t="s">
        <v>25</v>
      </c>
      <c r="Q295">
        <v>30</v>
      </c>
      <c r="R295">
        <v>81</v>
      </c>
      <c r="S295" t="s">
        <v>27</v>
      </c>
    </row>
    <row r="296" spans="1:19" x14ac:dyDescent="0.35">
      <c r="A296" t="s">
        <v>69</v>
      </c>
      <c r="B296">
        <v>44</v>
      </c>
      <c r="C296" t="s">
        <v>104</v>
      </c>
      <c r="D296">
        <v>106</v>
      </c>
      <c r="E296" t="s">
        <v>105</v>
      </c>
      <c r="F296" t="s">
        <v>22</v>
      </c>
      <c r="G296" t="s">
        <v>23</v>
      </c>
      <c r="H296">
        <v>145</v>
      </c>
      <c r="I296" t="s">
        <v>29</v>
      </c>
      <c r="K296">
        <v>5</v>
      </c>
      <c r="L296">
        <v>1</v>
      </c>
      <c r="M296" t="s">
        <v>25</v>
      </c>
      <c r="N296" t="s">
        <v>26</v>
      </c>
      <c r="O296" t="s">
        <v>30</v>
      </c>
      <c r="P296" t="s">
        <v>30</v>
      </c>
      <c r="Q296">
        <v>10</v>
      </c>
      <c r="R296">
        <v>145</v>
      </c>
      <c r="S296" t="s">
        <v>27</v>
      </c>
    </row>
    <row r="297" spans="1:19" x14ac:dyDescent="0.35">
      <c r="A297" t="s">
        <v>70</v>
      </c>
      <c r="B297">
        <v>45</v>
      </c>
      <c r="C297" t="s">
        <v>104</v>
      </c>
      <c r="D297">
        <v>106</v>
      </c>
      <c r="E297" t="s">
        <v>105</v>
      </c>
      <c r="F297" t="s">
        <v>22</v>
      </c>
      <c r="G297" t="s">
        <v>23</v>
      </c>
      <c r="H297">
        <v>30</v>
      </c>
      <c r="I297" t="s">
        <v>29</v>
      </c>
      <c r="K297">
        <v>5</v>
      </c>
      <c r="L297">
        <v>1</v>
      </c>
      <c r="M297" t="s">
        <v>25</v>
      </c>
      <c r="N297" t="s">
        <v>26</v>
      </c>
      <c r="O297" t="s">
        <v>30</v>
      </c>
      <c r="P297" t="s">
        <v>30</v>
      </c>
      <c r="Q297">
        <v>20</v>
      </c>
      <c r="R297">
        <v>105</v>
      </c>
      <c r="S297" t="s">
        <v>27</v>
      </c>
    </row>
    <row r="298" spans="1:19" x14ac:dyDescent="0.35">
      <c r="A298" t="s">
        <v>71</v>
      </c>
      <c r="B298">
        <v>46</v>
      </c>
      <c r="C298" t="s">
        <v>104</v>
      </c>
      <c r="D298">
        <v>106</v>
      </c>
      <c r="E298" t="s">
        <v>105</v>
      </c>
      <c r="F298" t="s">
        <v>22</v>
      </c>
      <c r="G298" t="s">
        <v>23</v>
      </c>
      <c r="H298">
        <v>100</v>
      </c>
      <c r="I298" t="s">
        <v>29</v>
      </c>
      <c r="K298">
        <v>5</v>
      </c>
      <c r="L298">
        <v>1</v>
      </c>
      <c r="M298" t="s">
        <v>25</v>
      </c>
      <c r="N298" t="s">
        <v>26</v>
      </c>
      <c r="O298" t="s">
        <v>25</v>
      </c>
      <c r="P298" t="s">
        <v>25</v>
      </c>
      <c r="Q298">
        <v>0</v>
      </c>
      <c r="R298">
        <v>100</v>
      </c>
      <c r="S298" t="s">
        <v>27</v>
      </c>
    </row>
    <row r="299" spans="1:19" x14ac:dyDescent="0.35">
      <c r="A299" t="s">
        <v>72</v>
      </c>
      <c r="B299">
        <v>47</v>
      </c>
      <c r="C299" t="s">
        <v>104</v>
      </c>
      <c r="D299">
        <v>106</v>
      </c>
      <c r="E299" t="s">
        <v>105</v>
      </c>
      <c r="F299" t="s">
        <v>22</v>
      </c>
      <c r="G299" t="s">
        <v>23</v>
      </c>
      <c r="H299">
        <v>39.15</v>
      </c>
      <c r="I299" t="s">
        <v>29</v>
      </c>
      <c r="K299">
        <v>5</v>
      </c>
      <c r="L299">
        <v>1</v>
      </c>
      <c r="M299" t="s">
        <v>30</v>
      </c>
      <c r="N299" t="s">
        <v>26</v>
      </c>
      <c r="O299" t="s">
        <v>25</v>
      </c>
      <c r="P299" t="s">
        <v>25</v>
      </c>
      <c r="Q299">
        <v>0</v>
      </c>
      <c r="R299">
        <v>110</v>
      </c>
      <c r="S299" t="s">
        <v>27</v>
      </c>
    </row>
    <row r="300" spans="1:19" x14ac:dyDescent="0.35">
      <c r="A300" t="s">
        <v>73</v>
      </c>
      <c r="B300">
        <v>48</v>
      </c>
      <c r="C300" t="s">
        <v>104</v>
      </c>
      <c r="D300">
        <v>106</v>
      </c>
      <c r="E300" t="s">
        <v>105</v>
      </c>
      <c r="F300" t="s">
        <v>22</v>
      </c>
      <c r="G300" t="s">
        <v>23</v>
      </c>
      <c r="H300">
        <v>100</v>
      </c>
      <c r="I300" t="s">
        <v>29</v>
      </c>
      <c r="K300">
        <v>5</v>
      </c>
      <c r="L300">
        <v>1</v>
      </c>
      <c r="M300" t="s">
        <v>25</v>
      </c>
      <c r="N300" t="s">
        <v>26</v>
      </c>
      <c r="O300" t="s">
        <v>25</v>
      </c>
      <c r="P300" t="s">
        <v>25</v>
      </c>
      <c r="Q300">
        <v>20</v>
      </c>
      <c r="R300">
        <v>50</v>
      </c>
      <c r="S300" t="s">
        <v>27</v>
      </c>
    </row>
    <row r="301" spans="1:19" x14ac:dyDescent="0.35">
      <c r="A301" t="s">
        <v>74</v>
      </c>
      <c r="B301">
        <v>49</v>
      </c>
      <c r="C301" t="s">
        <v>104</v>
      </c>
      <c r="D301">
        <v>106</v>
      </c>
      <c r="E301" t="s">
        <v>105</v>
      </c>
      <c r="F301" t="s">
        <v>22</v>
      </c>
      <c r="G301" t="s">
        <v>23</v>
      </c>
      <c r="H301">
        <v>130</v>
      </c>
      <c r="I301" t="s">
        <v>29</v>
      </c>
      <c r="K301">
        <v>5</v>
      </c>
      <c r="L301">
        <v>1</v>
      </c>
      <c r="M301" t="s">
        <v>25</v>
      </c>
      <c r="N301" t="s">
        <v>26</v>
      </c>
      <c r="O301" t="s">
        <v>25</v>
      </c>
      <c r="P301" t="s">
        <v>25</v>
      </c>
      <c r="Q301">
        <v>30</v>
      </c>
      <c r="R301">
        <v>78</v>
      </c>
      <c r="S301" t="s">
        <v>27</v>
      </c>
    </row>
    <row r="302" spans="1:19" x14ac:dyDescent="0.35">
      <c r="A302" t="s">
        <v>75</v>
      </c>
      <c r="B302">
        <v>50</v>
      </c>
      <c r="C302" t="s">
        <v>104</v>
      </c>
      <c r="D302">
        <v>106</v>
      </c>
      <c r="E302" t="s">
        <v>105</v>
      </c>
      <c r="F302" t="s">
        <v>22</v>
      </c>
      <c r="G302" t="s">
        <v>23</v>
      </c>
      <c r="H302">
        <v>100</v>
      </c>
      <c r="I302" t="s">
        <v>29</v>
      </c>
      <c r="K302">
        <v>5</v>
      </c>
      <c r="L302">
        <v>1</v>
      </c>
      <c r="M302" t="s">
        <v>25</v>
      </c>
      <c r="N302" t="s">
        <v>26</v>
      </c>
      <c r="O302" t="s">
        <v>25</v>
      </c>
      <c r="P302" t="s">
        <v>30</v>
      </c>
      <c r="Q302">
        <v>75</v>
      </c>
      <c r="R302">
        <v>125</v>
      </c>
      <c r="S302" t="s">
        <v>27</v>
      </c>
    </row>
    <row r="303" spans="1:19" x14ac:dyDescent="0.35">
      <c r="A303" t="s">
        <v>76</v>
      </c>
      <c r="B303">
        <v>51</v>
      </c>
      <c r="C303" t="s">
        <v>104</v>
      </c>
      <c r="D303">
        <v>106</v>
      </c>
      <c r="E303" t="s">
        <v>105</v>
      </c>
      <c r="F303" t="s">
        <v>22</v>
      </c>
      <c r="G303" t="s">
        <v>23</v>
      </c>
      <c r="H303">
        <v>125</v>
      </c>
      <c r="I303" t="s">
        <v>29</v>
      </c>
      <c r="K303">
        <v>5</v>
      </c>
      <c r="L303">
        <v>1</v>
      </c>
      <c r="M303" t="s">
        <v>25</v>
      </c>
      <c r="N303" t="s">
        <v>26</v>
      </c>
      <c r="O303" t="s">
        <v>25</v>
      </c>
      <c r="P303" t="s">
        <v>25</v>
      </c>
      <c r="Q303">
        <v>40</v>
      </c>
      <c r="R303">
        <v>80</v>
      </c>
      <c r="S303" t="s">
        <v>27</v>
      </c>
    </row>
    <row r="304" spans="1:19" x14ac:dyDescent="0.35">
      <c r="A304" t="s">
        <v>77</v>
      </c>
      <c r="B304">
        <v>53</v>
      </c>
      <c r="C304" t="s">
        <v>104</v>
      </c>
      <c r="D304">
        <v>106</v>
      </c>
      <c r="E304" t="s">
        <v>105</v>
      </c>
      <c r="F304" t="s">
        <v>22</v>
      </c>
      <c r="G304" t="s">
        <v>23</v>
      </c>
      <c r="H304">
        <v>125</v>
      </c>
      <c r="I304" t="s">
        <v>29</v>
      </c>
      <c r="K304">
        <v>5</v>
      </c>
      <c r="L304">
        <v>1</v>
      </c>
      <c r="M304" t="s">
        <v>25</v>
      </c>
      <c r="N304" t="s">
        <v>26</v>
      </c>
      <c r="O304" t="s">
        <v>25</v>
      </c>
      <c r="P304" t="s">
        <v>25</v>
      </c>
      <c r="Q304">
        <v>30</v>
      </c>
      <c r="R304">
        <v>125</v>
      </c>
      <c r="S304" t="s">
        <v>31</v>
      </c>
    </row>
    <row r="305" spans="1:19" x14ac:dyDescent="0.35">
      <c r="A305" t="s">
        <v>79</v>
      </c>
      <c r="B305">
        <v>54</v>
      </c>
      <c r="C305" t="s">
        <v>104</v>
      </c>
      <c r="D305">
        <v>106</v>
      </c>
      <c r="E305" t="s">
        <v>105</v>
      </c>
      <c r="F305" t="s">
        <v>22</v>
      </c>
      <c r="G305" t="s">
        <v>23</v>
      </c>
      <c r="H305">
        <v>35</v>
      </c>
      <c r="I305" t="s">
        <v>29</v>
      </c>
      <c r="K305">
        <v>5</v>
      </c>
      <c r="L305">
        <v>1</v>
      </c>
      <c r="M305" t="s">
        <v>25</v>
      </c>
      <c r="N305">
        <v>18</v>
      </c>
      <c r="O305" t="s">
        <v>30</v>
      </c>
      <c r="P305" t="s">
        <v>30</v>
      </c>
      <c r="Q305">
        <v>24</v>
      </c>
      <c r="R305">
        <v>35</v>
      </c>
      <c r="S305" t="s">
        <v>27</v>
      </c>
    </row>
    <row r="306" spans="1:19" x14ac:dyDescent="0.35">
      <c r="A306" t="s">
        <v>80</v>
      </c>
      <c r="B306">
        <v>55</v>
      </c>
      <c r="C306" t="s">
        <v>104</v>
      </c>
      <c r="D306">
        <v>106</v>
      </c>
      <c r="E306" t="s">
        <v>105</v>
      </c>
      <c r="F306" t="s">
        <v>22</v>
      </c>
      <c r="G306" t="s">
        <v>23</v>
      </c>
      <c r="H306">
        <v>135</v>
      </c>
      <c r="I306" t="s">
        <v>29</v>
      </c>
      <c r="K306">
        <v>5</v>
      </c>
      <c r="L306">
        <v>2</v>
      </c>
      <c r="M306" t="s">
        <v>25</v>
      </c>
      <c r="N306" t="s">
        <v>26</v>
      </c>
      <c r="O306" t="s">
        <v>25</v>
      </c>
      <c r="P306" t="s">
        <v>25</v>
      </c>
      <c r="Q306">
        <v>16</v>
      </c>
      <c r="R306">
        <v>82</v>
      </c>
      <c r="S306" t="s">
        <v>27</v>
      </c>
    </row>
    <row r="307" spans="1:19" x14ac:dyDescent="0.35">
      <c r="A307" t="s">
        <v>81</v>
      </c>
      <c r="B307">
        <v>56</v>
      </c>
      <c r="C307" t="s">
        <v>104</v>
      </c>
      <c r="D307">
        <v>106</v>
      </c>
      <c r="E307" t="s">
        <v>105</v>
      </c>
      <c r="F307" t="s">
        <v>22</v>
      </c>
      <c r="G307" t="s">
        <v>23</v>
      </c>
      <c r="H307">
        <v>310</v>
      </c>
      <c r="I307" t="s">
        <v>29</v>
      </c>
      <c r="K307">
        <v>5</v>
      </c>
      <c r="L307">
        <v>1</v>
      </c>
      <c r="M307" t="s">
        <v>25</v>
      </c>
      <c r="N307" t="s">
        <v>26</v>
      </c>
      <c r="O307" t="s">
        <v>25</v>
      </c>
      <c r="P307" t="s">
        <v>30</v>
      </c>
      <c r="Q307">
        <v>60</v>
      </c>
      <c r="R307">
        <v>180</v>
      </c>
      <c r="S307" t="s">
        <v>27</v>
      </c>
    </row>
    <row r="308" spans="1:19" x14ac:dyDescent="0.35">
      <c r="A308" t="s">
        <v>19</v>
      </c>
      <c r="B308">
        <v>1</v>
      </c>
      <c r="C308" t="s">
        <v>106</v>
      </c>
      <c r="D308">
        <v>107</v>
      </c>
      <c r="E308" t="s">
        <v>107</v>
      </c>
      <c r="F308" t="s">
        <v>108</v>
      </c>
      <c r="G308" t="s">
        <v>23</v>
      </c>
      <c r="H308" s="5">
        <v>1052.5999999999999</v>
      </c>
      <c r="I308" t="s">
        <v>109</v>
      </c>
      <c r="J308">
        <v>2000</v>
      </c>
      <c r="K308">
        <v>4</v>
      </c>
      <c r="L308">
        <v>4</v>
      </c>
      <c r="M308" t="s">
        <v>25</v>
      </c>
      <c r="N308">
        <v>19</v>
      </c>
      <c r="O308" t="s">
        <v>30</v>
      </c>
      <c r="P308" t="s">
        <v>30</v>
      </c>
      <c r="Q308">
        <v>80</v>
      </c>
      <c r="R308">
        <v>200</v>
      </c>
      <c r="S308" t="s">
        <v>27</v>
      </c>
    </row>
    <row r="309" spans="1:19" x14ac:dyDescent="0.35">
      <c r="A309" t="s">
        <v>28</v>
      </c>
      <c r="B309">
        <v>2</v>
      </c>
      <c r="C309" t="s">
        <v>106</v>
      </c>
      <c r="D309">
        <v>107</v>
      </c>
      <c r="E309" t="s">
        <v>110</v>
      </c>
      <c r="F309" t="s">
        <v>108</v>
      </c>
      <c r="G309" t="s">
        <v>23</v>
      </c>
      <c r="H309" s="5">
        <v>1452</v>
      </c>
      <c r="I309" t="s">
        <v>109</v>
      </c>
      <c r="J309">
        <v>4000</v>
      </c>
      <c r="K309">
        <v>4</v>
      </c>
      <c r="L309">
        <v>5</v>
      </c>
      <c r="M309" t="s">
        <v>25</v>
      </c>
      <c r="N309">
        <v>19</v>
      </c>
      <c r="O309" t="s">
        <v>30</v>
      </c>
      <c r="P309" t="s">
        <v>30</v>
      </c>
      <c r="Q309">
        <v>80</v>
      </c>
      <c r="R309">
        <v>300</v>
      </c>
      <c r="S309" t="s">
        <v>27</v>
      </c>
    </row>
    <row r="310" spans="1:19" x14ac:dyDescent="0.35">
      <c r="A310" t="s">
        <v>32</v>
      </c>
      <c r="B310">
        <v>4</v>
      </c>
      <c r="C310" t="s">
        <v>106</v>
      </c>
      <c r="D310">
        <v>107</v>
      </c>
      <c r="E310" t="s">
        <v>111</v>
      </c>
      <c r="F310" t="s">
        <v>108</v>
      </c>
      <c r="G310" t="s">
        <v>23</v>
      </c>
      <c r="H310" s="5">
        <v>1052.5999999999999</v>
      </c>
      <c r="I310" t="s">
        <v>109</v>
      </c>
      <c r="J310">
        <v>2000</v>
      </c>
      <c r="K310">
        <v>4</v>
      </c>
      <c r="L310">
        <v>5</v>
      </c>
      <c r="M310" t="s">
        <v>25</v>
      </c>
      <c r="N310">
        <v>18</v>
      </c>
      <c r="O310" t="s">
        <v>30</v>
      </c>
      <c r="P310" t="s">
        <v>30</v>
      </c>
      <c r="Q310">
        <v>80</v>
      </c>
      <c r="R310">
        <v>300</v>
      </c>
      <c r="S310" t="s">
        <v>27</v>
      </c>
    </row>
    <row r="311" spans="1:19" x14ac:dyDescent="0.35">
      <c r="A311" t="s">
        <v>33</v>
      </c>
      <c r="B311">
        <v>5</v>
      </c>
      <c r="C311" t="s">
        <v>106</v>
      </c>
      <c r="D311">
        <v>107</v>
      </c>
      <c r="E311" t="s">
        <v>112</v>
      </c>
      <c r="F311" t="s">
        <v>108</v>
      </c>
      <c r="G311" t="s">
        <v>23</v>
      </c>
      <c r="H311" s="5">
        <v>1122.5999999999999</v>
      </c>
      <c r="I311" t="s">
        <v>109</v>
      </c>
      <c r="J311">
        <v>2000</v>
      </c>
      <c r="K311">
        <v>4</v>
      </c>
      <c r="L311">
        <v>5</v>
      </c>
      <c r="M311" t="s">
        <v>25</v>
      </c>
      <c r="N311">
        <v>19</v>
      </c>
      <c r="O311" t="s">
        <v>25</v>
      </c>
      <c r="P311" t="s">
        <v>30</v>
      </c>
      <c r="Q311">
        <v>80</v>
      </c>
      <c r="R311">
        <v>220</v>
      </c>
      <c r="S311" t="s">
        <v>27</v>
      </c>
    </row>
    <row r="312" spans="1:19" x14ac:dyDescent="0.35">
      <c r="A312" t="s">
        <v>34</v>
      </c>
      <c r="B312">
        <v>6</v>
      </c>
      <c r="C312" t="s">
        <v>106</v>
      </c>
      <c r="D312">
        <v>107</v>
      </c>
      <c r="E312" t="s">
        <v>113</v>
      </c>
      <c r="F312" t="s">
        <v>108</v>
      </c>
      <c r="G312" t="s">
        <v>23</v>
      </c>
      <c r="H312" s="5">
        <v>1582.6</v>
      </c>
      <c r="I312" t="s">
        <v>109</v>
      </c>
      <c r="J312">
        <v>2000</v>
      </c>
      <c r="K312">
        <v>4</v>
      </c>
      <c r="L312">
        <v>5</v>
      </c>
      <c r="M312" t="s">
        <v>25</v>
      </c>
      <c r="N312" t="s">
        <v>26</v>
      </c>
      <c r="O312" t="s">
        <v>25</v>
      </c>
      <c r="P312" t="s">
        <v>30</v>
      </c>
      <c r="Q312">
        <v>80</v>
      </c>
      <c r="R312">
        <v>280</v>
      </c>
      <c r="S312" t="s">
        <v>27</v>
      </c>
    </row>
    <row r="313" spans="1:19" x14ac:dyDescent="0.35">
      <c r="A313" t="s">
        <v>35</v>
      </c>
      <c r="B313">
        <v>8</v>
      </c>
      <c r="C313" t="s">
        <v>106</v>
      </c>
      <c r="D313">
        <v>107</v>
      </c>
      <c r="E313" t="s">
        <v>114</v>
      </c>
      <c r="F313" t="s">
        <v>108</v>
      </c>
      <c r="G313" t="s">
        <v>23</v>
      </c>
      <c r="H313" s="5">
        <v>1262.5999999999999</v>
      </c>
      <c r="I313" t="s">
        <v>109</v>
      </c>
      <c r="J313">
        <v>1800</v>
      </c>
      <c r="K313">
        <v>4</v>
      </c>
      <c r="L313">
        <v>5</v>
      </c>
      <c r="M313" t="s">
        <v>25</v>
      </c>
      <c r="N313" t="s">
        <v>26</v>
      </c>
      <c r="O313" t="s">
        <v>25</v>
      </c>
      <c r="P313" t="s">
        <v>30</v>
      </c>
      <c r="Q313">
        <v>80</v>
      </c>
      <c r="R313">
        <v>57</v>
      </c>
      <c r="S313" t="s">
        <v>27</v>
      </c>
    </row>
    <row r="314" spans="1:19" x14ac:dyDescent="0.35">
      <c r="A314" t="s">
        <v>36</v>
      </c>
      <c r="B314">
        <v>9</v>
      </c>
      <c r="C314" t="s">
        <v>106</v>
      </c>
      <c r="D314">
        <v>107</v>
      </c>
      <c r="E314" t="s">
        <v>115</v>
      </c>
      <c r="F314" t="s">
        <v>108</v>
      </c>
      <c r="G314" t="s">
        <v>23</v>
      </c>
      <c r="H314" s="5">
        <v>1422.6</v>
      </c>
      <c r="I314" t="s">
        <v>109</v>
      </c>
      <c r="J314">
        <v>4000</v>
      </c>
      <c r="K314">
        <v>4</v>
      </c>
      <c r="L314">
        <v>5</v>
      </c>
      <c r="M314" t="s">
        <v>25</v>
      </c>
      <c r="N314" t="s">
        <v>26</v>
      </c>
      <c r="O314" t="s">
        <v>30</v>
      </c>
      <c r="P314" t="s">
        <v>30</v>
      </c>
      <c r="Q314">
        <v>40</v>
      </c>
      <c r="R314">
        <v>1130</v>
      </c>
      <c r="S314" t="s">
        <v>27</v>
      </c>
    </row>
    <row r="315" spans="1:19" x14ac:dyDescent="0.35">
      <c r="A315" t="s">
        <v>37</v>
      </c>
      <c r="B315">
        <v>10</v>
      </c>
      <c r="C315" t="s">
        <v>106</v>
      </c>
      <c r="D315">
        <v>107</v>
      </c>
      <c r="E315" t="s">
        <v>116</v>
      </c>
      <c r="F315" t="s">
        <v>108</v>
      </c>
      <c r="G315" t="s">
        <v>23</v>
      </c>
      <c r="H315" s="5">
        <v>1297.5999999999999</v>
      </c>
      <c r="I315" t="s">
        <v>109</v>
      </c>
      <c r="J315">
        <v>2000</v>
      </c>
      <c r="K315">
        <v>4</v>
      </c>
      <c r="L315">
        <v>5</v>
      </c>
      <c r="M315" t="s">
        <v>25</v>
      </c>
      <c r="N315" t="s">
        <v>26</v>
      </c>
      <c r="O315" t="s">
        <v>25</v>
      </c>
      <c r="P315" t="s">
        <v>30</v>
      </c>
      <c r="Q315">
        <v>80</v>
      </c>
      <c r="R315">
        <v>175</v>
      </c>
      <c r="S315" t="s">
        <v>27</v>
      </c>
    </row>
    <row r="316" spans="1:19" x14ac:dyDescent="0.35">
      <c r="A316" t="s">
        <v>38</v>
      </c>
      <c r="B316">
        <v>12</v>
      </c>
      <c r="C316" t="s">
        <v>106</v>
      </c>
      <c r="D316">
        <v>107</v>
      </c>
      <c r="E316" t="s">
        <v>117</v>
      </c>
      <c r="F316" t="s">
        <v>108</v>
      </c>
      <c r="G316" t="s">
        <v>23</v>
      </c>
      <c r="H316" s="5">
        <v>1127.5999999999999</v>
      </c>
      <c r="I316" t="s">
        <v>109</v>
      </c>
      <c r="J316">
        <v>2000</v>
      </c>
      <c r="K316">
        <v>4</v>
      </c>
      <c r="L316">
        <v>4</v>
      </c>
      <c r="M316" t="s">
        <v>25</v>
      </c>
      <c r="N316" t="s">
        <v>26</v>
      </c>
      <c r="O316" t="s">
        <v>25</v>
      </c>
      <c r="P316" t="s">
        <v>30</v>
      </c>
      <c r="Q316">
        <v>80</v>
      </c>
      <c r="R316">
        <v>110</v>
      </c>
      <c r="S316" t="s">
        <v>27</v>
      </c>
    </row>
    <row r="317" spans="1:19" x14ac:dyDescent="0.35">
      <c r="A317" t="s">
        <v>39</v>
      </c>
      <c r="B317">
        <v>13</v>
      </c>
      <c r="C317" t="s">
        <v>106</v>
      </c>
      <c r="D317">
        <v>107</v>
      </c>
      <c r="E317" t="s">
        <v>118</v>
      </c>
      <c r="F317" t="s">
        <v>108</v>
      </c>
      <c r="G317" t="s">
        <v>23</v>
      </c>
      <c r="H317" s="5">
        <v>1172.5999999999999</v>
      </c>
      <c r="I317" t="s">
        <v>109</v>
      </c>
      <c r="J317">
        <v>2000</v>
      </c>
      <c r="K317">
        <v>4</v>
      </c>
      <c r="L317">
        <v>4</v>
      </c>
      <c r="M317" t="s">
        <v>25</v>
      </c>
      <c r="N317" t="s">
        <v>26</v>
      </c>
      <c r="O317" t="s">
        <v>30</v>
      </c>
      <c r="P317" t="s">
        <v>30</v>
      </c>
      <c r="Q317">
        <v>80</v>
      </c>
      <c r="R317">
        <v>95</v>
      </c>
      <c r="S317" t="s">
        <v>27</v>
      </c>
    </row>
    <row r="318" spans="1:19" x14ac:dyDescent="0.35">
      <c r="A318" t="s">
        <v>40</v>
      </c>
      <c r="B318">
        <v>15</v>
      </c>
      <c r="C318" t="s">
        <v>106</v>
      </c>
      <c r="D318">
        <v>107</v>
      </c>
      <c r="E318" t="s">
        <v>119</v>
      </c>
      <c r="F318" t="s">
        <v>108</v>
      </c>
      <c r="G318" t="s">
        <v>23</v>
      </c>
      <c r="H318" s="5">
        <v>1262.5999999999999</v>
      </c>
      <c r="I318" t="s">
        <v>109</v>
      </c>
      <c r="J318">
        <v>2000</v>
      </c>
      <c r="K318">
        <v>4</v>
      </c>
      <c r="L318">
        <v>4</v>
      </c>
      <c r="M318" t="s">
        <v>25</v>
      </c>
      <c r="N318">
        <v>18</v>
      </c>
      <c r="O318" t="s">
        <v>30</v>
      </c>
      <c r="P318" t="s">
        <v>30</v>
      </c>
      <c r="Q318">
        <v>80</v>
      </c>
      <c r="R318">
        <v>100</v>
      </c>
      <c r="S318" t="s">
        <v>27</v>
      </c>
    </row>
    <row r="319" spans="1:19" x14ac:dyDescent="0.35">
      <c r="A319" t="s">
        <v>41</v>
      </c>
      <c r="B319">
        <v>16</v>
      </c>
      <c r="C319" t="s">
        <v>106</v>
      </c>
      <c r="D319">
        <v>107</v>
      </c>
      <c r="E319" t="s">
        <v>120</v>
      </c>
      <c r="F319" t="s">
        <v>108</v>
      </c>
      <c r="G319" t="s">
        <v>23</v>
      </c>
      <c r="H319" s="5">
        <v>1337.6</v>
      </c>
      <c r="I319" t="s">
        <v>109</v>
      </c>
      <c r="J319">
        <v>4000</v>
      </c>
      <c r="K319">
        <v>4</v>
      </c>
      <c r="L319">
        <v>4</v>
      </c>
      <c r="M319" t="s">
        <v>25</v>
      </c>
      <c r="N319">
        <v>18</v>
      </c>
      <c r="O319" t="s">
        <v>25</v>
      </c>
      <c r="P319" t="s">
        <v>30</v>
      </c>
      <c r="Q319">
        <v>80</v>
      </c>
      <c r="R319">
        <v>152</v>
      </c>
      <c r="S319" t="s">
        <v>27</v>
      </c>
    </row>
    <row r="320" spans="1:19" x14ac:dyDescent="0.35">
      <c r="A320" t="s">
        <v>42</v>
      </c>
      <c r="B320">
        <v>17</v>
      </c>
      <c r="C320" t="s">
        <v>106</v>
      </c>
      <c r="D320">
        <v>107</v>
      </c>
      <c r="E320" t="s">
        <v>121</v>
      </c>
      <c r="F320" t="s">
        <v>108</v>
      </c>
      <c r="G320" t="s">
        <v>23</v>
      </c>
      <c r="H320" s="5">
        <v>1172.5999999999999</v>
      </c>
      <c r="I320" t="s">
        <v>109</v>
      </c>
      <c r="J320">
        <v>2000</v>
      </c>
      <c r="K320">
        <v>4</v>
      </c>
      <c r="L320">
        <v>5</v>
      </c>
      <c r="M320" t="s">
        <v>25</v>
      </c>
      <c r="N320">
        <v>18</v>
      </c>
      <c r="O320" t="s">
        <v>30</v>
      </c>
      <c r="P320" t="s">
        <v>30</v>
      </c>
      <c r="Q320">
        <v>80</v>
      </c>
      <c r="R320">
        <v>240</v>
      </c>
      <c r="S320" t="s">
        <v>27</v>
      </c>
    </row>
    <row r="321" spans="1:19" x14ac:dyDescent="0.35">
      <c r="A321" t="s">
        <v>43</v>
      </c>
      <c r="B321">
        <v>18</v>
      </c>
      <c r="C321" t="s">
        <v>106</v>
      </c>
      <c r="D321">
        <v>107</v>
      </c>
      <c r="E321" t="s">
        <v>122</v>
      </c>
      <c r="F321" t="s">
        <v>108</v>
      </c>
      <c r="G321" t="s">
        <v>23</v>
      </c>
      <c r="H321" s="5">
        <v>1344.6</v>
      </c>
      <c r="I321" t="s">
        <v>109</v>
      </c>
      <c r="J321">
        <v>2000</v>
      </c>
      <c r="K321">
        <v>4</v>
      </c>
      <c r="L321">
        <v>5</v>
      </c>
      <c r="M321" t="s">
        <v>25</v>
      </c>
      <c r="N321" t="s">
        <v>26</v>
      </c>
      <c r="O321" t="s">
        <v>25</v>
      </c>
      <c r="P321" t="s">
        <v>30</v>
      </c>
      <c r="Q321">
        <v>80</v>
      </c>
      <c r="R321">
        <v>80</v>
      </c>
      <c r="S321" t="s">
        <v>27</v>
      </c>
    </row>
    <row r="322" spans="1:19" x14ac:dyDescent="0.35">
      <c r="A322" t="s">
        <v>44</v>
      </c>
      <c r="B322">
        <v>19</v>
      </c>
      <c r="C322" t="s">
        <v>106</v>
      </c>
      <c r="D322">
        <v>107</v>
      </c>
      <c r="E322" t="s">
        <v>123</v>
      </c>
      <c r="F322" t="s">
        <v>108</v>
      </c>
      <c r="G322" t="s">
        <v>23</v>
      </c>
      <c r="H322" s="5">
        <v>1172.5999999999999</v>
      </c>
      <c r="I322" t="s">
        <v>109</v>
      </c>
      <c r="J322">
        <v>4000</v>
      </c>
      <c r="K322">
        <v>4</v>
      </c>
      <c r="L322">
        <v>4</v>
      </c>
      <c r="M322" t="s">
        <v>25</v>
      </c>
      <c r="N322" t="s">
        <v>26</v>
      </c>
      <c r="O322" t="s">
        <v>30</v>
      </c>
      <c r="P322" t="s">
        <v>30</v>
      </c>
      <c r="Q322">
        <v>80</v>
      </c>
      <c r="R322">
        <v>50</v>
      </c>
      <c r="S322" t="s">
        <v>27</v>
      </c>
    </row>
    <row r="323" spans="1:19" x14ac:dyDescent="0.35">
      <c r="A323" t="s">
        <v>45</v>
      </c>
      <c r="B323">
        <v>20</v>
      </c>
      <c r="C323" t="s">
        <v>106</v>
      </c>
      <c r="D323">
        <v>107</v>
      </c>
      <c r="E323" t="s">
        <v>124</v>
      </c>
      <c r="F323" t="s">
        <v>108</v>
      </c>
      <c r="G323" t="s">
        <v>23</v>
      </c>
      <c r="H323" s="5">
        <v>1222.5999999999999</v>
      </c>
      <c r="I323" t="s">
        <v>109</v>
      </c>
      <c r="J323">
        <v>4000</v>
      </c>
      <c r="K323">
        <v>4</v>
      </c>
      <c r="L323">
        <v>5</v>
      </c>
      <c r="M323" t="s">
        <v>25</v>
      </c>
      <c r="N323" t="s">
        <v>26</v>
      </c>
      <c r="O323" t="s">
        <v>30</v>
      </c>
      <c r="P323" t="s">
        <v>30</v>
      </c>
      <c r="Q323">
        <v>80</v>
      </c>
      <c r="R323">
        <v>200</v>
      </c>
      <c r="S323" t="s">
        <v>27</v>
      </c>
    </row>
    <row r="324" spans="1:19" x14ac:dyDescent="0.35">
      <c r="A324" t="s">
        <v>46</v>
      </c>
      <c r="B324">
        <v>21</v>
      </c>
      <c r="C324" t="s">
        <v>106</v>
      </c>
      <c r="D324">
        <v>107</v>
      </c>
      <c r="E324" t="s">
        <v>125</v>
      </c>
      <c r="F324" t="s">
        <v>108</v>
      </c>
      <c r="G324" t="s">
        <v>23</v>
      </c>
      <c r="H324" s="5">
        <v>1337.6</v>
      </c>
      <c r="I324" t="s">
        <v>109</v>
      </c>
      <c r="J324">
        <v>2000</v>
      </c>
      <c r="K324">
        <v>4</v>
      </c>
      <c r="L324">
        <v>5</v>
      </c>
      <c r="M324" t="s">
        <v>25</v>
      </c>
      <c r="N324" t="s">
        <v>26</v>
      </c>
      <c r="O324" t="s">
        <v>30</v>
      </c>
      <c r="P324" t="s">
        <v>30</v>
      </c>
      <c r="Q324">
        <v>80</v>
      </c>
      <c r="R324">
        <v>165</v>
      </c>
      <c r="S324" t="s">
        <v>27</v>
      </c>
    </row>
    <row r="325" spans="1:19" x14ac:dyDescent="0.35">
      <c r="A325" t="s">
        <v>47</v>
      </c>
      <c r="B325">
        <v>22</v>
      </c>
      <c r="C325" t="s">
        <v>106</v>
      </c>
      <c r="D325">
        <v>107</v>
      </c>
      <c r="E325" t="s">
        <v>126</v>
      </c>
      <c r="F325" t="s">
        <v>108</v>
      </c>
      <c r="G325" t="s">
        <v>23</v>
      </c>
      <c r="H325" s="5">
        <v>1202.5999999999999</v>
      </c>
      <c r="I325" t="s">
        <v>109</v>
      </c>
      <c r="J325">
        <v>2000</v>
      </c>
      <c r="K325">
        <v>4</v>
      </c>
      <c r="L325">
        <v>4</v>
      </c>
      <c r="M325" t="s">
        <v>25</v>
      </c>
      <c r="N325">
        <v>18</v>
      </c>
      <c r="O325" t="s">
        <v>30</v>
      </c>
      <c r="P325" t="s">
        <v>30</v>
      </c>
      <c r="Q325">
        <v>60</v>
      </c>
      <c r="R325">
        <v>100</v>
      </c>
      <c r="S325" t="s">
        <v>27</v>
      </c>
    </row>
    <row r="326" spans="1:19" x14ac:dyDescent="0.35">
      <c r="A326" t="s">
        <v>48</v>
      </c>
      <c r="B326">
        <v>23</v>
      </c>
      <c r="C326" t="s">
        <v>106</v>
      </c>
      <c r="D326">
        <v>107</v>
      </c>
      <c r="E326" t="s">
        <v>127</v>
      </c>
      <c r="F326" t="s">
        <v>108</v>
      </c>
      <c r="G326" t="s">
        <v>23</v>
      </c>
      <c r="H326" s="5">
        <v>1212.5999999999999</v>
      </c>
      <c r="I326" t="s">
        <v>109</v>
      </c>
      <c r="J326">
        <v>2000</v>
      </c>
      <c r="K326">
        <v>4</v>
      </c>
      <c r="L326">
        <v>4</v>
      </c>
      <c r="M326" t="s">
        <v>25</v>
      </c>
      <c r="N326">
        <v>18</v>
      </c>
      <c r="O326" t="s">
        <v>30</v>
      </c>
      <c r="P326" t="s">
        <v>30</v>
      </c>
      <c r="Q326">
        <v>80</v>
      </c>
      <c r="R326">
        <v>200</v>
      </c>
      <c r="S326" t="s">
        <v>27</v>
      </c>
    </row>
    <row r="327" spans="1:19" x14ac:dyDescent="0.35">
      <c r="A327" t="s">
        <v>49</v>
      </c>
      <c r="B327">
        <v>24</v>
      </c>
      <c r="C327" t="s">
        <v>106</v>
      </c>
      <c r="D327">
        <v>107</v>
      </c>
      <c r="E327" t="s">
        <v>128</v>
      </c>
      <c r="F327" t="s">
        <v>108</v>
      </c>
      <c r="G327" t="s">
        <v>23</v>
      </c>
      <c r="H327" s="5">
        <v>1157.5999999999999</v>
      </c>
      <c r="I327" t="s">
        <v>109</v>
      </c>
      <c r="J327">
        <v>4000</v>
      </c>
      <c r="K327">
        <v>4</v>
      </c>
      <c r="L327">
        <v>4</v>
      </c>
      <c r="M327" t="s">
        <v>25</v>
      </c>
      <c r="N327" t="s">
        <v>26</v>
      </c>
      <c r="O327" t="s">
        <v>30</v>
      </c>
      <c r="P327" t="s">
        <v>30</v>
      </c>
      <c r="Q327">
        <v>80</v>
      </c>
      <c r="R327">
        <v>70</v>
      </c>
      <c r="S327" t="s">
        <v>27</v>
      </c>
    </row>
    <row r="328" spans="1:19" x14ac:dyDescent="0.35">
      <c r="A328" t="s">
        <v>50</v>
      </c>
      <c r="B328">
        <v>25</v>
      </c>
      <c r="C328" t="s">
        <v>106</v>
      </c>
      <c r="D328">
        <v>107</v>
      </c>
      <c r="E328" t="s">
        <v>129</v>
      </c>
      <c r="F328" t="s">
        <v>108</v>
      </c>
      <c r="G328" t="s">
        <v>23</v>
      </c>
      <c r="H328" s="5">
        <v>993.6</v>
      </c>
      <c r="I328" t="s">
        <v>109</v>
      </c>
      <c r="J328">
        <v>2000</v>
      </c>
      <c r="K328">
        <v>4</v>
      </c>
      <c r="L328">
        <v>5</v>
      </c>
      <c r="M328" t="s">
        <v>25</v>
      </c>
      <c r="N328">
        <v>18</v>
      </c>
      <c r="O328" t="s">
        <v>30</v>
      </c>
      <c r="P328" t="s">
        <v>30</v>
      </c>
      <c r="Q328">
        <v>80</v>
      </c>
      <c r="R328">
        <v>56</v>
      </c>
      <c r="S328" t="s">
        <v>27</v>
      </c>
    </row>
    <row r="329" spans="1:19" x14ac:dyDescent="0.35">
      <c r="A329" t="s">
        <v>51</v>
      </c>
      <c r="B329">
        <v>26</v>
      </c>
      <c r="C329" t="s">
        <v>106</v>
      </c>
      <c r="D329">
        <v>107</v>
      </c>
      <c r="E329" t="s">
        <v>130</v>
      </c>
      <c r="F329" t="s">
        <v>108</v>
      </c>
      <c r="G329" t="s">
        <v>23</v>
      </c>
      <c r="H329" s="5">
        <v>1322.6</v>
      </c>
      <c r="I329" t="s">
        <v>109</v>
      </c>
      <c r="J329">
        <v>2000</v>
      </c>
      <c r="K329">
        <v>4</v>
      </c>
      <c r="L329">
        <v>4</v>
      </c>
      <c r="M329" t="s">
        <v>25</v>
      </c>
      <c r="N329">
        <v>18</v>
      </c>
      <c r="O329" t="s">
        <v>25</v>
      </c>
      <c r="P329" t="s">
        <v>30</v>
      </c>
      <c r="Q329">
        <v>80</v>
      </c>
      <c r="R329">
        <v>161</v>
      </c>
      <c r="S329" t="s">
        <v>27</v>
      </c>
    </row>
    <row r="330" spans="1:19" x14ac:dyDescent="0.35">
      <c r="A330" t="s">
        <v>52</v>
      </c>
      <c r="B330">
        <v>27</v>
      </c>
      <c r="C330" t="s">
        <v>106</v>
      </c>
      <c r="D330">
        <v>107</v>
      </c>
      <c r="E330" t="s">
        <v>131</v>
      </c>
      <c r="F330" t="s">
        <v>108</v>
      </c>
      <c r="G330" t="s">
        <v>23</v>
      </c>
      <c r="H330" s="5">
        <v>1422.6</v>
      </c>
      <c r="I330" t="s">
        <v>109</v>
      </c>
      <c r="J330">
        <v>2000</v>
      </c>
      <c r="K330">
        <v>4</v>
      </c>
      <c r="L330">
        <v>4</v>
      </c>
      <c r="M330" t="s">
        <v>25</v>
      </c>
      <c r="N330" t="s">
        <v>26</v>
      </c>
      <c r="O330" t="s">
        <v>30</v>
      </c>
      <c r="P330" t="s">
        <v>30</v>
      </c>
      <c r="Q330">
        <v>80</v>
      </c>
      <c r="R330">
        <v>200</v>
      </c>
      <c r="S330" t="s">
        <v>27</v>
      </c>
    </row>
    <row r="331" spans="1:19" x14ac:dyDescent="0.35">
      <c r="A331" t="s">
        <v>53</v>
      </c>
      <c r="B331">
        <v>28</v>
      </c>
      <c r="C331" t="s">
        <v>106</v>
      </c>
      <c r="D331">
        <v>107</v>
      </c>
      <c r="E331" t="s">
        <v>132</v>
      </c>
      <c r="F331" t="s">
        <v>108</v>
      </c>
      <c r="G331" t="s">
        <v>23</v>
      </c>
      <c r="H331" s="5">
        <v>1172.5999999999999</v>
      </c>
      <c r="I331" t="s">
        <v>109</v>
      </c>
      <c r="J331">
        <v>2000</v>
      </c>
      <c r="K331">
        <v>4</v>
      </c>
      <c r="L331">
        <v>5</v>
      </c>
      <c r="M331" t="s">
        <v>25</v>
      </c>
      <c r="N331" t="s">
        <v>26</v>
      </c>
      <c r="O331" t="s">
        <v>30</v>
      </c>
      <c r="P331" t="s">
        <v>30</v>
      </c>
      <c r="Q331">
        <v>80</v>
      </c>
      <c r="R331">
        <v>200</v>
      </c>
      <c r="S331" t="s">
        <v>27</v>
      </c>
    </row>
    <row r="332" spans="1:19" x14ac:dyDescent="0.35">
      <c r="A332" t="s">
        <v>54</v>
      </c>
      <c r="B332">
        <v>29</v>
      </c>
      <c r="C332" t="s">
        <v>106</v>
      </c>
      <c r="D332">
        <v>107</v>
      </c>
      <c r="E332" t="s">
        <v>133</v>
      </c>
      <c r="F332" t="s">
        <v>108</v>
      </c>
      <c r="G332" t="s">
        <v>23</v>
      </c>
      <c r="H332" s="5">
        <v>1212.5999999999999</v>
      </c>
      <c r="I332" t="s">
        <v>109</v>
      </c>
      <c r="J332">
        <v>2000</v>
      </c>
      <c r="K332">
        <v>4</v>
      </c>
      <c r="L332">
        <v>4</v>
      </c>
      <c r="M332" t="s">
        <v>25</v>
      </c>
      <c r="N332" t="s">
        <v>26</v>
      </c>
      <c r="O332" t="s">
        <v>30</v>
      </c>
      <c r="P332" t="s">
        <v>30</v>
      </c>
      <c r="Q332">
        <v>80</v>
      </c>
      <c r="R332">
        <v>220</v>
      </c>
      <c r="S332" t="s">
        <v>27</v>
      </c>
    </row>
    <row r="333" spans="1:19" x14ac:dyDescent="0.35">
      <c r="A333" t="s">
        <v>55</v>
      </c>
      <c r="B333">
        <v>11</v>
      </c>
      <c r="C333" t="s">
        <v>106</v>
      </c>
      <c r="D333">
        <v>107</v>
      </c>
      <c r="E333" t="s">
        <v>134</v>
      </c>
      <c r="F333" t="s">
        <v>108</v>
      </c>
      <c r="G333" t="s">
        <v>23</v>
      </c>
      <c r="H333" s="5">
        <v>1222.5999999999999</v>
      </c>
      <c r="I333" t="s">
        <v>109</v>
      </c>
      <c r="J333">
        <v>2000</v>
      </c>
      <c r="K333">
        <v>4</v>
      </c>
      <c r="L333">
        <v>5</v>
      </c>
      <c r="M333" t="s">
        <v>25</v>
      </c>
      <c r="N333">
        <v>18</v>
      </c>
      <c r="O333" t="s">
        <v>30</v>
      </c>
      <c r="P333" t="s">
        <v>30</v>
      </c>
      <c r="Q333">
        <v>80</v>
      </c>
      <c r="R333">
        <v>80</v>
      </c>
      <c r="S333" t="s">
        <v>27</v>
      </c>
    </row>
    <row r="334" spans="1:19" x14ac:dyDescent="0.35">
      <c r="A334" t="s">
        <v>56</v>
      </c>
      <c r="B334">
        <v>30</v>
      </c>
      <c r="C334" t="s">
        <v>106</v>
      </c>
      <c r="D334">
        <v>107</v>
      </c>
      <c r="E334" t="s">
        <v>135</v>
      </c>
      <c r="F334" t="s">
        <v>108</v>
      </c>
      <c r="G334" t="s">
        <v>23</v>
      </c>
      <c r="H334" s="5">
        <v>1347.6</v>
      </c>
      <c r="I334" t="s">
        <v>109</v>
      </c>
      <c r="J334">
        <v>2000</v>
      </c>
      <c r="K334">
        <v>4</v>
      </c>
      <c r="L334">
        <v>5</v>
      </c>
      <c r="M334" t="s">
        <v>25</v>
      </c>
      <c r="N334" t="s">
        <v>26</v>
      </c>
      <c r="O334" t="s">
        <v>25</v>
      </c>
      <c r="P334" t="s">
        <v>30</v>
      </c>
      <c r="Q334">
        <v>80</v>
      </c>
      <c r="R334">
        <v>250</v>
      </c>
      <c r="S334" t="s">
        <v>27</v>
      </c>
    </row>
    <row r="335" spans="1:19" x14ac:dyDescent="0.35">
      <c r="A335" t="s">
        <v>57</v>
      </c>
      <c r="B335">
        <v>31</v>
      </c>
      <c r="C335" t="s">
        <v>106</v>
      </c>
      <c r="D335">
        <v>107</v>
      </c>
      <c r="E335" t="s">
        <v>136</v>
      </c>
      <c r="F335" t="s">
        <v>108</v>
      </c>
      <c r="G335" t="s">
        <v>23</v>
      </c>
      <c r="H335" s="5">
        <v>1337.6</v>
      </c>
      <c r="I335" t="s">
        <v>109</v>
      </c>
      <c r="J335">
        <v>4000</v>
      </c>
      <c r="K335">
        <v>4</v>
      </c>
      <c r="L335">
        <v>5</v>
      </c>
      <c r="M335" t="s">
        <v>25</v>
      </c>
      <c r="N335" t="s">
        <v>26</v>
      </c>
      <c r="O335" t="s">
        <v>25</v>
      </c>
      <c r="P335" t="s">
        <v>30</v>
      </c>
      <c r="Q335">
        <v>80</v>
      </c>
      <c r="R335">
        <v>10</v>
      </c>
      <c r="S335" t="s">
        <v>27</v>
      </c>
    </row>
    <row r="336" spans="1:19" x14ac:dyDescent="0.35">
      <c r="A336" t="s">
        <v>58</v>
      </c>
      <c r="B336">
        <v>32</v>
      </c>
      <c r="C336" t="s">
        <v>106</v>
      </c>
      <c r="D336">
        <v>107</v>
      </c>
      <c r="E336" t="s">
        <v>137</v>
      </c>
      <c r="F336" t="s">
        <v>108</v>
      </c>
      <c r="G336" t="s">
        <v>23</v>
      </c>
      <c r="H336" s="5">
        <v>1292.5999999999999</v>
      </c>
      <c r="I336" t="s">
        <v>109</v>
      </c>
      <c r="J336">
        <v>4000</v>
      </c>
      <c r="K336">
        <v>4</v>
      </c>
      <c r="L336">
        <v>5</v>
      </c>
      <c r="M336" t="s">
        <v>25</v>
      </c>
      <c r="N336" t="s">
        <v>26</v>
      </c>
      <c r="O336" t="s">
        <v>30</v>
      </c>
      <c r="P336" t="s">
        <v>30</v>
      </c>
      <c r="Q336">
        <v>80</v>
      </c>
      <c r="R336">
        <v>240</v>
      </c>
      <c r="S336" t="s">
        <v>27</v>
      </c>
    </row>
    <row r="337" spans="1:19" x14ac:dyDescent="0.35">
      <c r="A337" t="s">
        <v>59</v>
      </c>
      <c r="B337">
        <v>33</v>
      </c>
      <c r="C337" t="s">
        <v>106</v>
      </c>
      <c r="D337">
        <v>107</v>
      </c>
      <c r="E337" t="s">
        <v>138</v>
      </c>
      <c r="F337" t="s">
        <v>108</v>
      </c>
      <c r="G337" t="s">
        <v>23</v>
      </c>
      <c r="H337" s="5">
        <v>1422.6</v>
      </c>
      <c r="I337" t="s">
        <v>109</v>
      </c>
      <c r="J337">
        <v>2000</v>
      </c>
      <c r="K337">
        <v>4</v>
      </c>
      <c r="L337">
        <v>4</v>
      </c>
      <c r="M337" t="s">
        <v>25</v>
      </c>
      <c r="N337" t="s">
        <v>26</v>
      </c>
      <c r="O337" t="s">
        <v>25</v>
      </c>
      <c r="P337" t="s">
        <v>30</v>
      </c>
      <c r="Q337">
        <v>80</v>
      </c>
      <c r="R337">
        <v>183.33</v>
      </c>
      <c r="S337" t="s">
        <v>27</v>
      </c>
    </row>
    <row r="338" spans="1:19" x14ac:dyDescent="0.35">
      <c r="A338" t="s">
        <v>60</v>
      </c>
      <c r="B338">
        <v>34</v>
      </c>
      <c r="C338" t="s">
        <v>106</v>
      </c>
      <c r="D338">
        <v>107</v>
      </c>
      <c r="E338" t="s">
        <v>139</v>
      </c>
      <c r="F338" t="s">
        <v>108</v>
      </c>
      <c r="G338" t="s">
        <v>23</v>
      </c>
      <c r="H338" s="5">
        <v>1322.6</v>
      </c>
      <c r="I338" t="s">
        <v>109</v>
      </c>
      <c r="J338">
        <v>2000</v>
      </c>
      <c r="K338">
        <v>4</v>
      </c>
      <c r="L338">
        <v>5</v>
      </c>
      <c r="M338" t="s">
        <v>25</v>
      </c>
      <c r="N338" t="s">
        <v>26</v>
      </c>
      <c r="O338" t="s">
        <v>30</v>
      </c>
      <c r="P338" t="s">
        <v>30</v>
      </c>
      <c r="Q338">
        <v>80</v>
      </c>
      <c r="R338">
        <v>90</v>
      </c>
      <c r="S338" t="s">
        <v>27</v>
      </c>
    </row>
    <row r="339" spans="1:19" x14ac:dyDescent="0.35">
      <c r="A339" t="s">
        <v>61</v>
      </c>
      <c r="B339">
        <v>35</v>
      </c>
      <c r="C339" t="s">
        <v>106</v>
      </c>
      <c r="D339">
        <v>107</v>
      </c>
      <c r="E339" t="s">
        <v>140</v>
      </c>
      <c r="F339" t="s">
        <v>108</v>
      </c>
      <c r="G339" t="s">
        <v>23</v>
      </c>
      <c r="H339" s="5">
        <v>1307.5999999999999</v>
      </c>
      <c r="I339" t="s">
        <v>109</v>
      </c>
      <c r="J339">
        <v>2000</v>
      </c>
      <c r="K339">
        <v>4</v>
      </c>
      <c r="L339">
        <v>5</v>
      </c>
      <c r="M339" t="s">
        <v>25</v>
      </c>
      <c r="N339" t="s">
        <v>26</v>
      </c>
      <c r="O339" t="s">
        <v>25</v>
      </c>
      <c r="P339" t="s">
        <v>30</v>
      </c>
      <c r="Q339">
        <v>80</v>
      </c>
      <c r="R339">
        <v>260</v>
      </c>
      <c r="S339" t="s">
        <v>27</v>
      </c>
    </row>
    <row r="340" spans="1:19" x14ac:dyDescent="0.35">
      <c r="A340" t="s">
        <v>62</v>
      </c>
      <c r="B340">
        <v>36</v>
      </c>
      <c r="C340" t="s">
        <v>106</v>
      </c>
      <c r="D340">
        <v>107</v>
      </c>
      <c r="E340" t="s">
        <v>141</v>
      </c>
      <c r="F340" t="s">
        <v>108</v>
      </c>
      <c r="G340" t="s">
        <v>23</v>
      </c>
      <c r="H340" s="5">
        <v>1549.6</v>
      </c>
      <c r="I340" t="s">
        <v>109</v>
      </c>
      <c r="J340">
        <v>2000</v>
      </c>
      <c r="K340">
        <v>4</v>
      </c>
      <c r="L340">
        <v>4</v>
      </c>
      <c r="M340" t="s">
        <v>25</v>
      </c>
      <c r="N340">
        <v>21</v>
      </c>
      <c r="O340" t="s">
        <v>30</v>
      </c>
      <c r="P340" t="s">
        <v>30</v>
      </c>
      <c r="Q340">
        <v>80</v>
      </c>
      <c r="R340">
        <v>163.33000000000001</v>
      </c>
      <c r="S340" t="s">
        <v>27</v>
      </c>
    </row>
    <row r="341" spans="1:19" x14ac:dyDescent="0.35">
      <c r="A341" t="s">
        <v>63</v>
      </c>
      <c r="B341">
        <v>37</v>
      </c>
      <c r="C341" t="s">
        <v>106</v>
      </c>
      <c r="D341">
        <v>107</v>
      </c>
      <c r="E341" t="s">
        <v>142</v>
      </c>
      <c r="F341" t="s">
        <v>108</v>
      </c>
      <c r="G341" t="s">
        <v>23</v>
      </c>
      <c r="H341" s="5">
        <v>1282.5999999999999</v>
      </c>
      <c r="I341" t="s">
        <v>109</v>
      </c>
      <c r="J341">
        <v>2000</v>
      </c>
      <c r="K341">
        <v>4</v>
      </c>
      <c r="L341">
        <v>5</v>
      </c>
      <c r="M341" t="s">
        <v>25</v>
      </c>
      <c r="N341">
        <v>18</v>
      </c>
      <c r="O341" t="s">
        <v>30</v>
      </c>
      <c r="P341" t="s">
        <v>30</v>
      </c>
      <c r="Q341">
        <v>80</v>
      </c>
      <c r="R341">
        <v>120</v>
      </c>
      <c r="S341" t="s">
        <v>27</v>
      </c>
    </row>
    <row r="342" spans="1:19" x14ac:dyDescent="0.35">
      <c r="A342" t="s">
        <v>64</v>
      </c>
      <c r="B342">
        <v>38</v>
      </c>
      <c r="C342" t="s">
        <v>106</v>
      </c>
      <c r="D342">
        <v>107</v>
      </c>
      <c r="E342" t="s">
        <v>143</v>
      </c>
      <c r="F342" t="s">
        <v>108</v>
      </c>
      <c r="G342" t="s">
        <v>23</v>
      </c>
      <c r="H342" s="5">
        <v>1072.5999999999999</v>
      </c>
      <c r="I342" t="s">
        <v>109</v>
      </c>
      <c r="J342">
        <v>2000</v>
      </c>
      <c r="K342">
        <v>4</v>
      </c>
      <c r="L342">
        <v>5</v>
      </c>
      <c r="M342" t="s">
        <v>25</v>
      </c>
      <c r="N342" t="s">
        <v>26</v>
      </c>
      <c r="O342" t="s">
        <v>30</v>
      </c>
      <c r="P342" t="s">
        <v>30</v>
      </c>
      <c r="Q342">
        <v>80</v>
      </c>
      <c r="R342">
        <v>170</v>
      </c>
      <c r="S342" t="s">
        <v>27</v>
      </c>
    </row>
    <row r="343" spans="1:19" x14ac:dyDescent="0.35">
      <c r="A343" t="s">
        <v>65</v>
      </c>
      <c r="B343">
        <v>39</v>
      </c>
      <c r="C343" t="s">
        <v>106</v>
      </c>
      <c r="D343">
        <v>107</v>
      </c>
      <c r="E343" t="s">
        <v>144</v>
      </c>
      <c r="F343" t="s">
        <v>108</v>
      </c>
      <c r="G343" t="s">
        <v>23</v>
      </c>
      <c r="H343" s="5">
        <v>1252.5999999999999</v>
      </c>
      <c r="I343" t="s">
        <v>109</v>
      </c>
      <c r="J343">
        <v>2000</v>
      </c>
      <c r="K343">
        <v>4</v>
      </c>
      <c r="L343">
        <v>4</v>
      </c>
      <c r="M343" t="s">
        <v>25</v>
      </c>
      <c r="N343">
        <v>18</v>
      </c>
      <c r="O343" t="s">
        <v>25</v>
      </c>
      <c r="P343" t="s">
        <v>30</v>
      </c>
      <c r="Q343">
        <v>80</v>
      </c>
      <c r="R343">
        <v>120</v>
      </c>
      <c r="S343" t="s">
        <v>27</v>
      </c>
    </row>
    <row r="344" spans="1:19" x14ac:dyDescent="0.35">
      <c r="A344" t="s">
        <v>66</v>
      </c>
      <c r="B344">
        <v>40</v>
      </c>
      <c r="C344" t="s">
        <v>106</v>
      </c>
      <c r="D344">
        <v>107</v>
      </c>
      <c r="E344" t="s">
        <v>145</v>
      </c>
      <c r="F344" t="s">
        <v>108</v>
      </c>
      <c r="G344" t="s">
        <v>23</v>
      </c>
      <c r="H344" s="5">
        <v>1152.5999999999999</v>
      </c>
      <c r="I344" t="s">
        <v>109</v>
      </c>
      <c r="J344">
        <v>2000</v>
      </c>
      <c r="K344">
        <v>4</v>
      </c>
      <c r="L344">
        <v>5</v>
      </c>
      <c r="M344" t="s">
        <v>25</v>
      </c>
      <c r="N344" t="s">
        <v>26</v>
      </c>
      <c r="O344" t="s">
        <v>30</v>
      </c>
      <c r="P344" t="s">
        <v>30</v>
      </c>
      <c r="Q344">
        <v>80</v>
      </c>
      <c r="R344">
        <v>150</v>
      </c>
      <c r="S344" t="s">
        <v>27</v>
      </c>
    </row>
    <row r="345" spans="1:19" x14ac:dyDescent="0.35">
      <c r="A345" t="s">
        <v>67</v>
      </c>
      <c r="B345">
        <v>41</v>
      </c>
      <c r="C345" t="s">
        <v>106</v>
      </c>
      <c r="D345">
        <v>107</v>
      </c>
      <c r="E345" t="s">
        <v>146</v>
      </c>
      <c r="F345" t="s">
        <v>108</v>
      </c>
      <c r="G345" t="s">
        <v>23</v>
      </c>
      <c r="H345" s="5">
        <v>1352.6</v>
      </c>
      <c r="I345" t="s">
        <v>109</v>
      </c>
      <c r="J345">
        <v>2000</v>
      </c>
      <c r="K345">
        <v>4</v>
      </c>
      <c r="L345">
        <v>5</v>
      </c>
      <c r="M345" t="s">
        <v>25</v>
      </c>
      <c r="N345" t="s">
        <v>26</v>
      </c>
      <c r="O345" t="s">
        <v>25</v>
      </c>
      <c r="P345" t="s">
        <v>30</v>
      </c>
      <c r="Q345">
        <v>80</v>
      </c>
      <c r="R345">
        <v>255</v>
      </c>
      <c r="S345" t="s">
        <v>27</v>
      </c>
    </row>
    <row r="346" spans="1:19" x14ac:dyDescent="0.35">
      <c r="A346" t="s">
        <v>68</v>
      </c>
      <c r="B346">
        <v>42</v>
      </c>
      <c r="C346" t="s">
        <v>106</v>
      </c>
      <c r="D346">
        <v>107</v>
      </c>
      <c r="E346" t="s">
        <v>147</v>
      </c>
      <c r="F346" t="s">
        <v>108</v>
      </c>
      <c r="G346" t="s">
        <v>23</v>
      </c>
      <c r="H346" s="5">
        <v>1122.5999999999999</v>
      </c>
      <c r="I346" t="s">
        <v>109</v>
      </c>
      <c r="J346">
        <v>1600</v>
      </c>
      <c r="K346">
        <v>4</v>
      </c>
      <c r="L346">
        <v>4</v>
      </c>
      <c r="M346" t="s">
        <v>25</v>
      </c>
      <c r="N346">
        <v>18</v>
      </c>
      <c r="O346" t="s">
        <v>30</v>
      </c>
      <c r="P346" t="s">
        <v>30</v>
      </c>
      <c r="Q346">
        <v>80</v>
      </c>
      <c r="R346">
        <v>100</v>
      </c>
      <c r="S346" t="s">
        <v>27</v>
      </c>
    </row>
    <row r="347" spans="1:19" x14ac:dyDescent="0.35">
      <c r="A347" t="s">
        <v>69</v>
      </c>
      <c r="B347">
        <v>44</v>
      </c>
      <c r="C347" t="s">
        <v>106</v>
      </c>
      <c r="D347">
        <v>107</v>
      </c>
      <c r="E347" t="s">
        <v>148</v>
      </c>
      <c r="F347" t="s">
        <v>108</v>
      </c>
      <c r="G347" t="s">
        <v>23</v>
      </c>
      <c r="H347" s="5">
        <v>1497.6</v>
      </c>
      <c r="I347" t="s">
        <v>109</v>
      </c>
      <c r="J347">
        <v>2000</v>
      </c>
      <c r="K347">
        <v>4</v>
      </c>
      <c r="L347">
        <v>5</v>
      </c>
      <c r="M347" t="s">
        <v>25</v>
      </c>
      <c r="N347" t="s">
        <v>26</v>
      </c>
      <c r="O347" t="s">
        <v>30</v>
      </c>
      <c r="P347" t="s">
        <v>30</v>
      </c>
      <c r="Q347">
        <v>80</v>
      </c>
      <c r="R347">
        <v>250</v>
      </c>
      <c r="S347" t="s">
        <v>27</v>
      </c>
    </row>
    <row r="348" spans="1:19" x14ac:dyDescent="0.35">
      <c r="A348" t="s">
        <v>70</v>
      </c>
      <c r="B348">
        <v>45</v>
      </c>
      <c r="C348" t="s">
        <v>106</v>
      </c>
      <c r="D348">
        <v>107</v>
      </c>
      <c r="E348" t="s">
        <v>149</v>
      </c>
      <c r="F348" t="s">
        <v>108</v>
      </c>
      <c r="G348" t="s">
        <v>23</v>
      </c>
      <c r="H348" s="5">
        <v>1237.5999999999999</v>
      </c>
      <c r="I348" t="s">
        <v>109</v>
      </c>
      <c r="J348">
        <v>2000</v>
      </c>
      <c r="K348">
        <v>4</v>
      </c>
      <c r="L348">
        <v>5</v>
      </c>
      <c r="M348" t="s">
        <v>25</v>
      </c>
      <c r="N348" t="s">
        <v>26</v>
      </c>
      <c r="O348" t="s">
        <v>30</v>
      </c>
      <c r="P348" t="s">
        <v>30</v>
      </c>
      <c r="Q348">
        <v>80</v>
      </c>
      <c r="R348">
        <v>160</v>
      </c>
      <c r="S348" t="s">
        <v>27</v>
      </c>
    </row>
    <row r="349" spans="1:19" x14ac:dyDescent="0.35">
      <c r="A349" t="s">
        <v>71</v>
      </c>
      <c r="B349">
        <v>46</v>
      </c>
      <c r="C349" t="s">
        <v>106</v>
      </c>
      <c r="D349">
        <v>107</v>
      </c>
      <c r="E349" t="s">
        <v>150</v>
      </c>
      <c r="F349" t="s">
        <v>108</v>
      </c>
      <c r="G349" t="s">
        <v>23</v>
      </c>
      <c r="H349" s="5">
        <v>1122.5999999999999</v>
      </c>
      <c r="I349" t="s">
        <v>109</v>
      </c>
      <c r="J349">
        <v>2000</v>
      </c>
      <c r="K349">
        <v>4</v>
      </c>
      <c r="L349">
        <v>5</v>
      </c>
      <c r="M349" t="s">
        <v>25</v>
      </c>
      <c r="N349" t="s">
        <v>26</v>
      </c>
      <c r="O349" t="s">
        <v>30</v>
      </c>
      <c r="P349" t="s">
        <v>30</v>
      </c>
      <c r="Q349">
        <v>80</v>
      </c>
      <c r="R349">
        <v>100</v>
      </c>
      <c r="S349" t="s">
        <v>27</v>
      </c>
    </row>
    <row r="350" spans="1:19" x14ac:dyDescent="0.35">
      <c r="A350" t="s">
        <v>72</v>
      </c>
      <c r="B350">
        <v>47</v>
      </c>
      <c r="C350" t="s">
        <v>106</v>
      </c>
      <c r="D350">
        <v>107</v>
      </c>
      <c r="E350" t="s">
        <v>151</v>
      </c>
      <c r="F350" t="s">
        <v>108</v>
      </c>
      <c r="G350" t="s">
        <v>23</v>
      </c>
      <c r="H350" s="5">
        <v>1222.5999999999999</v>
      </c>
      <c r="I350" t="s">
        <v>109</v>
      </c>
      <c r="J350">
        <v>2000</v>
      </c>
      <c r="K350">
        <v>4</v>
      </c>
      <c r="L350">
        <v>5</v>
      </c>
      <c r="M350" t="s">
        <v>25</v>
      </c>
      <c r="N350" t="s">
        <v>26</v>
      </c>
      <c r="O350" t="s">
        <v>25</v>
      </c>
      <c r="P350" t="s">
        <v>30</v>
      </c>
      <c r="Q350">
        <v>80</v>
      </c>
      <c r="R350">
        <v>110</v>
      </c>
      <c r="S350" t="s">
        <v>27</v>
      </c>
    </row>
    <row r="351" spans="1:19" x14ac:dyDescent="0.35">
      <c r="A351" t="s">
        <v>73</v>
      </c>
      <c r="B351">
        <v>48</v>
      </c>
      <c r="C351" t="s">
        <v>106</v>
      </c>
      <c r="D351">
        <v>107</v>
      </c>
      <c r="E351" t="s">
        <v>152</v>
      </c>
      <c r="F351" t="s">
        <v>108</v>
      </c>
      <c r="G351" t="s">
        <v>23</v>
      </c>
      <c r="H351" s="5">
        <v>1087.5999999999999</v>
      </c>
      <c r="I351" t="s">
        <v>109</v>
      </c>
      <c r="J351">
        <v>2000</v>
      </c>
      <c r="K351">
        <v>4</v>
      </c>
      <c r="L351">
        <v>5</v>
      </c>
      <c r="M351" t="s">
        <v>25</v>
      </c>
      <c r="N351" t="s">
        <v>26</v>
      </c>
      <c r="O351" t="s">
        <v>25</v>
      </c>
      <c r="P351" t="s">
        <v>30</v>
      </c>
      <c r="Q351">
        <v>80</v>
      </c>
      <c r="R351">
        <v>170</v>
      </c>
      <c r="S351" t="s">
        <v>27</v>
      </c>
    </row>
    <row r="352" spans="1:19" x14ac:dyDescent="0.35">
      <c r="A352" t="s">
        <v>74</v>
      </c>
      <c r="B352">
        <v>49</v>
      </c>
      <c r="C352" t="s">
        <v>106</v>
      </c>
      <c r="D352">
        <v>107</v>
      </c>
      <c r="E352" t="s">
        <v>153</v>
      </c>
      <c r="F352" t="s">
        <v>108</v>
      </c>
      <c r="G352" t="s">
        <v>23</v>
      </c>
      <c r="H352" s="5">
        <v>1182.5999999999999</v>
      </c>
      <c r="I352" t="s">
        <v>109</v>
      </c>
      <c r="J352">
        <v>2000</v>
      </c>
      <c r="K352">
        <v>4</v>
      </c>
      <c r="L352">
        <v>6</v>
      </c>
      <c r="M352" t="s">
        <v>25</v>
      </c>
      <c r="N352" t="s">
        <v>26</v>
      </c>
      <c r="O352" t="s">
        <v>25</v>
      </c>
      <c r="P352" t="s">
        <v>30</v>
      </c>
      <c r="Q352">
        <v>80</v>
      </c>
      <c r="R352">
        <v>63</v>
      </c>
      <c r="S352" t="s">
        <v>27</v>
      </c>
    </row>
    <row r="353" spans="1:19" x14ac:dyDescent="0.35">
      <c r="A353" t="s">
        <v>75</v>
      </c>
      <c r="B353">
        <v>50</v>
      </c>
      <c r="C353" t="s">
        <v>106</v>
      </c>
      <c r="D353">
        <v>107</v>
      </c>
      <c r="E353" t="s">
        <v>154</v>
      </c>
      <c r="F353" t="s">
        <v>108</v>
      </c>
      <c r="G353" t="s">
        <v>23</v>
      </c>
      <c r="H353" s="5">
        <v>1222.5999999999999</v>
      </c>
      <c r="I353" t="s">
        <v>109</v>
      </c>
      <c r="J353">
        <v>2000</v>
      </c>
      <c r="K353">
        <v>4</v>
      </c>
      <c r="L353">
        <v>5</v>
      </c>
      <c r="M353" t="s">
        <v>25</v>
      </c>
      <c r="N353" t="s">
        <v>26</v>
      </c>
      <c r="O353" t="s">
        <v>30</v>
      </c>
      <c r="P353" t="s">
        <v>30</v>
      </c>
      <c r="Q353">
        <v>80</v>
      </c>
      <c r="R353">
        <v>220</v>
      </c>
      <c r="S353" t="s">
        <v>27</v>
      </c>
    </row>
    <row r="354" spans="1:19" x14ac:dyDescent="0.35">
      <c r="A354" t="s">
        <v>76</v>
      </c>
      <c r="B354">
        <v>51</v>
      </c>
      <c r="C354" t="s">
        <v>106</v>
      </c>
      <c r="D354">
        <v>107</v>
      </c>
      <c r="E354" t="s">
        <v>155</v>
      </c>
      <c r="F354" t="s">
        <v>108</v>
      </c>
      <c r="G354" t="s">
        <v>23</v>
      </c>
      <c r="H354" s="5">
        <v>1147.5999999999999</v>
      </c>
      <c r="I354" t="s">
        <v>109</v>
      </c>
      <c r="J354">
        <v>2080</v>
      </c>
      <c r="K354">
        <v>4</v>
      </c>
      <c r="L354">
        <v>5</v>
      </c>
      <c r="M354" t="s">
        <v>25</v>
      </c>
      <c r="N354" t="s">
        <v>26</v>
      </c>
      <c r="O354" t="s">
        <v>25</v>
      </c>
      <c r="P354" t="s">
        <v>30</v>
      </c>
      <c r="Q354">
        <v>80</v>
      </c>
      <c r="R354">
        <v>120</v>
      </c>
      <c r="S354" t="s">
        <v>27</v>
      </c>
    </row>
    <row r="355" spans="1:19" x14ac:dyDescent="0.35">
      <c r="A355" t="s">
        <v>77</v>
      </c>
      <c r="B355">
        <v>53</v>
      </c>
      <c r="C355" t="s">
        <v>106</v>
      </c>
      <c r="D355">
        <v>107</v>
      </c>
      <c r="E355" t="s">
        <v>156</v>
      </c>
      <c r="F355" t="s">
        <v>108</v>
      </c>
      <c r="G355" t="s">
        <v>23</v>
      </c>
      <c r="H355" s="5">
        <v>1452.6</v>
      </c>
      <c r="I355" t="s">
        <v>109</v>
      </c>
      <c r="J355">
        <v>2000</v>
      </c>
      <c r="K355">
        <v>4</v>
      </c>
      <c r="L355">
        <v>5</v>
      </c>
      <c r="M355" t="s">
        <v>25</v>
      </c>
      <c r="N355" t="s">
        <v>26</v>
      </c>
      <c r="O355" t="s">
        <v>30</v>
      </c>
      <c r="P355" t="s">
        <v>30</v>
      </c>
      <c r="Q355">
        <v>80</v>
      </c>
      <c r="R355">
        <v>153.33000000000001</v>
      </c>
      <c r="S355" t="s">
        <v>27</v>
      </c>
    </row>
    <row r="356" spans="1:19" x14ac:dyDescent="0.35">
      <c r="A356" t="s">
        <v>79</v>
      </c>
      <c r="B356">
        <v>54</v>
      </c>
      <c r="C356" t="s">
        <v>106</v>
      </c>
      <c r="D356">
        <v>107</v>
      </c>
      <c r="E356" t="s">
        <v>157</v>
      </c>
      <c r="F356" t="s">
        <v>108</v>
      </c>
      <c r="G356" t="s">
        <v>23</v>
      </c>
      <c r="H356" s="5">
        <v>1309.2</v>
      </c>
      <c r="I356" t="s">
        <v>109</v>
      </c>
      <c r="J356">
        <v>2000</v>
      </c>
      <c r="K356">
        <v>4</v>
      </c>
      <c r="L356">
        <v>4</v>
      </c>
      <c r="M356" t="s">
        <v>25</v>
      </c>
      <c r="N356" t="s">
        <v>26</v>
      </c>
      <c r="O356" t="s">
        <v>30</v>
      </c>
      <c r="P356" t="s">
        <v>30</v>
      </c>
      <c r="Q356">
        <v>120</v>
      </c>
      <c r="R356">
        <v>170</v>
      </c>
      <c r="S356" t="s">
        <v>27</v>
      </c>
    </row>
    <row r="357" spans="1:19" x14ac:dyDescent="0.35">
      <c r="A357" t="s">
        <v>80</v>
      </c>
      <c r="B357">
        <v>55</v>
      </c>
      <c r="C357" t="s">
        <v>106</v>
      </c>
      <c r="D357">
        <v>107</v>
      </c>
      <c r="E357" t="s">
        <v>158</v>
      </c>
      <c r="F357" t="s">
        <v>108</v>
      </c>
      <c r="G357" t="s">
        <v>23</v>
      </c>
      <c r="H357" s="5">
        <v>1351.6</v>
      </c>
      <c r="I357" t="s">
        <v>109</v>
      </c>
      <c r="J357">
        <v>2000</v>
      </c>
      <c r="K357">
        <v>4</v>
      </c>
      <c r="L357">
        <v>5</v>
      </c>
      <c r="M357" t="s">
        <v>25</v>
      </c>
      <c r="N357" t="s">
        <v>26</v>
      </c>
      <c r="O357" t="s">
        <v>25</v>
      </c>
      <c r="P357" t="s">
        <v>30</v>
      </c>
      <c r="Q357">
        <v>80</v>
      </c>
      <c r="R357">
        <v>43</v>
      </c>
      <c r="S357" t="s">
        <v>27</v>
      </c>
    </row>
    <row r="358" spans="1:19" x14ac:dyDescent="0.35">
      <c r="A358" t="s">
        <v>81</v>
      </c>
      <c r="B358">
        <v>56</v>
      </c>
      <c r="C358" t="s">
        <v>106</v>
      </c>
      <c r="D358">
        <v>107</v>
      </c>
      <c r="E358" t="s">
        <v>159</v>
      </c>
      <c r="F358" t="s">
        <v>108</v>
      </c>
      <c r="G358" t="s">
        <v>23</v>
      </c>
      <c r="H358" s="5">
        <v>1239.5999999999999</v>
      </c>
      <c r="I358" t="s">
        <v>109</v>
      </c>
      <c r="J358">
        <v>2000</v>
      </c>
      <c r="K358">
        <v>4</v>
      </c>
      <c r="L358">
        <v>5</v>
      </c>
      <c r="M358" t="s">
        <v>25</v>
      </c>
      <c r="N358">
        <v>18</v>
      </c>
      <c r="O358" t="s">
        <v>25</v>
      </c>
      <c r="P358" t="s">
        <v>30</v>
      </c>
      <c r="Q358">
        <v>80</v>
      </c>
      <c r="R358">
        <v>380</v>
      </c>
      <c r="S358" t="s">
        <v>27</v>
      </c>
    </row>
    <row r="359" spans="1:19" x14ac:dyDescent="0.35">
      <c r="A359" t="s">
        <v>19</v>
      </c>
      <c r="B359">
        <v>1</v>
      </c>
      <c r="C359" t="s">
        <v>160</v>
      </c>
      <c r="D359">
        <v>108</v>
      </c>
      <c r="E359" t="s">
        <v>161</v>
      </c>
      <c r="F359" t="s">
        <v>22</v>
      </c>
      <c r="G359" t="s">
        <v>23</v>
      </c>
      <c r="H359">
        <v>375</v>
      </c>
      <c r="I359" t="s">
        <v>24</v>
      </c>
      <c r="J359" t="s">
        <v>26</v>
      </c>
      <c r="K359">
        <v>6</v>
      </c>
      <c r="L359">
        <v>2</v>
      </c>
      <c r="M359" t="s">
        <v>25</v>
      </c>
      <c r="N359" t="s">
        <v>26</v>
      </c>
      <c r="O359" t="s">
        <v>30</v>
      </c>
      <c r="P359" t="s">
        <v>25</v>
      </c>
      <c r="Q359">
        <v>36</v>
      </c>
      <c r="R359">
        <f>2*300</f>
        <v>600</v>
      </c>
      <c r="S359" t="s">
        <v>31</v>
      </c>
    </row>
    <row r="360" spans="1:19" x14ac:dyDescent="0.35">
      <c r="A360" t="s">
        <v>28</v>
      </c>
      <c r="B360">
        <v>2</v>
      </c>
      <c r="C360" t="s">
        <v>160</v>
      </c>
      <c r="D360">
        <v>108</v>
      </c>
      <c r="E360" t="s">
        <v>161</v>
      </c>
      <c r="F360" t="s">
        <v>22</v>
      </c>
      <c r="G360" t="s">
        <v>23</v>
      </c>
      <c r="H360">
        <v>450</v>
      </c>
      <c r="I360" t="s">
        <v>24</v>
      </c>
      <c r="J360" t="s">
        <v>26</v>
      </c>
      <c r="K360">
        <v>6</v>
      </c>
      <c r="L360">
        <v>2</v>
      </c>
      <c r="M360" t="s">
        <v>25</v>
      </c>
      <c r="N360" t="s">
        <v>26</v>
      </c>
      <c r="O360" t="s">
        <v>25</v>
      </c>
      <c r="P360" t="s">
        <v>25</v>
      </c>
      <c r="Q360">
        <v>32</v>
      </c>
      <c r="R360">
        <v>600</v>
      </c>
      <c r="S360" t="s">
        <v>27</v>
      </c>
    </row>
    <row r="361" spans="1:19" x14ac:dyDescent="0.35">
      <c r="A361" t="s">
        <v>32</v>
      </c>
      <c r="B361">
        <v>4</v>
      </c>
      <c r="C361" t="s">
        <v>160</v>
      </c>
      <c r="D361">
        <v>108</v>
      </c>
      <c r="E361" t="s">
        <v>161</v>
      </c>
      <c r="F361" t="s">
        <v>22</v>
      </c>
      <c r="G361" t="s">
        <v>23</v>
      </c>
      <c r="H361">
        <v>382</v>
      </c>
      <c r="I361" t="s">
        <v>24</v>
      </c>
      <c r="J361" t="s">
        <v>26</v>
      </c>
      <c r="K361">
        <v>6</v>
      </c>
      <c r="L361">
        <v>2</v>
      </c>
      <c r="M361" t="s">
        <v>30</v>
      </c>
      <c r="N361" t="s">
        <v>26</v>
      </c>
      <c r="O361" t="s">
        <v>30</v>
      </c>
      <c r="P361" t="s">
        <v>25</v>
      </c>
      <c r="Q361">
        <v>24</v>
      </c>
      <c r="R361">
        <f>2*225</f>
        <v>450</v>
      </c>
      <c r="S361" t="s">
        <v>31</v>
      </c>
    </row>
    <row r="362" spans="1:19" x14ac:dyDescent="0.35">
      <c r="A362" t="s">
        <v>33</v>
      </c>
      <c r="B362">
        <v>5</v>
      </c>
      <c r="C362" t="s">
        <v>160</v>
      </c>
      <c r="D362">
        <v>108</v>
      </c>
      <c r="E362" t="s">
        <v>161</v>
      </c>
      <c r="F362" t="s">
        <v>22</v>
      </c>
      <c r="G362" t="s">
        <v>23</v>
      </c>
      <c r="H362">
        <v>236.25</v>
      </c>
      <c r="I362" t="s">
        <v>24</v>
      </c>
      <c r="J362" t="s">
        <v>26</v>
      </c>
      <c r="K362">
        <v>6</v>
      </c>
      <c r="L362">
        <v>2</v>
      </c>
      <c r="M362" t="s">
        <v>25</v>
      </c>
      <c r="N362">
        <v>21</v>
      </c>
      <c r="O362" t="s">
        <v>30</v>
      </c>
      <c r="P362" t="s">
        <v>25</v>
      </c>
      <c r="Q362">
        <v>48</v>
      </c>
      <c r="R362">
        <f>2*250</f>
        <v>500</v>
      </c>
      <c r="S362" t="s">
        <v>25</v>
      </c>
    </row>
    <row r="363" spans="1:19" x14ac:dyDescent="0.35">
      <c r="A363" t="s">
        <v>34</v>
      </c>
      <c r="B363">
        <v>6</v>
      </c>
      <c r="C363" t="s">
        <v>160</v>
      </c>
      <c r="D363">
        <v>108</v>
      </c>
      <c r="E363" t="s">
        <v>161</v>
      </c>
      <c r="F363" t="s">
        <v>22</v>
      </c>
      <c r="G363" t="s">
        <v>23</v>
      </c>
      <c r="H363">
        <v>482</v>
      </c>
      <c r="I363" t="s">
        <v>24</v>
      </c>
      <c r="J363" t="s">
        <v>26</v>
      </c>
      <c r="K363">
        <v>6</v>
      </c>
      <c r="L363">
        <v>1</v>
      </c>
      <c r="M363" t="s">
        <v>25</v>
      </c>
      <c r="N363">
        <v>21</v>
      </c>
      <c r="O363" t="s">
        <v>30</v>
      </c>
      <c r="P363" t="s">
        <v>25</v>
      </c>
      <c r="Q363">
        <v>48</v>
      </c>
      <c r="R363">
        <f>2*336</f>
        <v>672</v>
      </c>
      <c r="S363" t="s">
        <v>31</v>
      </c>
    </row>
    <row r="364" spans="1:19" x14ac:dyDescent="0.35">
      <c r="A364" t="s">
        <v>35</v>
      </c>
      <c r="B364">
        <v>8</v>
      </c>
      <c r="C364" t="s">
        <v>160</v>
      </c>
      <c r="D364">
        <v>108</v>
      </c>
      <c r="E364" t="s">
        <v>161</v>
      </c>
      <c r="F364" t="s">
        <v>22</v>
      </c>
      <c r="G364" t="s">
        <v>23</v>
      </c>
      <c r="H364">
        <v>250</v>
      </c>
      <c r="I364" t="s">
        <v>24</v>
      </c>
      <c r="J364" t="s">
        <v>26</v>
      </c>
      <c r="K364">
        <v>6</v>
      </c>
      <c r="L364">
        <v>1</v>
      </c>
      <c r="M364" t="s">
        <v>25</v>
      </c>
      <c r="N364">
        <v>21</v>
      </c>
      <c r="O364" t="s">
        <v>25</v>
      </c>
      <c r="P364" t="s">
        <v>25</v>
      </c>
      <c r="Q364">
        <v>30</v>
      </c>
      <c r="R364" t="s">
        <v>26</v>
      </c>
      <c r="S364" t="s">
        <v>27</v>
      </c>
    </row>
    <row r="365" spans="1:19" x14ac:dyDescent="0.35">
      <c r="A365" t="s">
        <v>36</v>
      </c>
      <c r="B365">
        <v>9</v>
      </c>
      <c r="C365" t="s">
        <v>160</v>
      </c>
      <c r="D365">
        <v>108</v>
      </c>
      <c r="E365" t="s">
        <v>161</v>
      </c>
      <c r="F365" t="s">
        <v>22</v>
      </c>
      <c r="G365" t="s">
        <v>23</v>
      </c>
      <c r="H365">
        <v>565</v>
      </c>
      <c r="I365" t="s">
        <v>24</v>
      </c>
      <c r="J365" t="s">
        <v>26</v>
      </c>
      <c r="K365">
        <v>6</v>
      </c>
      <c r="L365">
        <v>1</v>
      </c>
      <c r="M365" t="s">
        <v>25</v>
      </c>
      <c r="N365" t="s">
        <v>26</v>
      </c>
      <c r="O365" t="s">
        <v>25</v>
      </c>
      <c r="P365" t="s">
        <v>25</v>
      </c>
      <c r="Q365">
        <v>48</v>
      </c>
      <c r="R365">
        <f>2*570</f>
        <v>1140</v>
      </c>
      <c r="S365" t="s">
        <v>27</v>
      </c>
    </row>
    <row r="366" spans="1:19" x14ac:dyDescent="0.35">
      <c r="A366" t="s">
        <v>37</v>
      </c>
      <c r="B366">
        <v>10</v>
      </c>
      <c r="C366" t="s">
        <v>160</v>
      </c>
      <c r="D366">
        <v>108</v>
      </c>
      <c r="E366" t="s">
        <v>161</v>
      </c>
      <c r="F366" t="s">
        <v>22</v>
      </c>
      <c r="G366" t="s">
        <v>23</v>
      </c>
      <c r="H366">
        <v>274</v>
      </c>
      <c r="I366" t="s">
        <v>24</v>
      </c>
      <c r="J366" t="s">
        <v>26</v>
      </c>
      <c r="K366">
        <v>6</v>
      </c>
      <c r="L366">
        <v>1</v>
      </c>
      <c r="M366" t="s">
        <v>25</v>
      </c>
      <c r="N366" t="s">
        <v>26</v>
      </c>
      <c r="O366" t="s">
        <v>25</v>
      </c>
      <c r="P366" t="s">
        <v>25</v>
      </c>
      <c r="Q366">
        <v>24</v>
      </c>
      <c r="R366">
        <v>241</v>
      </c>
      <c r="S366" t="s">
        <v>31</v>
      </c>
    </row>
    <row r="367" spans="1:19" x14ac:dyDescent="0.35">
      <c r="A367" t="s">
        <v>38</v>
      </c>
      <c r="B367">
        <v>11</v>
      </c>
      <c r="C367" t="s">
        <v>160</v>
      </c>
      <c r="D367">
        <v>108</v>
      </c>
      <c r="E367" t="s">
        <v>161</v>
      </c>
      <c r="F367" t="s">
        <v>22</v>
      </c>
      <c r="G367" t="s">
        <v>23</v>
      </c>
      <c r="H367">
        <v>568</v>
      </c>
      <c r="I367" t="s">
        <v>24</v>
      </c>
      <c r="J367" t="s">
        <v>26</v>
      </c>
      <c r="K367">
        <v>6</v>
      </c>
      <c r="L367">
        <v>2</v>
      </c>
      <c r="M367" t="s">
        <v>25</v>
      </c>
      <c r="N367">
        <v>18</v>
      </c>
      <c r="O367" t="s">
        <v>25</v>
      </c>
      <c r="P367" t="s">
        <v>25</v>
      </c>
      <c r="Q367">
        <v>30</v>
      </c>
      <c r="R367">
        <v>300</v>
      </c>
      <c r="S367" t="s">
        <v>31</v>
      </c>
    </row>
    <row r="368" spans="1:19" x14ac:dyDescent="0.35">
      <c r="A368" t="s">
        <v>39</v>
      </c>
      <c r="B368">
        <v>12</v>
      </c>
      <c r="C368" t="s">
        <v>160</v>
      </c>
      <c r="D368">
        <v>108</v>
      </c>
      <c r="E368" t="s">
        <v>161</v>
      </c>
      <c r="F368" t="s">
        <v>22</v>
      </c>
      <c r="G368" t="s">
        <v>23</v>
      </c>
      <c r="H368">
        <v>405</v>
      </c>
      <c r="I368" t="s">
        <v>24</v>
      </c>
      <c r="J368" t="s">
        <v>26</v>
      </c>
      <c r="K368">
        <v>6</v>
      </c>
      <c r="L368">
        <v>2</v>
      </c>
      <c r="M368" t="s">
        <v>25</v>
      </c>
      <c r="N368">
        <v>18</v>
      </c>
      <c r="O368" t="s">
        <v>25</v>
      </c>
      <c r="P368" t="s">
        <v>25</v>
      </c>
      <c r="Q368">
        <v>40</v>
      </c>
      <c r="R368">
        <v>305</v>
      </c>
      <c r="S368" t="s">
        <v>25</v>
      </c>
    </row>
    <row r="369" spans="1:19" x14ac:dyDescent="0.35">
      <c r="A369" t="s">
        <v>40</v>
      </c>
      <c r="B369">
        <v>13</v>
      </c>
      <c r="C369" t="s">
        <v>160</v>
      </c>
      <c r="D369">
        <v>108</v>
      </c>
      <c r="E369" t="s">
        <v>161</v>
      </c>
      <c r="F369" t="s">
        <v>22</v>
      </c>
      <c r="G369" t="s">
        <v>23</v>
      </c>
      <c r="H369">
        <v>280</v>
      </c>
      <c r="I369" t="s">
        <v>24</v>
      </c>
      <c r="J369" t="s">
        <v>26</v>
      </c>
      <c r="K369">
        <v>6</v>
      </c>
      <c r="L369">
        <v>2</v>
      </c>
      <c r="M369" t="s">
        <v>25</v>
      </c>
      <c r="N369" t="s">
        <v>26</v>
      </c>
      <c r="O369" t="s">
        <v>30</v>
      </c>
      <c r="P369" t="s">
        <v>25</v>
      </c>
      <c r="Q369">
        <v>40</v>
      </c>
      <c r="R369">
        <v>125</v>
      </c>
      <c r="S369" t="s">
        <v>31</v>
      </c>
    </row>
    <row r="370" spans="1:19" x14ac:dyDescent="0.35">
      <c r="A370" t="s">
        <v>41</v>
      </c>
      <c r="B370">
        <v>15</v>
      </c>
      <c r="C370" t="s">
        <v>160</v>
      </c>
      <c r="D370">
        <v>108</v>
      </c>
      <c r="E370" t="s">
        <v>161</v>
      </c>
      <c r="F370" t="s">
        <v>22</v>
      </c>
      <c r="G370" t="s">
        <v>23</v>
      </c>
      <c r="H370">
        <v>391</v>
      </c>
      <c r="I370" t="s">
        <v>24</v>
      </c>
      <c r="J370" t="s">
        <v>26</v>
      </c>
      <c r="K370">
        <v>6</v>
      </c>
      <c r="L370">
        <v>1</v>
      </c>
      <c r="M370" t="s">
        <v>25</v>
      </c>
      <c r="N370">
        <v>18</v>
      </c>
      <c r="O370" t="s">
        <v>25</v>
      </c>
      <c r="P370" t="s">
        <v>25</v>
      </c>
      <c r="Q370">
        <v>20</v>
      </c>
      <c r="R370">
        <v>342</v>
      </c>
      <c r="S370" t="s">
        <v>31</v>
      </c>
    </row>
    <row r="371" spans="1:19" x14ac:dyDescent="0.35">
      <c r="A371" t="s">
        <v>42</v>
      </c>
      <c r="B371">
        <v>16</v>
      </c>
      <c r="C371" t="s">
        <v>160</v>
      </c>
      <c r="D371">
        <v>108</v>
      </c>
      <c r="E371" t="s">
        <v>161</v>
      </c>
      <c r="F371" t="s">
        <v>22</v>
      </c>
      <c r="G371" t="s">
        <v>23</v>
      </c>
      <c r="H371">
        <v>400</v>
      </c>
      <c r="I371" t="s">
        <v>24</v>
      </c>
      <c r="J371" t="s">
        <v>26</v>
      </c>
      <c r="K371">
        <v>6</v>
      </c>
      <c r="L371">
        <v>1</v>
      </c>
      <c r="M371" t="s">
        <v>25</v>
      </c>
      <c r="N371" t="s">
        <v>26</v>
      </c>
      <c r="O371" t="s">
        <v>25</v>
      </c>
      <c r="P371" t="s">
        <v>25</v>
      </c>
      <c r="Q371">
        <v>36</v>
      </c>
      <c r="R371">
        <f>2*200</f>
        <v>400</v>
      </c>
      <c r="S371" t="s">
        <v>27</v>
      </c>
    </row>
    <row r="372" spans="1:19" x14ac:dyDescent="0.35">
      <c r="A372" t="s">
        <v>43</v>
      </c>
      <c r="B372">
        <v>17</v>
      </c>
      <c r="C372" t="s">
        <v>160</v>
      </c>
      <c r="D372">
        <v>108</v>
      </c>
      <c r="E372" t="s">
        <v>161</v>
      </c>
      <c r="F372" t="s">
        <v>22</v>
      </c>
      <c r="G372" t="s">
        <v>23</v>
      </c>
      <c r="H372">
        <v>500</v>
      </c>
      <c r="I372" t="s">
        <v>24</v>
      </c>
      <c r="J372" t="s">
        <v>26</v>
      </c>
      <c r="K372">
        <v>6</v>
      </c>
      <c r="L372">
        <v>1</v>
      </c>
      <c r="M372" t="s">
        <v>25</v>
      </c>
      <c r="N372" t="s">
        <v>26</v>
      </c>
      <c r="O372" t="s">
        <v>30</v>
      </c>
      <c r="P372" t="s">
        <v>25</v>
      </c>
      <c r="Q372">
        <v>100</v>
      </c>
      <c r="R372">
        <v>100</v>
      </c>
      <c r="S372" t="s">
        <v>162</v>
      </c>
    </row>
    <row r="373" spans="1:19" x14ac:dyDescent="0.35">
      <c r="A373" t="s">
        <v>44</v>
      </c>
      <c r="B373">
        <v>18</v>
      </c>
      <c r="C373" t="s">
        <v>160</v>
      </c>
      <c r="D373">
        <v>108</v>
      </c>
      <c r="E373" t="s">
        <v>161</v>
      </c>
      <c r="F373" t="s">
        <v>22</v>
      </c>
      <c r="G373" t="s">
        <v>23</v>
      </c>
      <c r="H373">
        <v>100</v>
      </c>
      <c r="I373" t="s">
        <v>24</v>
      </c>
      <c r="J373" t="s">
        <v>26</v>
      </c>
      <c r="K373">
        <v>6</v>
      </c>
      <c r="L373">
        <v>2</v>
      </c>
      <c r="M373" t="s">
        <v>30</v>
      </c>
      <c r="N373">
        <v>18</v>
      </c>
      <c r="O373" t="s">
        <v>25</v>
      </c>
      <c r="P373" t="s">
        <v>25</v>
      </c>
      <c r="Q373">
        <v>24</v>
      </c>
      <c r="R373">
        <v>100</v>
      </c>
      <c r="S373" t="s">
        <v>31</v>
      </c>
    </row>
    <row r="374" spans="1:19" x14ac:dyDescent="0.35">
      <c r="A374" t="s">
        <v>45</v>
      </c>
      <c r="B374">
        <v>19</v>
      </c>
      <c r="C374" t="s">
        <v>160</v>
      </c>
      <c r="D374">
        <v>108</v>
      </c>
      <c r="E374" t="s">
        <v>161</v>
      </c>
      <c r="F374" t="s">
        <v>22</v>
      </c>
      <c r="G374" t="s">
        <v>23</v>
      </c>
      <c r="H374">
        <v>270</v>
      </c>
      <c r="I374" t="s">
        <v>24</v>
      </c>
      <c r="J374" t="s">
        <v>26</v>
      </c>
      <c r="K374">
        <v>6</v>
      </c>
      <c r="L374">
        <v>1</v>
      </c>
      <c r="M374" t="s">
        <v>25</v>
      </c>
      <c r="N374" t="s">
        <v>26</v>
      </c>
      <c r="O374" t="s">
        <v>25</v>
      </c>
      <c r="P374" t="s">
        <v>25</v>
      </c>
      <c r="Q374">
        <v>40</v>
      </c>
      <c r="R374">
        <v>120</v>
      </c>
      <c r="S374" t="s">
        <v>27</v>
      </c>
    </row>
    <row r="375" spans="1:19" x14ac:dyDescent="0.35">
      <c r="A375" t="s">
        <v>46</v>
      </c>
      <c r="B375">
        <v>20</v>
      </c>
      <c r="C375" t="s">
        <v>160</v>
      </c>
      <c r="D375">
        <v>108</v>
      </c>
      <c r="E375" t="s">
        <v>161</v>
      </c>
      <c r="F375" t="s">
        <v>22</v>
      </c>
      <c r="G375" t="s">
        <v>23</v>
      </c>
      <c r="H375">
        <v>350</v>
      </c>
      <c r="I375" t="s">
        <v>24</v>
      </c>
      <c r="J375" t="s">
        <v>26</v>
      </c>
      <c r="K375">
        <v>6</v>
      </c>
      <c r="L375">
        <v>2</v>
      </c>
      <c r="M375" t="s">
        <v>30</v>
      </c>
      <c r="N375">
        <v>18</v>
      </c>
      <c r="O375" t="s">
        <v>25</v>
      </c>
      <c r="P375" t="s">
        <v>25</v>
      </c>
      <c r="Q375">
        <v>100</v>
      </c>
      <c r="R375">
        <f>2*330</f>
        <v>660</v>
      </c>
      <c r="S375" t="s">
        <v>27</v>
      </c>
    </row>
    <row r="376" spans="1:19" x14ac:dyDescent="0.35">
      <c r="A376" t="s">
        <v>47</v>
      </c>
      <c r="B376">
        <v>21</v>
      </c>
      <c r="C376" t="s">
        <v>160</v>
      </c>
      <c r="D376">
        <v>108</v>
      </c>
      <c r="E376" t="s">
        <v>161</v>
      </c>
      <c r="F376" t="s">
        <v>22</v>
      </c>
      <c r="G376" t="s">
        <v>23</v>
      </c>
      <c r="H376">
        <v>350</v>
      </c>
      <c r="I376" t="s">
        <v>24</v>
      </c>
      <c r="J376" t="s">
        <v>26</v>
      </c>
      <c r="K376">
        <v>6</v>
      </c>
      <c r="L376">
        <v>1</v>
      </c>
      <c r="M376" t="s">
        <v>25</v>
      </c>
      <c r="N376" t="s">
        <v>26</v>
      </c>
      <c r="O376" t="s">
        <v>25</v>
      </c>
      <c r="P376" t="s">
        <v>25</v>
      </c>
      <c r="Q376">
        <v>24</v>
      </c>
      <c r="R376">
        <f>2*250</f>
        <v>500</v>
      </c>
      <c r="S376" t="s">
        <v>25</v>
      </c>
    </row>
    <row r="377" spans="1:19" x14ac:dyDescent="0.35">
      <c r="A377" t="s">
        <v>48</v>
      </c>
      <c r="B377">
        <v>22</v>
      </c>
      <c r="C377" t="s">
        <v>160</v>
      </c>
      <c r="D377">
        <v>108</v>
      </c>
      <c r="E377" t="s">
        <v>161</v>
      </c>
      <c r="F377" t="s">
        <v>22</v>
      </c>
      <c r="G377" t="s">
        <v>23</v>
      </c>
      <c r="H377">
        <v>350</v>
      </c>
      <c r="I377" t="s">
        <v>24</v>
      </c>
      <c r="J377" t="s">
        <v>26</v>
      </c>
      <c r="K377">
        <v>6</v>
      </c>
      <c r="L377">
        <v>2</v>
      </c>
      <c r="M377" t="s">
        <v>25</v>
      </c>
      <c r="N377">
        <v>21</v>
      </c>
      <c r="O377" t="s">
        <v>30</v>
      </c>
      <c r="P377" t="s">
        <v>25</v>
      </c>
      <c r="Q377">
        <v>30</v>
      </c>
      <c r="R377">
        <f>2*200</f>
        <v>400</v>
      </c>
      <c r="S377" t="s">
        <v>31</v>
      </c>
    </row>
    <row r="378" spans="1:19" x14ac:dyDescent="0.35">
      <c r="A378" t="s">
        <v>49</v>
      </c>
      <c r="B378">
        <v>23</v>
      </c>
      <c r="C378" t="s">
        <v>160</v>
      </c>
      <c r="D378">
        <v>108</v>
      </c>
      <c r="E378" t="s">
        <v>161</v>
      </c>
      <c r="F378" t="s">
        <v>22</v>
      </c>
      <c r="G378" t="s">
        <v>23</v>
      </c>
      <c r="H378">
        <v>121</v>
      </c>
      <c r="I378" t="s">
        <v>24</v>
      </c>
      <c r="J378" t="s">
        <v>26</v>
      </c>
      <c r="K378">
        <v>6</v>
      </c>
      <c r="L378">
        <v>1</v>
      </c>
      <c r="M378" t="s">
        <v>25</v>
      </c>
      <c r="N378">
        <v>18</v>
      </c>
      <c r="O378" t="s">
        <v>30</v>
      </c>
      <c r="P378" t="s">
        <v>25</v>
      </c>
      <c r="Q378">
        <v>48</v>
      </c>
      <c r="R378">
        <f>2*100</f>
        <v>200</v>
      </c>
      <c r="S378" t="s">
        <v>27</v>
      </c>
    </row>
    <row r="379" spans="1:19" x14ac:dyDescent="0.35">
      <c r="A379" t="s">
        <v>50</v>
      </c>
      <c r="B379">
        <v>24</v>
      </c>
      <c r="C379" t="s">
        <v>160</v>
      </c>
      <c r="D379">
        <v>108</v>
      </c>
      <c r="E379" t="s">
        <v>161</v>
      </c>
      <c r="F379" t="s">
        <v>22</v>
      </c>
      <c r="G379" t="s">
        <v>23</v>
      </c>
      <c r="H379">
        <v>700</v>
      </c>
      <c r="I379" t="s">
        <v>24</v>
      </c>
      <c r="J379" t="s">
        <v>26</v>
      </c>
      <c r="K379">
        <v>6</v>
      </c>
      <c r="L379">
        <v>2</v>
      </c>
      <c r="M379" t="s">
        <v>25</v>
      </c>
      <c r="N379" t="s">
        <v>26</v>
      </c>
      <c r="O379" t="s">
        <v>30</v>
      </c>
      <c r="P379" t="s">
        <v>25</v>
      </c>
      <c r="Q379">
        <v>48</v>
      </c>
      <c r="R379">
        <v>700</v>
      </c>
      <c r="S379" t="s">
        <v>27</v>
      </c>
    </row>
    <row r="380" spans="1:19" x14ac:dyDescent="0.35">
      <c r="A380" t="s">
        <v>51</v>
      </c>
      <c r="B380">
        <v>25</v>
      </c>
      <c r="C380" t="s">
        <v>160</v>
      </c>
      <c r="D380">
        <v>108</v>
      </c>
      <c r="E380" t="s">
        <v>161</v>
      </c>
      <c r="F380" t="s">
        <v>22</v>
      </c>
      <c r="G380" t="s">
        <v>23</v>
      </c>
      <c r="H380">
        <v>502</v>
      </c>
      <c r="I380" t="s">
        <v>24</v>
      </c>
      <c r="J380" t="s">
        <v>26</v>
      </c>
      <c r="K380">
        <v>6</v>
      </c>
      <c r="L380">
        <v>2</v>
      </c>
      <c r="M380" t="s">
        <v>25</v>
      </c>
      <c r="N380">
        <v>18</v>
      </c>
      <c r="O380" t="s">
        <v>30</v>
      </c>
      <c r="P380" t="s">
        <v>25</v>
      </c>
      <c r="Q380">
        <v>24</v>
      </c>
      <c r="R380">
        <f>2*135</f>
        <v>270</v>
      </c>
      <c r="S380" t="s">
        <v>31</v>
      </c>
    </row>
    <row r="381" spans="1:19" x14ac:dyDescent="0.35">
      <c r="A381" t="s">
        <v>52</v>
      </c>
      <c r="B381">
        <v>26</v>
      </c>
      <c r="C381" t="s">
        <v>160</v>
      </c>
      <c r="D381">
        <v>108</v>
      </c>
      <c r="E381" t="s">
        <v>161</v>
      </c>
      <c r="F381" t="s">
        <v>22</v>
      </c>
      <c r="G381" t="s">
        <v>23</v>
      </c>
      <c r="H381" s="5">
        <v>232.5</v>
      </c>
      <c r="I381" t="s">
        <v>24</v>
      </c>
      <c r="J381" t="s">
        <v>26</v>
      </c>
      <c r="K381">
        <v>6</v>
      </c>
      <c r="L381">
        <v>1</v>
      </c>
      <c r="M381" t="s">
        <v>25</v>
      </c>
      <c r="N381" t="s">
        <v>26</v>
      </c>
      <c r="O381" t="s">
        <v>30</v>
      </c>
      <c r="P381" t="s">
        <v>30</v>
      </c>
      <c r="Q381">
        <v>30</v>
      </c>
      <c r="R381" s="5">
        <v>205.5</v>
      </c>
      <c r="S381" t="s">
        <v>27</v>
      </c>
    </row>
    <row r="382" spans="1:19" x14ac:dyDescent="0.35">
      <c r="A382" t="s">
        <v>53</v>
      </c>
      <c r="B382">
        <v>27</v>
      </c>
      <c r="C382" t="s">
        <v>160</v>
      </c>
      <c r="D382">
        <v>108</v>
      </c>
      <c r="E382" t="s">
        <v>161</v>
      </c>
      <c r="F382" t="s">
        <v>22</v>
      </c>
      <c r="G382" t="s">
        <v>23</v>
      </c>
      <c r="H382">
        <v>283.25</v>
      </c>
      <c r="I382" t="s">
        <v>24</v>
      </c>
      <c r="J382" t="s">
        <v>26</v>
      </c>
      <c r="K382">
        <v>6</v>
      </c>
      <c r="L382">
        <v>2</v>
      </c>
      <c r="M382" t="s">
        <v>25</v>
      </c>
      <c r="N382" t="s">
        <v>26</v>
      </c>
      <c r="O382" t="s">
        <v>25</v>
      </c>
      <c r="P382" t="s">
        <v>25</v>
      </c>
      <c r="Q382">
        <v>40</v>
      </c>
      <c r="R382">
        <f>2*200</f>
        <v>400</v>
      </c>
      <c r="S382" t="s">
        <v>31</v>
      </c>
    </row>
    <row r="383" spans="1:19" x14ac:dyDescent="0.35">
      <c r="A383" t="s">
        <v>54</v>
      </c>
      <c r="B383">
        <v>28</v>
      </c>
      <c r="C383" t="s">
        <v>160</v>
      </c>
      <c r="D383">
        <v>108</v>
      </c>
      <c r="E383" t="s">
        <v>161</v>
      </c>
      <c r="F383" t="s">
        <v>22</v>
      </c>
      <c r="G383" t="s">
        <v>23</v>
      </c>
      <c r="H383">
        <v>300</v>
      </c>
      <c r="I383" t="s">
        <v>24</v>
      </c>
      <c r="J383" t="s">
        <v>26</v>
      </c>
      <c r="K383">
        <v>6</v>
      </c>
      <c r="L383">
        <v>2</v>
      </c>
      <c r="M383" t="s">
        <v>25</v>
      </c>
      <c r="N383">
        <v>18</v>
      </c>
      <c r="O383" t="s">
        <v>30</v>
      </c>
      <c r="P383" t="s">
        <v>25</v>
      </c>
      <c r="Q383">
        <v>24</v>
      </c>
      <c r="R383">
        <f>2*200</f>
        <v>400</v>
      </c>
      <c r="S383" t="s">
        <v>31</v>
      </c>
    </row>
    <row r="384" spans="1:19" x14ac:dyDescent="0.35">
      <c r="A384" t="s">
        <v>55</v>
      </c>
      <c r="B384">
        <v>29</v>
      </c>
      <c r="C384" t="s">
        <v>160</v>
      </c>
      <c r="D384">
        <v>108</v>
      </c>
      <c r="E384" t="s">
        <v>161</v>
      </c>
      <c r="F384" t="s">
        <v>22</v>
      </c>
      <c r="G384" t="s">
        <v>23</v>
      </c>
      <c r="H384">
        <v>200</v>
      </c>
      <c r="I384" t="s">
        <v>24</v>
      </c>
      <c r="J384" t="s">
        <v>26</v>
      </c>
      <c r="K384">
        <v>6</v>
      </c>
      <c r="L384">
        <v>2</v>
      </c>
      <c r="M384" t="s">
        <v>25</v>
      </c>
      <c r="N384" t="s">
        <v>26</v>
      </c>
      <c r="O384" t="s">
        <v>25</v>
      </c>
      <c r="P384" t="s">
        <v>25</v>
      </c>
      <c r="Q384">
        <v>48</v>
      </c>
      <c r="R384">
        <v>125</v>
      </c>
      <c r="S384" t="s">
        <v>31</v>
      </c>
    </row>
    <row r="385" spans="1:19" x14ac:dyDescent="0.35">
      <c r="A385" t="s">
        <v>56</v>
      </c>
      <c r="B385">
        <v>30</v>
      </c>
      <c r="C385" t="s">
        <v>160</v>
      </c>
      <c r="D385">
        <v>108</v>
      </c>
      <c r="E385" t="s">
        <v>161</v>
      </c>
      <c r="F385" t="s">
        <v>22</v>
      </c>
      <c r="G385" t="s">
        <v>23</v>
      </c>
      <c r="H385">
        <v>300</v>
      </c>
      <c r="I385" t="s">
        <v>24</v>
      </c>
      <c r="J385" t="s">
        <v>26</v>
      </c>
      <c r="K385">
        <v>6</v>
      </c>
      <c r="L385">
        <v>2</v>
      </c>
      <c r="M385" t="s">
        <v>25</v>
      </c>
      <c r="N385" t="s">
        <v>26</v>
      </c>
      <c r="O385" t="s">
        <v>30</v>
      </c>
      <c r="P385" t="s">
        <v>25</v>
      </c>
      <c r="Q385">
        <v>24</v>
      </c>
      <c r="R385">
        <f>2*200</f>
        <v>400</v>
      </c>
      <c r="S385" t="s">
        <v>27</v>
      </c>
    </row>
    <row r="386" spans="1:19" x14ac:dyDescent="0.35">
      <c r="A386" t="s">
        <v>57</v>
      </c>
      <c r="B386">
        <v>31</v>
      </c>
      <c r="C386" t="s">
        <v>160</v>
      </c>
      <c r="D386">
        <v>108</v>
      </c>
      <c r="E386" t="s">
        <v>161</v>
      </c>
      <c r="F386" t="s">
        <v>22</v>
      </c>
      <c r="G386" t="s">
        <v>23</v>
      </c>
      <c r="H386">
        <v>144</v>
      </c>
      <c r="I386" t="s">
        <v>24</v>
      </c>
      <c r="J386" t="s">
        <v>26</v>
      </c>
      <c r="K386">
        <v>6</v>
      </c>
      <c r="L386">
        <v>1</v>
      </c>
      <c r="M386" t="s">
        <v>30</v>
      </c>
      <c r="N386">
        <v>19</v>
      </c>
      <c r="O386" t="s">
        <v>25</v>
      </c>
      <c r="P386" t="s">
        <v>25</v>
      </c>
      <c r="Q386">
        <v>36</v>
      </c>
      <c r="R386">
        <v>144</v>
      </c>
      <c r="S386" t="s">
        <v>31</v>
      </c>
    </row>
    <row r="387" spans="1:19" x14ac:dyDescent="0.35">
      <c r="A387" t="s">
        <v>58</v>
      </c>
      <c r="B387">
        <v>32</v>
      </c>
      <c r="C387" t="s">
        <v>160</v>
      </c>
      <c r="D387">
        <v>108</v>
      </c>
      <c r="E387" t="s">
        <v>161</v>
      </c>
      <c r="F387" t="s">
        <v>22</v>
      </c>
      <c r="G387" t="s">
        <v>23</v>
      </c>
      <c r="H387">
        <v>590.25</v>
      </c>
      <c r="I387" t="s">
        <v>24</v>
      </c>
      <c r="J387" t="s">
        <v>26</v>
      </c>
      <c r="K387">
        <v>6</v>
      </c>
      <c r="L387">
        <v>2</v>
      </c>
      <c r="M387" t="s">
        <v>25</v>
      </c>
      <c r="N387" t="s">
        <v>26</v>
      </c>
      <c r="O387" t="s">
        <v>30</v>
      </c>
      <c r="P387" t="s">
        <v>25</v>
      </c>
      <c r="Q387">
        <v>36</v>
      </c>
      <c r="R387">
        <v>600</v>
      </c>
      <c r="S387" t="s">
        <v>27</v>
      </c>
    </row>
    <row r="388" spans="1:19" x14ac:dyDescent="0.35">
      <c r="A388" t="s">
        <v>59</v>
      </c>
      <c r="B388">
        <v>33</v>
      </c>
      <c r="C388" t="s">
        <v>160</v>
      </c>
      <c r="D388">
        <v>108</v>
      </c>
      <c r="E388" t="s">
        <v>161</v>
      </c>
      <c r="F388" t="s">
        <v>22</v>
      </c>
      <c r="G388" t="s">
        <v>23</v>
      </c>
      <c r="H388">
        <v>328</v>
      </c>
      <c r="I388" t="s">
        <v>24</v>
      </c>
      <c r="J388" t="s">
        <v>26</v>
      </c>
      <c r="K388">
        <v>6</v>
      </c>
      <c r="L388">
        <v>2</v>
      </c>
      <c r="M388" t="s">
        <v>25</v>
      </c>
      <c r="N388" t="s">
        <v>26</v>
      </c>
      <c r="O388" t="s">
        <v>25</v>
      </c>
      <c r="P388" t="s">
        <v>25</v>
      </c>
      <c r="Q388">
        <v>20</v>
      </c>
      <c r="R388">
        <v>328</v>
      </c>
      <c r="S388" t="s">
        <v>27</v>
      </c>
    </row>
    <row r="389" spans="1:19" x14ac:dyDescent="0.35">
      <c r="A389" t="s">
        <v>60</v>
      </c>
      <c r="B389">
        <v>34</v>
      </c>
      <c r="C389" t="s">
        <v>160</v>
      </c>
      <c r="D389">
        <v>108</v>
      </c>
      <c r="E389" t="s">
        <v>161</v>
      </c>
      <c r="F389" t="s">
        <v>22</v>
      </c>
      <c r="G389" t="s">
        <v>23</v>
      </c>
      <c r="H389">
        <v>475</v>
      </c>
      <c r="I389" t="s">
        <v>24</v>
      </c>
      <c r="J389" t="s">
        <v>26</v>
      </c>
      <c r="K389">
        <v>6</v>
      </c>
      <c r="L389">
        <v>2</v>
      </c>
      <c r="M389" t="s">
        <v>25</v>
      </c>
      <c r="N389">
        <v>18</v>
      </c>
      <c r="O389" t="s">
        <v>30</v>
      </c>
      <c r="P389" t="s">
        <v>25</v>
      </c>
      <c r="Q389">
        <v>30</v>
      </c>
      <c r="R389">
        <v>350</v>
      </c>
      <c r="S389" t="s">
        <v>27</v>
      </c>
    </row>
    <row r="390" spans="1:19" x14ac:dyDescent="0.35">
      <c r="A390" t="s">
        <v>61</v>
      </c>
      <c r="B390">
        <v>35</v>
      </c>
      <c r="C390" t="s">
        <v>160</v>
      </c>
      <c r="D390">
        <v>108</v>
      </c>
      <c r="E390" t="s">
        <v>161</v>
      </c>
      <c r="F390" t="s">
        <v>22</v>
      </c>
      <c r="G390" t="s">
        <v>23</v>
      </c>
      <c r="H390">
        <v>700</v>
      </c>
      <c r="I390" t="s">
        <v>24</v>
      </c>
      <c r="J390" t="s">
        <v>26</v>
      </c>
      <c r="K390">
        <v>6</v>
      </c>
      <c r="L390">
        <v>2</v>
      </c>
      <c r="M390" t="s">
        <v>25</v>
      </c>
      <c r="N390">
        <v>18</v>
      </c>
      <c r="O390" t="s">
        <v>30</v>
      </c>
      <c r="P390" t="s">
        <v>25</v>
      </c>
      <c r="Q390">
        <v>32</v>
      </c>
      <c r="R390">
        <f>2*300</f>
        <v>600</v>
      </c>
      <c r="S390" t="s">
        <v>25</v>
      </c>
    </row>
    <row r="391" spans="1:19" x14ac:dyDescent="0.35">
      <c r="A391" t="s">
        <v>62</v>
      </c>
      <c r="B391">
        <v>36</v>
      </c>
      <c r="C391" t="s">
        <v>160</v>
      </c>
      <c r="D391">
        <v>108</v>
      </c>
      <c r="E391" t="s">
        <v>161</v>
      </c>
      <c r="F391" t="s">
        <v>22</v>
      </c>
      <c r="G391" t="s">
        <v>23</v>
      </c>
      <c r="H391">
        <v>294</v>
      </c>
      <c r="I391" t="s">
        <v>24</v>
      </c>
      <c r="J391" t="s">
        <v>26</v>
      </c>
      <c r="K391">
        <v>6</v>
      </c>
      <c r="L391">
        <v>1</v>
      </c>
      <c r="M391" t="s">
        <v>25</v>
      </c>
      <c r="N391">
        <v>21</v>
      </c>
      <c r="O391" t="s">
        <v>30</v>
      </c>
      <c r="P391" t="s">
        <v>25</v>
      </c>
      <c r="Q391">
        <v>36</v>
      </c>
      <c r="R391" s="5">
        <f>(2/3)*224</f>
        <v>149.33333333333331</v>
      </c>
      <c r="S391" t="s">
        <v>27</v>
      </c>
    </row>
    <row r="392" spans="1:19" x14ac:dyDescent="0.35">
      <c r="A392" t="s">
        <v>63</v>
      </c>
      <c r="B392">
        <v>37</v>
      </c>
      <c r="C392" t="s">
        <v>160</v>
      </c>
      <c r="D392">
        <v>108</v>
      </c>
      <c r="E392" t="s">
        <v>161</v>
      </c>
      <c r="F392" t="s">
        <v>22</v>
      </c>
      <c r="G392" t="s">
        <v>23</v>
      </c>
      <c r="H392">
        <v>338</v>
      </c>
      <c r="I392" t="s">
        <v>24</v>
      </c>
      <c r="J392" t="s">
        <v>26</v>
      </c>
      <c r="K392">
        <v>6</v>
      </c>
      <c r="L392">
        <v>2</v>
      </c>
      <c r="M392" t="s">
        <v>25</v>
      </c>
      <c r="N392" t="s">
        <v>26</v>
      </c>
      <c r="O392" t="s">
        <v>30</v>
      </c>
      <c r="P392" t="s">
        <v>25</v>
      </c>
      <c r="Q392">
        <v>36</v>
      </c>
      <c r="R392">
        <f>2*300</f>
        <v>600</v>
      </c>
      <c r="S392" t="s">
        <v>27</v>
      </c>
    </row>
    <row r="393" spans="1:19" x14ac:dyDescent="0.35">
      <c r="A393" t="s">
        <v>64</v>
      </c>
      <c r="B393">
        <v>38</v>
      </c>
      <c r="C393" t="s">
        <v>160</v>
      </c>
      <c r="D393">
        <v>108</v>
      </c>
      <c r="E393" t="s">
        <v>161</v>
      </c>
      <c r="F393" t="s">
        <v>22</v>
      </c>
      <c r="G393" t="s">
        <v>23</v>
      </c>
      <c r="H393">
        <v>300</v>
      </c>
      <c r="I393" t="s">
        <v>24</v>
      </c>
      <c r="J393" t="s">
        <v>26</v>
      </c>
      <c r="K393">
        <v>6</v>
      </c>
      <c r="L393">
        <v>2</v>
      </c>
      <c r="M393" t="s">
        <v>25</v>
      </c>
      <c r="N393" t="s">
        <v>26</v>
      </c>
      <c r="O393" t="s">
        <v>25</v>
      </c>
      <c r="P393" t="s">
        <v>25</v>
      </c>
      <c r="Q393">
        <v>40</v>
      </c>
      <c r="R393">
        <f>2*400</f>
        <v>800</v>
      </c>
      <c r="S393" t="s">
        <v>27</v>
      </c>
    </row>
    <row r="394" spans="1:19" x14ac:dyDescent="0.35">
      <c r="A394" t="s">
        <v>65</v>
      </c>
      <c r="B394">
        <v>39</v>
      </c>
      <c r="C394" t="s">
        <v>160</v>
      </c>
      <c r="D394">
        <v>108</v>
      </c>
      <c r="E394" t="s">
        <v>161</v>
      </c>
      <c r="F394" t="s">
        <v>22</v>
      </c>
      <c r="G394" t="s">
        <v>23</v>
      </c>
      <c r="H394">
        <v>250</v>
      </c>
      <c r="I394" t="s">
        <v>24</v>
      </c>
      <c r="J394" t="s">
        <v>26</v>
      </c>
      <c r="K394">
        <v>6</v>
      </c>
      <c r="L394">
        <v>2</v>
      </c>
      <c r="M394" t="s">
        <v>25</v>
      </c>
      <c r="N394">
        <v>21</v>
      </c>
      <c r="O394" t="s">
        <v>30</v>
      </c>
      <c r="P394" t="s">
        <v>25</v>
      </c>
      <c r="Q394">
        <v>36</v>
      </c>
      <c r="R394">
        <v>500</v>
      </c>
      <c r="S394" t="s">
        <v>31</v>
      </c>
    </row>
    <row r="395" spans="1:19" x14ac:dyDescent="0.35">
      <c r="A395" t="s">
        <v>66</v>
      </c>
      <c r="B395">
        <v>40</v>
      </c>
      <c r="C395" t="s">
        <v>160</v>
      </c>
      <c r="D395">
        <v>108</v>
      </c>
      <c r="E395" t="s">
        <v>161</v>
      </c>
      <c r="F395" t="s">
        <v>22</v>
      </c>
      <c r="G395" t="s">
        <v>23</v>
      </c>
      <c r="H395">
        <v>350</v>
      </c>
      <c r="I395" t="s">
        <v>24</v>
      </c>
      <c r="J395" t="s">
        <v>26</v>
      </c>
      <c r="K395">
        <v>6</v>
      </c>
      <c r="L395">
        <v>2</v>
      </c>
      <c r="M395" t="s">
        <v>25</v>
      </c>
      <c r="N395" t="s">
        <v>26</v>
      </c>
      <c r="O395" t="s">
        <v>25</v>
      </c>
      <c r="P395" t="s">
        <v>30</v>
      </c>
      <c r="Q395">
        <v>32</v>
      </c>
      <c r="R395">
        <f>2*275</f>
        <v>550</v>
      </c>
      <c r="S395" t="s">
        <v>31</v>
      </c>
    </row>
    <row r="396" spans="1:19" x14ac:dyDescent="0.35">
      <c r="A396" t="s">
        <v>67</v>
      </c>
      <c r="B396">
        <v>41</v>
      </c>
      <c r="C396" t="s">
        <v>160</v>
      </c>
      <c r="D396">
        <v>108</v>
      </c>
      <c r="E396" t="s">
        <v>161</v>
      </c>
      <c r="F396" t="s">
        <v>22</v>
      </c>
      <c r="G396" t="s">
        <v>23</v>
      </c>
      <c r="H396">
        <v>296.25</v>
      </c>
      <c r="I396" t="s">
        <v>24</v>
      </c>
      <c r="J396" t="s">
        <v>26</v>
      </c>
      <c r="K396">
        <v>6</v>
      </c>
      <c r="L396">
        <v>1</v>
      </c>
      <c r="M396" t="s">
        <v>25</v>
      </c>
      <c r="N396" t="s">
        <v>26</v>
      </c>
      <c r="O396" t="s">
        <v>30</v>
      </c>
      <c r="P396" t="s">
        <v>25</v>
      </c>
      <c r="Q396">
        <v>40</v>
      </c>
      <c r="R396">
        <f>2*427</f>
        <v>854</v>
      </c>
      <c r="S396" t="s">
        <v>31</v>
      </c>
    </row>
    <row r="397" spans="1:19" x14ac:dyDescent="0.35">
      <c r="A397" t="s">
        <v>68</v>
      </c>
      <c r="B397">
        <v>42</v>
      </c>
      <c r="C397" t="s">
        <v>160</v>
      </c>
      <c r="D397">
        <v>108</v>
      </c>
      <c r="E397" t="s">
        <v>161</v>
      </c>
      <c r="F397" t="s">
        <v>22</v>
      </c>
      <c r="G397" t="s">
        <v>23</v>
      </c>
      <c r="H397">
        <v>25</v>
      </c>
      <c r="I397" t="s">
        <v>24</v>
      </c>
      <c r="J397" t="s">
        <v>26</v>
      </c>
      <c r="K397">
        <v>6</v>
      </c>
      <c r="L397">
        <v>1</v>
      </c>
      <c r="M397" t="s">
        <v>25</v>
      </c>
      <c r="N397">
        <v>21</v>
      </c>
      <c r="O397" t="s">
        <v>30</v>
      </c>
      <c r="P397" t="s">
        <v>25</v>
      </c>
      <c r="Q397">
        <v>24</v>
      </c>
      <c r="R397">
        <v>210</v>
      </c>
      <c r="S397" t="s">
        <v>31</v>
      </c>
    </row>
    <row r="398" spans="1:19" x14ac:dyDescent="0.35">
      <c r="A398" t="s">
        <v>69</v>
      </c>
      <c r="B398">
        <v>44</v>
      </c>
      <c r="C398" t="s">
        <v>160</v>
      </c>
      <c r="D398">
        <v>108</v>
      </c>
      <c r="E398" t="s">
        <v>161</v>
      </c>
      <c r="F398" t="s">
        <v>22</v>
      </c>
      <c r="G398" t="s">
        <v>23</v>
      </c>
      <c r="H398">
        <v>210</v>
      </c>
      <c r="I398" t="s">
        <v>24</v>
      </c>
      <c r="J398" t="s">
        <v>26</v>
      </c>
      <c r="K398">
        <v>6</v>
      </c>
      <c r="L398">
        <v>1</v>
      </c>
      <c r="M398" t="s">
        <v>25</v>
      </c>
      <c r="N398">
        <v>23</v>
      </c>
      <c r="O398" t="s">
        <v>30</v>
      </c>
      <c r="P398" t="s">
        <v>25</v>
      </c>
      <c r="Q398">
        <v>40</v>
      </c>
      <c r="R398">
        <f>2*210</f>
        <v>420</v>
      </c>
      <c r="S398" t="s">
        <v>27</v>
      </c>
    </row>
    <row r="399" spans="1:19" x14ac:dyDescent="0.35">
      <c r="A399" t="s">
        <v>70</v>
      </c>
      <c r="B399">
        <v>45</v>
      </c>
      <c r="C399" t="s">
        <v>160</v>
      </c>
      <c r="D399">
        <v>108</v>
      </c>
      <c r="E399" t="s">
        <v>161</v>
      </c>
      <c r="F399" t="s">
        <v>22</v>
      </c>
      <c r="G399" t="s">
        <v>23</v>
      </c>
      <c r="H399">
        <v>300</v>
      </c>
      <c r="I399" t="s">
        <v>24</v>
      </c>
      <c r="J399" t="s">
        <v>26</v>
      </c>
      <c r="K399">
        <v>6</v>
      </c>
      <c r="L399">
        <v>2</v>
      </c>
      <c r="M399" t="s">
        <v>30</v>
      </c>
      <c r="N399" t="s">
        <v>26</v>
      </c>
      <c r="O399" t="s">
        <v>25</v>
      </c>
      <c r="P399" t="s">
        <v>25</v>
      </c>
      <c r="Q399">
        <v>36</v>
      </c>
      <c r="R399">
        <v>360</v>
      </c>
      <c r="S399" t="s">
        <v>31</v>
      </c>
    </row>
    <row r="400" spans="1:19" x14ac:dyDescent="0.35">
      <c r="A400" t="s">
        <v>71</v>
      </c>
      <c r="B400">
        <v>46</v>
      </c>
      <c r="C400" t="s">
        <v>160</v>
      </c>
      <c r="D400">
        <v>108</v>
      </c>
      <c r="E400" t="s">
        <v>161</v>
      </c>
      <c r="F400" t="s">
        <v>22</v>
      </c>
      <c r="G400" t="s">
        <v>23</v>
      </c>
      <c r="H400">
        <v>300</v>
      </c>
      <c r="I400" t="s">
        <v>24</v>
      </c>
      <c r="J400" t="s">
        <v>26</v>
      </c>
      <c r="K400">
        <v>6</v>
      </c>
      <c r="L400">
        <v>1</v>
      </c>
      <c r="M400" t="s">
        <v>25</v>
      </c>
      <c r="N400" t="s">
        <v>26</v>
      </c>
      <c r="O400" t="s">
        <v>30</v>
      </c>
      <c r="P400" t="s">
        <v>25</v>
      </c>
      <c r="Q400">
        <v>40</v>
      </c>
      <c r="R400">
        <f>2*100</f>
        <v>200</v>
      </c>
      <c r="S400" t="s">
        <v>31</v>
      </c>
    </row>
    <row r="401" spans="1:19" x14ac:dyDescent="0.35">
      <c r="A401" t="s">
        <v>72</v>
      </c>
      <c r="B401">
        <v>47</v>
      </c>
      <c r="C401" t="s">
        <v>160</v>
      </c>
      <c r="D401">
        <v>108</v>
      </c>
      <c r="E401" t="s">
        <v>161</v>
      </c>
      <c r="F401" t="s">
        <v>22</v>
      </c>
      <c r="G401" t="s">
        <v>23</v>
      </c>
      <c r="H401">
        <v>360</v>
      </c>
      <c r="I401" t="s">
        <v>24</v>
      </c>
      <c r="J401" t="s">
        <v>26</v>
      </c>
      <c r="K401">
        <v>6</v>
      </c>
      <c r="L401">
        <v>1</v>
      </c>
      <c r="M401" t="s">
        <v>30</v>
      </c>
      <c r="N401" t="s">
        <v>26</v>
      </c>
      <c r="O401" t="s">
        <v>30</v>
      </c>
      <c r="P401" t="s">
        <v>25</v>
      </c>
      <c r="Q401">
        <v>48</v>
      </c>
      <c r="R401">
        <v>260</v>
      </c>
      <c r="S401" t="s">
        <v>31</v>
      </c>
    </row>
    <row r="402" spans="1:19" x14ac:dyDescent="0.35">
      <c r="A402" t="s">
        <v>73</v>
      </c>
      <c r="B402">
        <v>48</v>
      </c>
      <c r="C402" t="s">
        <v>160</v>
      </c>
      <c r="D402">
        <v>108</v>
      </c>
      <c r="E402" t="s">
        <v>161</v>
      </c>
      <c r="F402" t="s">
        <v>22</v>
      </c>
      <c r="G402" t="s">
        <v>23</v>
      </c>
      <c r="H402">
        <v>350</v>
      </c>
      <c r="I402" t="s">
        <v>24</v>
      </c>
      <c r="J402" t="s">
        <v>26</v>
      </c>
      <c r="K402">
        <v>6</v>
      </c>
      <c r="L402">
        <v>2</v>
      </c>
      <c r="M402" t="s">
        <v>25</v>
      </c>
      <c r="N402">
        <v>18</v>
      </c>
      <c r="O402" t="s">
        <v>25</v>
      </c>
      <c r="P402" t="s">
        <v>30</v>
      </c>
      <c r="Q402">
        <v>32</v>
      </c>
      <c r="R402">
        <v>300</v>
      </c>
      <c r="S402" t="s">
        <v>27</v>
      </c>
    </row>
    <row r="403" spans="1:19" x14ac:dyDescent="0.35">
      <c r="A403" t="s">
        <v>74</v>
      </c>
      <c r="B403">
        <v>49</v>
      </c>
      <c r="C403" t="s">
        <v>160</v>
      </c>
      <c r="D403">
        <v>108</v>
      </c>
      <c r="E403" t="s">
        <v>161</v>
      </c>
      <c r="F403" t="s">
        <v>22</v>
      </c>
      <c r="G403" t="s">
        <v>23</v>
      </c>
      <c r="H403">
        <v>200</v>
      </c>
      <c r="I403" t="s">
        <v>24</v>
      </c>
      <c r="J403" t="s">
        <v>26</v>
      </c>
      <c r="K403">
        <v>6</v>
      </c>
      <c r="L403">
        <v>2</v>
      </c>
      <c r="M403" t="s">
        <v>30</v>
      </c>
      <c r="N403" t="s">
        <v>26</v>
      </c>
      <c r="O403" t="s">
        <v>30</v>
      </c>
      <c r="P403" t="s">
        <v>25</v>
      </c>
      <c r="Q403">
        <v>40</v>
      </c>
      <c r="R403">
        <v>103</v>
      </c>
      <c r="S403" t="s">
        <v>27</v>
      </c>
    </row>
    <row r="404" spans="1:19" x14ac:dyDescent="0.35">
      <c r="A404" t="s">
        <v>75</v>
      </c>
      <c r="B404">
        <v>50</v>
      </c>
      <c r="C404" t="s">
        <v>160</v>
      </c>
      <c r="D404">
        <v>108</v>
      </c>
      <c r="E404" t="s">
        <v>161</v>
      </c>
      <c r="F404" t="s">
        <v>22</v>
      </c>
      <c r="G404" t="s">
        <v>23</v>
      </c>
      <c r="H404">
        <v>200</v>
      </c>
      <c r="I404" t="s">
        <v>24</v>
      </c>
      <c r="J404" t="s">
        <v>26</v>
      </c>
      <c r="K404">
        <v>6</v>
      </c>
      <c r="L404">
        <v>2</v>
      </c>
      <c r="M404" t="s">
        <v>25</v>
      </c>
      <c r="N404">
        <v>18</v>
      </c>
      <c r="O404" t="s">
        <v>25</v>
      </c>
      <c r="P404" t="s">
        <v>25</v>
      </c>
      <c r="Q404">
        <v>24</v>
      </c>
      <c r="R404">
        <v>265</v>
      </c>
      <c r="S404" t="s">
        <v>27</v>
      </c>
    </row>
    <row r="405" spans="1:19" x14ac:dyDescent="0.35">
      <c r="A405" t="s">
        <v>76</v>
      </c>
      <c r="B405">
        <v>51</v>
      </c>
      <c r="C405" t="s">
        <v>160</v>
      </c>
      <c r="D405">
        <v>108</v>
      </c>
      <c r="E405" t="s">
        <v>161</v>
      </c>
      <c r="F405" t="s">
        <v>22</v>
      </c>
      <c r="G405" t="s">
        <v>23</v>
      </c>
      <c r="H405">
        <v>277</v>
      </c>
      <c r="I405" t="s">
        <v>24</v>
      </c>
      <c r="J405" t="s">
        <v>26</v>
      </c>
      <c r="K405">
        <v>6</v>
      </c>
      <c r="L405">
        <v>1</v>
      </c>
      <c r="M405" t="s">
        <v>25</v>
      </c>
      <c r="N405">
        <v>18</v>
      </c>
      <c r="O405" t="s">
        <v>30</v>
      </c>
      <c r="P405" t="s">
        <v>25</v>
      </c>
      <c r="Q405">
        <v>60</v>
      </c>
      <c r="R405">
        <v>312</v>
      </c>
      <c r="S405" t="s">
        <v>27</v>
      </c>
    </row>
    <row r="406" spans="1:19" x14ac:dyDescent="0.35">
      <c r="A406" t="s">
        <v>77</v>
      </c>
      <c r="B406">
        <v>53</v>
      </c>
      <c r="C406" t="s">
        <v>160</v>
      </c>
      <c r="D406">
        <v>108</v>
      </c>
      <c r="E406" t="s">
        <v>161</v>
      </c>
      <c r="F406" t="s">
        <v>22</v>
      </c>
      <c r="G406" t="s">
        <v>23</v>
      </c>
      <c r="H406">
        <v>741</v>
      </c>
      <c r="I406" t="s">
        <v>24</v>
      </c>
      <c r="J406" t="s">
        <v>26</v>
      </c>
      <c r="K406">
        <v>6</v>
      </c>
      <c r="L406">
        <v>2</v>
      </c>
      <c r="M406" t="s">
        <v>25</v>
      </c>
      <c r="N406" t="s">
        <v>26</v>
      </c>
      <c r="O406" t="s">
        <v>30</v>
      </c>
      <c r="P406" t="s">
        <v>25</v>
      </c>
      <c r="Q406">
        <v>50</v>
      </c>
      <c r="R406">
        <f>2*566</f>
        <v>1132</v>
      </c>
      <c r="S406" t="s">
        <v>27</v>
      </c>
    </row>
    <row r="407" spans="1:19" x14ac:dyDescent="0.35">
      <c r="A407" t="s">
        <v>79</v>
      </c>
      <c r="B407">
        <v>54</v>
      </c>
      <c r="C407" t="s">
        <v>160</v>
      </c>
      <c r="D407">
        <v>108</v>
      </c>
      <c r="E407" t="s">
        <v>161</v>
      </c>
      <c r="F407" t="s">
        <v>22</v>
      </c>
      <c r="G407" t="s">
        <v>23</v>
      </c>
      <c r="H407">
        <v>175</v>
      </c>
      <c r="I407" t="s">
        <v>24</v>
      </c>
      <c r="J407" t="s">
        <v>26</v>
      </c>
      <c r="K407">
        <v>6</v>
      </c>
      <c r="L407">
        <v>2</v>
      </c>
      <c r="M407" t="s">
        <v>25</v>
      </c>
      <c r="N407">
        <v>18</v>
      </c>
      <c r="O407" t="s">
        <v>30</v>
      </c>
      <c r="P407" t="s">
        <v>30</v>
      </c>
      <c r="Q407">
        <v>36</v>
      </c>
      <c r="R407">
        <f>2*261</f>
        <v>522</v>
      </c>
      <c r="S407" t="s">
        <v>27</v>
      </c>
    </row>
    <row r="408" spans="1:19" x14ac:dyDescent="0.35">
      <c r="A408" t="s">
        <v>80</v>
      </c>
      <c r="B408">
        <v>55</v>
      </c>
      <c r="C408" t="s">
        <v>160</v>
      </c>
      <c r="D408">
        <v>108</v>
      </c>
      <c r="E408" t="s">
        <v>161</v>
      </c>
      <c r="F408" t="s">
        <v>22</v>
      </c>
      <c r="G408" t="s">
        <v>23</v>
      </c>
      <c r="H408">
        <v>135</v>
      </c>
      <c r="I408" t="s">
        <v>24</v>
      </c>
      <c r="J408" t="s">
        <v>26</v>
      </c>
      <c r="K408">
        <v>6</v>
      </c>
      <c r="L408">
        <v>2</v>
      </c>
      <c r="M408" t="s">
        <v>25</v>
      </c>
      <c r="N408" t="s">
        <v>26</v>
      </c>
      <c r="O408" t="s">
        <v>25</v>
      </c>
      <c r="P408" t="s">
        <v>25</v>
      </c>
      <c r="Q408">
        <v>40</v>
      </c>
      <c r="R408">
        <v>60</v>
      </c>
      <c r="S408" t="s">
        <v>27</v>
      </c>
    </row>
    <row r="409" spans="1:19" x14ac:dyDescent="0.35">
      <c r="A409" t="s">
        <v>81</v>
      </c>
      <c r="B409">
        <v>56</v>
      </c>
      <c r="C409" t="s">
        <v>160</v>
      </c>
      <c r="D409">
        <v>108</v>
      </c>
      <c r="E409" t="s">
        <v>161</v>
      </c>
      <c r="F409" t="s">
        <v>22</v>
      </c>
      <c r="G409" t="s">
        <v>23</v>
      </c>
      <c r="H409">
        <v>500</v>
      </c>
      <c r="I409" t="s">
        <v>24</v>
      </c>
      <c r="J409" t="s">
        <v>26</v>
      </c>
      <c r="K409">
        <v>6</v>
      </c>
      <c r="L409">
        <v>2</v>
      </c>
      <c r="M409" t="s">
        <v>30</v>
      </c>
      <c r="N409" t="s">
        <v>26</v>
      </c>
      <c r="O409" t="s">
        <v>25</v>
      </c>
      <c r="P409" t="s">
        <v>25</v>
      </c>
      <c r="Q409">
        <v>24</v>
      </c>
      <c r="R409">
        <f>2*200</f>
        <v>400</v>
      </c>
      <c r="S409" t="s">
        <v>27</v>
      </c>
    </row>
    <row r="410" spans="1:19" x14ac:dyDescent="0.35">
      <c r="A410" t="s">
        <v>19</v>
      </c>
      <c r="B410">
        <v>1</v>
      </c>
      <c r="C410" t="s">
        <v>163</v>
      </c>
      <c r="D410">
        <v>109</v>
      </c>
      <c r="E410" t="s">
        <v>161</v>
      </c>
      <c r="F410" t="s">
        <v>22</v>
      </c>
      <c r="G410" t="s">
        <v>25</v>
      </c>
      <c r="H410" t="s">
        <v>26</v>
      </c>
      <c r="I410" t="s">
        <v>26</v>
      </c>
      <c r="J410" t="s">
        <v>26</v>
      </c>
      <c r="K410" t="s">
        <v>26</v>
      </c>
      <c r="L410" t="s">
        <v>26</v>
      </c>
      <c r="M410" t="s">
        <v>26</v>
      </c>
      <c r="N410" t="s">
        <v>26</v>
      </c>
      <c r="O410" t="s">
        <v>26</v>
      </c>
      <c r="P410" t="s">
        <v>26</v>
      </c>
      <c r="Q410" t="s">
        <v>26</v>
      </c>
      <c r="R410" t="s">
        <v>26</v>
      </c>
      <c r="S410" t="s">
        <v>26</v>
      </c>
    </row>
    <row r="411" spans="1:19" x14ac:dyDescent="0.35">
      <c r="A411" t="s">
        <v>28</v>
      </c>
      <c r="B411">
        <v>2</v>
      </c>
      <c r="C411" t="s">
        <v>163</v>
      </c>
      <c r="D411">
        <v>109</v>
      </c>
      <c r="E411" t="s">
        <v>161</v>
      </c>
      <c r="F411" t="s">
        <v>22</v>
      </c>
      <c r="G411" t="s">
        <v>25</v>
      </c>
      <c r="H411" t="s">
        <v>26</v>
      </c>
      <c r="I411" t="s">
        <v>26</v>
      </c>
      <c r="J411" t="s">
        <v>26</v>
      </c>
      <c r="K411" t="s">
        <v>26</v>
      </c>
      <c r="L411" t="s">
        <v>26</v>
      </c>
      <c r="M411" t="s">
        <v>26</v>
      </c>
      <c r="N411" t="s">
        <v>26</v>
      </c>
      <c r="O411" t="s">
        <v>26</v>
      </c>
      <c r="P411" t="s">
        <v>26</v>
      </c>
      <c r="Q411" t="s">
        <v>26</v>
      </c>
      <c r="R411" t="s">
        <v>26</v>
      </c>
      <c r="S411" t="s">
        <v>26</v>
      </c>
    </row>
    <row r="412" spans="1:19" x14ac:dyDescent="0.35">
      <c r="A412" t="s">
        <v>32</v>
      </c>
      <c r="B412">
        <v>4</v>
      </c>
      <c r="C412" t="s">
        <v>163</v>
      </c>
      <c r="D412">
        <v>109</v>
      </c>
      <c r="E412" t="s">
        <v>161</v>
      </c>
      <c r="F412" t="s">
        <v>22</v>
      </c>
      <c r="G412" t="s">
        <v>164</v>
      </c>
      <c r="H412">
        <v>0</v>
      </c>
      <c r="I412" t="s">
        <v>25</v>
      </c>
      <c r="J412">
        <v>24</v>
      </c>
      <c r="K412">
        <v>0</v>
      </c>
      <c r="L412">
        <v>1</v>
      </c>
      <c r="M412" t="s">
        <v>25</v>
      </c>
      <c r="N412" t="s">
        <v>26</v>
      </c>
      <c r="O412" t="s">
        <v>25</v>
      </c>
      <c r="P412" t="s">
        <v>25</v>
      </c>
      <c r="Q412">
        <v>0</v>
      </c>
      <c r="R412">
        <v>0</v>
      </c>
      <c r="S412" t="s">
        <v>25</v>
      </c>
    </row>
    <row r="413" spans="1:19" x14ac:dyDescent="0.35">
      <c r="A413" t="s">
        <v>33</v>
      </c>
      <c r="B413">
        <v>5</v>
      </c>
      <c r="C413" t="s">
        <v>163</v>
      </c>
      <c r="D413">
        <v>109</v>
      </c>
      <c r="E413" t="s">
        <v>161</v>
      </c>
      <c r="F413" t="s">
        <v>22</v>
      </c>
      <c r="G413" t="s">
        <v>25</v>
      </c>
      <c r="H413" t="s">
        <v>26</v>
      </c>
      <c r="I413" t="s">
        <v>26</v>
      </c>
      <c r="J413" t="s">
        <v>26</v>
      </c>
      <c r="K413" t="s">
        <v>26</v>
      </c>
      <c r="L413" t="s">
        <v>26</v>
      </c>
      <c r="M413" t="s">
        <v>26</v>
      </c>
      <c r="N413" t="s">
        <v>26</v>
      </c>
      <c r="O413" t="s">
        <v>26</v>
      </c>
      <c r="P413" t="s">
        <v>26</v>
      </c>
      <c r="Q413" t="s">
        <v>26</v>
      </c>
      <c r="R413" t="s">
        <v>26</v>
      </c>
      <c r="S413" t="s">
        <v>26</v>
      </c>
    </row>
    <row r="414" spans="1:19" x14ac:dyDescent="0.35">
      <c r="A414" t="s">
        <v>34</v>
      </c>
      <c r="B414">
        <v>6</v>
      </c>
      <c r="C414" t="s">
        <v>163</v>
      </c>
      <c r="D414">
        <v>109</v>
      </c>
      <c r="E414" t="s">
        <v>161</v>
      </c>
      <c r="F414" t="s">
        <v>22</v>
      </c>
      <c r="G414" t="s">
        <v>25</v>
      </c>
      <c r="H414" t="s">
        <v>26</v>
      </c>
      <c r="I414" t="s">
        <v>26</v>
      </c>
      <c r="J414" t="s">
        <v>26</v>
      </c>
      <c r="K414" t="s">
        <v>26</v>
      </c>
      <c r="L414" t="s">
        <v>26</v>
      </c>
      <c r="M414" t="s">
        <v>26</v>
      </c>
      <c r="N414" t="s">
        <v>26</v>
      </c>
      <c r="O414" t="s">
        <v>26</v>
      </c>
      <c r="P414" t="s">
        <v>26</v>
      </c>
      <c r="Q414" t="s">
        <v>26</v>
      </c>
      <c r="R414" t="s">
        <v>26</v>
      </c>
      <c r="S414" t="s">
        <v>26</v>
      </c>
    </row>
    <row r="415" spans="1:19" x14ac:dyDescent="0.35">
      <c r="A415" t="s">
        <v>35</v>
      </c>
      <c r="B415">
        <v>8</v>
      </c>
      <c r="C415" t="s">
        <v>163</v>
      </c>
      <c r="D415">
        <v>109</v>
      </c>
      <c r="E415" t="s">
        <v>161</v>
      </c>
      <c r="F415" t="s">
        <v>22</v>
      </c>
      <c r="G415" t="s">
        <v>25</v>
      </c>
      <c r="H415" t="s">
        <v>26</v>
      </c>
      <c r="I415" t="s">
        <v>26</v>
      </c>
      <c r="J415" t="s">
        <v>26</v>
      </c>
      <c r="K415" t="s">
        <v>26</v>
      </c>
      <c r="L415" t="s">
        <v>26</v>
      </c>
      <c r="M415" t="s">
        <v>26</v>
      </c>
      <c r="N415" t="s">
        <v>26</v>
      </c>
      <c r="O415" t="s">
        <v>26</v>
      </c>
      <c r="P415" t="s">
        <v>26</v>
      </c>
      <c r="Q415" t="s">
        <v>26</v>
      </c>
      <c r="R415" t="s">
        <v>26</v>
      </c>
      <c r="S415" t="s">
        <v>26</v>
      </c>
    </row>
    <row r="416" spans="1:19" x14ac:dyDescent="0.35">
      <c r="A416" t="s">
        <v>36</v>
      </c>
      <c r="B416">
        <v>9</v>
      </c>
      <c r="C416" t="s">
        <v>163</v>
      </c>
      <c r="D416">
        <v>109</v>
      </c>
      <c r="E416" t="s">
        <v>161</v>
      </c>
      <c r="F416" t="s">
        <v>22</v>
      </c>
      <c r="G416" t="s">
        <v>25</v>
      </c>
      <c r="H416" t="s">
        <v>26</v>
      </c>
      <c r="I416" t="s">
        <v>26</v>
      </c>
      <c r="J416" t="s">
        <v>26</v>
      </c>
      <c r="K416" t="s">
        <v>26</v>
      </c>
      <c r="L416" t="s">
        <v>26</v>
      </c>
      <c r="M416" t="s">
        <v>26</v>
      </c>
      <c r="N416" t="s">
        <v>26</v>
      </c>
      <c r="O416" t="s">
        <v>26</v>
      </c>
      <c r="P416" t="s">
        <v>26</v>
      </c>
      <c r="Q416" t="s">
        <v>26</v>
      </c>
      <c r="R416" t="s">
        <v>26</v>
      </c>
      <c r="S416" t="s">
        <v>26</v>
      </c>
    </row>
    <row r="417" spans="1:19" x14ac:dyDescent="0.35">
      <c r="A417" t="s">
        <v>37</v>
      </c>
      <c r="B417">
        <v>10</v>
      </c>
      <c r="C417" t="s">
        <v>163</v>
      </c>
      <c r="D417">
        <v>109</v>
      </c>
      <c r="E417" t="s">
        <v>161</v>
      </c>
      <c r="F417" t="s">
        <v>22</v>
      </c>
      <c r="G417" t="s">
        <v>25</v>
      </c>
      <c r="H417" t="s">
        <v>26</v>
      </c>
      <c r="I417" t="s">
        <v>26</v>
      </c>
      <c r="J417" t="s">
        <v>26</v>
      </c>
      <c r="K417" t="s">
        <v>26</v>
      </c>
      <c r="L417" t="s">
        <v>26</v>
      </c>
      <c r="M417" t="s">
        <v>26</v>
      </c>
      <c r="N417" t="s">
        <v>26</v>
      </c>
      <c r="O417" t="s">
        <v>26</v>
      </c>
      <c r="P417" t="s">
        <v>26</v>
      </c>
      <c r="Q417" t="s">
        <v>26</v>
      </c>
      <c r="R417" t="s">
        <v>26</v>
      </c>
      <c r="S417" t="s">
        <v>26</v>
      </c>
    </row>
    <row r="418" spans="1:19" x14ac:dyDescent="0.35">
      <c r="A418" t="s">
        <v>38</v>
      </c>
      <c r="B418">
        <v>11</v>
      </c>
      <c r="C418" t="s">
        <v>163</v>
      </c>
      <c r="D418">
        <v>109</v>
      </c>
      <c r="E418" t="s">
        <v>161</v>
      </c>
      <c r="F418" t="s">
        <v>22</v>
      </c>
      <c r="G418" t="s">
        <v>25</v>
      </c>
      <c r="H418" t="s">
        <v>26</v>
      </c>
      <c r="I418" t="s">
        <v>26</v>
      </c>
      <c r="J418" t="s">
        <v>26</v>
      </c>
      <c r="K418" t="s">
        <v>26</v>
      </c>
      <c r="L418" t="s">
        <v>26</v>
      </c>
      <c r="M418" t="s">
        <v>26</v>
      </c>
      <c r="N418" t="s">
        <v>26</v>
      </c>
      <c r="O418" t="s">
        <v>26</v>
      </c>
      <c r="P418" t="s">
        <v>26</v>
      </c>
      <c r="Q418" t="s">
        <v>26</v>
      </c>
      <c r="R418" t="s">
        <v>26</v>
      </c>
      <c r="S418" t="s">
        <v>26</v>
      </c>
    </row>
    <row r="419" spans="1:19" x14ac:dyDescent="0.35">
      <c r="A419" t="s">
        <v>39</v>
      </c>
      <c r="B419">
        <v>12</v>
      </c>
      <c r="C419" t="s">
        <v>163</v>
      </c>
      <c r="D419">
        <v>109</v>
      </c>
      <c r="E419" t="s">
        <v>161</v>
      </c>
      <c r="F419" t="s">
        <v>22</v>
      </c>
      <c r="G419" t="s">
        <v>25</v>
      </c>
      <c r="H419" t="s">
        <v>26</v>
      </c>
      <c r="I419" t="s">
        <v>26</v>
      </c>
      <c r="J419" t="s">
        <v>26</v>
      </c>
      <c r="K419" t="s">
        <v>26</v>
      </c>
      <c r="L419" t="s">
        <v>26</v>
      </c>
      <c r="M419" t="s">
        <v>26</v>
      </c>
      <c r="N419" t="s">
        <v>26</v>
      </c>
      <c r="O419" t="s">
        <v>26</v>
      </c>
      <c r="P419" t="s">
        <v>26</v>
      </c>
      <c r="Q419" t="s">
        <v>26</v>
      </c>
      <c r="R419" t="s">
        <v>26</v>
      </c>
      <c r="S419" t="s">
        <v>26</v>
      </c>
    </row>
    <row r="420" spans="1:19" x14ac:dyDescent="0.35">
      <c r="A420" t="s">
        <v>40</v>
      </c>
      <c r="B420">
        <v>13</v>
      </c>
      <c r="C420" t="s">
        <v>163</v>
      </c>
      <c r="D420">
        <v>109</v>
      </c>
      <c r="E420" t="s">
        <v>161</v>
      </c>
      <c r="F420" t="s">
        <v>22</v>
      </c>
      <c r="G420" t="s">
        <v>25</v>
      </c>
      <c r="H420" t="s">
        <v>26</v>
      </c>
      <c r="I420" t="s">
        <v>26</v>
      </c>
      <c r="J420" t="s">
        <v>26</v>
      </c>
      <c r="K420" t="s">
        <v>26</v>
      </c>
      <c r="L420" t="s">
        <v>26</v>
      </c>
      <c r="M420" t="s">
        <v>26</v>
      </c>
      <c r="N420" t="s">
        <v>26</v>
      </c>
      <c r="O420" t="s">
        <v>26</v>
      </c>
      <c r="P420" t="s">
        <v>26</v>
      </c>
      <c r="Q420" t="s">
        <v>26</v>
      </c>
      <c r="R420" t="s">
        <v>26</v>
      </c>
      <c r="S420" t="s">
        <v>26</v>
      </c>
    </row>
    <row r="421" spans="1:19" x14ac:dyDescent="0.35">
      <c r="A421" t="s">
        <v>41</v>
      </c>
      <c r="B421">
        <v>15</v>
      </c>
      <c r="C421" t="s">
        <v>163</v>
      </c>
      <c r="D421">
        <v>109</v>
      </c>
      <c r="E421" t="s">
        <v>161</v>
      </c>
      <c r="F421" t="s">
        <v>22</v>
      </c>
      <c r="G421" t="s">
        <v>25</v>
      </c>
      <c r="H421" t="s">
        <v>26</v>
      </c>
      <c r="I421" t="s">
        <v>26</v>
      </c>
      <c r="J421" t="s">
        <v>26</v>
      </c>
      <c r="K421" t="s">
        <v>26</v>
      </c>
      <c r="L421" t="s">
        <v>26</v>
      </c>
      <c r="M421" t="s">
        <v>26</v>
      </c>
      <c r="N421" t="s">
        <v>26</v>
      </c>
      <c r="O421" t="s">
        <v>26</v>
      </c>
      <c r="P421" t="s">
        <v>26</v>
      </c>
      <c r="Q421" t="s">
        <v>26</v>
      </c>
      <c r="R421" t="s">
        <v>26</v>
      </c>
      <c r="S421" t="s">
        <v>26</v>
      </c>
    </row>
    <row r="422" spans="1:19" x14ac:dyDescent="0.35">
      <c r="A422" t="s">
        <v>42</v>
      </c>
      <c r="B422">
        <v>16</v>
      </c>
      <c r="C422" t="s">
        <v>163</v>
      </c>
      <c r="D422">
        <v>109</v>
      </c>
      <c r="E422" t="s">
        <v>161</v>
      </c>
      <c r="F422" t="s">
        <v>22</v>
      </c>
      <c r="G422" t="s">
        <v>25</v>
      </c>
      <c r="H422" t="s">
        <v>26</v>
      </c>
      <c r="I422" t="s">
        <v>26</v>
      </c>
      <c r="J422" t="s">
        <v>26</v>
      </c>
      <c r="K422" t="s">
        <v>26</v>
      </c>
      <c r="L422" t="s">
        <v>26</v>
      </c>
      <c r="M422" t="s">
        <v>26</v>
      </c>
      <c r="N422" t="s">
        <v>26</v>
      </c>
      <c r="O422" t="s">
        <v>26</v>
      </c>
      <c r="P422" t="s">
        <v>26</v>
      </c>
      <c r="Q422" t="s">
        <v>26</v>
      </c>
      <c r="R422" t="s">
        <v>26</v>
      </c>
      <c r="S422" t="s">
        <v>26</v>
      </c>
    </row>
    <row r="423" spans="1:19" x14ac:dyDescent="0.35">
      <c r="A423" t="s">
        <v>43</v>
      </c>
      <c r="B423">
        <v>17</v>
      </c>
      <c r="C423" t="s">
        <v>163</v>
      </c>
      <c r="D423">
        <v>109</v>
      </c>
      <c r="E423" t="s">
        <v>161</v>
      </c>
      <c r="F423" t="s">
        <v>22</v>
      </c>
      <c r="G423" t="s">
        <v>25</v>
      </c>
      <c r="H423" t="s">
        <v>26</v>
      </c>
      <c r="I423" t="s">
        <v>26</v>
      </c>
      <c r="J423" t="s">
        <v>26</v>
      </c>
      <c r="K423" t="s">
        <v>26</v>
      </c>
      <c r="L423" t="s">
        <v>26</v>
      </c>
      <c r="M423" t="s">
        <v>26</v>
      </c>
      <c r="N423" t="s">
        <v>26</v>
      </c>
      <c r="O423" t="s">
        <v>26</v>
      </c>
      <c r="P423" t="s">
        <v>26</v>
      </c>
      <c r="Q423" t="s">
        <v>26</v>
      </c>
      <c r="R423" t="s">
        <v>26</v>
      </c>
      <c r="S423" t="s">
        <v>26</v>
      </c>
    </row>
    <row r="424" spans="1:19" x14ac:dyDescent="0.35">
      <c r="A424" t="s">
        <v>44</v>
      </c>
      <c r="B424">
        <v>18</v>
      </c>
      <c r="C424" t="s">
        <v>163</v>
      </c>
      <c r="D424">
        <v>109</v>
      </c>
      <c r="E424" t="s">
        <v>161</v>
      </c>
      <c r="F424" t="s">
        <v>22</v>
      </c>
      <c r="G424" t="s">
        <v>25</v>
      </c>
      <c r="H424" t="s">
        <v>26</v>
      </c>
      <c r="I424" t="s">
        <v>26</v>
      </c>
      <c r="J424" t="s">
        <v>26</v>
      </c>
      <c r="K424" t="s">
        <v>26</v>
      </c>
      <c r="L424" t="s">
        <v>26</v>
      </c>
      <c r="M424" t="s">
        <v>26</v>
      </c>
      <c r="N424" t="s">
        <v>26</v>
      </c>
      <c r="O424" t="s">
        <v>26</v>
      </c>
      <c r="P424" t="s">
        <v>26</v>
      </c>
      <c r="Q424" t="s">
        <v>26</v>
      </c>
      <c r="R424" t="s">
        <v>26</v>
      </c>
      <c r="S424" t="s">
        <v>26</v>
      </c>
    </row>
    <row r="425" spans="1:19" x14ac:dyDescent="0.35">
      <c r="A425" t="s">
        <v>45</v>
      </c>
      <c r="B425">
        <v>19</v>
      </c>
      <c r="C425" t="s">
        <v>163</v>
      </c>
      <c r="D425">
        <v>109</v>
      </c>
      <c r="E425" t="s">
        <v>161</v>
      </c>
      <c r="F425" t="s">
        <v>22</v>
      </c>
      <c r="G425" t="s">
        <v>25</v>
      </c>
      <c r="H425" t="s">
        <v>26</v>
      </c>
      <c r="I425" t="s">
        <v>26</v>
      </c>
      <c r="J425" t="s">
        <v>26</v>
      </c>
      <c r="K425" t="s">
        <v>26</v>
      </c>
      <c r="L425" t="s">
        <v>26</v>
      </c>
      <c r="M425" t="s">
        <v>26</v>
      </c>
      <c r="N425" t="s">
        <v>26</v>
      </c>
      <c r="O425" t="s">
        <v>26</v>
      </c>
      <c r="P425" t="s">
        <v>26</v>
      </c>
      <c r="Q425" t="s">
        <v>26</v>
      </c>
      <c r="R425" t="s">
        <v>26</v>
      </c>
      <c r="S425" t="s">
        <v>26</v>
      </c>
    </row>
    <row r="426" spans="1:19" x14ac:dyDescent="0.35">
      <c r="A426" t="s">
        <v>46</v>
      </c>
      <c r="B426">
        <v>20</v>
      </c>
      <c r="C426" t="s">
        <v>163</v>
      </c>
      <c r="D426">
        <v>109</v>
      </c>
      <c r="E426" t="s">
        <v>161</v>
      </c>
      <c r="F426" t="s">
        <v>22</v>
      </c>
      <c r="G426" t="s">
        <v>25</v>
      </c>
      <c r="H426" t="s">
        <v>26</v>
      </c>
      <c r="I426" t="s">
        <v>26</v>
      </c>
      <c r="J426" t="s">
        <v>26</v>
      </c>
      <c r="K426" t="s">
        <v>26</v>
      </c>
      <c r="L426" t="s">
        <v>26</v>
      </c>
      <c r="M426" t="s">
        <v>26</v>
      </c>
      <c r="N426" t="s">
        <v>26</v>
      </c>
      <c r="O426" t="s">
        <v>26</v>
      </c>
      <c r="P426" t="s">
        <v>26</v>
      </c>
      <c r="Q426" t="s">
        <v>26</v>
      </c>
      <c r="R426" t="s">
        <v>26</v>
      </c>
      <c r="S426" t="s">
        <v>26</v>
      </c>
    </row>
    <row r="427" spans="1:19" x14ac:dyDescent="0.35">
      <c r="A427" t="s">
        <v>47</v>
      </c>
      <c r="B427">
        <v>21</v>
      </c>
      <c r="C427" t="s">
        <v>163</v>
      </c>
      <c r="D427">
        <v>109</v>
      </c>
      <c r="E427" t="s">
        <v>161</v>
      </c>
      <c r="F427" t="s">
        <v>22</v>
      </c>
      <c r="G427" t="s">
        <v>25</v>
      </c>
      <c r="H427" t="s">
        <v>26</v>
      </c>
      <c r="I427" t="s">
        <v>26</v>
      </c>
      <c r="J427" t="s">
        <v>26</v>
      </c>
      <c r="K427" t="s">
        <v>26</v>
      </c>
      <c r="L427" t="s">
        <v>26</v>
      </c>
      <c r="M427" t="s">
        <v>26</v>
      </c>
      <c r="N427" t="s">
        <v>26</v>
      </c>
      <c r="O427" t="s">
        <v>26</v>
      </c>
      <c r="P427" t="s">
        <v>26</v>
      </c>
      <c r="Q427" t="s">
        <v>26</v>
      </c>
      <c r="R427" t="s">
        <v>26</v>
      </c>
      <c r="S427" t="s">
        <v>26</v>
      </c>
    </row>
    <row r="428" spans="1:19" x14ac:dyDescent="0.35">
      <c r="A428" t="s">
        <v>48</v>
      </c>
      <c r="B428">
        <v>22</v>
      </c>
      <c r="C428" t="s">
        <v>163</v>
      </c>
      <c r="D428">
        <v>109</v>
      </c>
      <c r="E428" t="s">
        <v>161</v>
      </c>
      <c r="F428" t="s">
        <v>22</v>
      </c>
      <c r="G428" t="s">
        <v>25</v>
      </c>
      <c r="H428" t="s">
        <v>26</v>
      </c>
      <c r="I428" t="s">
        <v>26</v>
      </c>
      <c r="J428" t="s">
        <v>26</v>
      </c>
      <c r="K428" t="s">
        <v>26</v>
      </c>
      <c r="L428" t="s">
        <v>26</v>
      </c>
      <c r="M428" t="s">
        <v>26</v>
      </c>
      <c r="N428" t="s">
        <v>26</v>
      </c>
      <c r="O428" t="s">
        <v>26</v>
      </c>
      <c r="P428" t="s">
        <v>26</v>
      </c>
      <c r="Q428" t="s">
        <v>26</v>
      </c>
      <c r="R428" t="s">
        <v>26</v>
      </c>
      <c r="S428" t="s">
        <v>26</v>
      </c>
    </row>
    <row r="429" spans="1:19" x14ac:dyDescent="0.35">
      <c r="A429" t="s">
        <v>49</v>
      </c>
      <c r="B429">
        <v>23</v>
      </c>
      <c r="C429" t="s">
        <v>163</v>
      </c>
      <c r="D429">
        <v>109</v>
      </c>
      <c r="E429" t="s">
        <v>161</v>
      </c>
      <c r="F429" t="s">
        <v>22</v>
      </c>
      <c r="G429" t="s">
        <v>23</v>
      </c>
      <c r="H429">
        <v>36</v>
      </c>
      <c r="I429" t="s">
        <v>86</v>
      </c>
      <c r="J429">
        <v>100</v>
      </c>
      <c r="K429">
        <v>1</v>
      </c>
      <c r="L429">
        <v>1</v>
      </c>
      <c r="M429" t="s">
        <v>25</v>
      </c>
      <c r="N429">
        <v>18</v>
      </c>
      <c r="O429" t="s">
        <v>25</v>
      </c>
      <c r="P429" t="s">
        <v>25</v>
      </c>
      <c r="Q429">
        <v>0</v>
      </c>
      <c r="R429">
        <v>60</v>
      </c>
      <c r="S429" t="s">
        <v>25</v>
      </c>
    </row>
    <row r="430" spans="1:19" x14ac:dyDescent="0.35">
      <c r="A430" t="s">
        <v>50</v>
      </c>
      <c r="B430">
        <v>24</v>
      </c>
      <c r="C430" t="s">
        <v>163</v>
      </c>
      <c r="D430">
        <v>109</v>
      </c>
      <c r="E430" t="s">
        <v>161</v>
      </c>
      <c r="F430" t="s">
        <v>22</v>
      </c>
      <c r="G430" t="s">
        <v>23</v>
      </c>
      <c r="H430">
        <v>300</v>
      </c>
      <c r="I430" t="s">
        <v>86</v>
      </c>
      <c r="J430">
        <v>520</v>
      </c>
      <c r="K430">
        <v>2</v>
      </c>
      <c r="L430">
        <v>2</v>
      </c>
      <c r="M430" t="s">
        <v>25</v>
      </c>
      <c r="N430">
        <v>18</v>
      </c>
      <c r="O430" t="s">
        <v>30</v>
      </c>
      <c r="P430" t="s">
        <v>30</v>
      </c>
      <c r="Q430">
        <v>10</v>
      </c>
      <c r="R430">
        <v>250</v>
      </c>
      <c r="S430" t="s">
        <v>25</v>
      </c>
    </row>
    <row r="431" spans="1:19" x14ac:dyDescent="0.35">
      <c r="A431" t="s">
        <v>51</v>
      </c>
      <c r="B431">
        <v>25</v>
      </c>
      <c r="C431" t="s">
        <v>163</v>
      </c>
      <c r="D431">
        <v>109</v>
      </c>
      <c r="E431" t="s">
        <v>161</v>
      </c>
      <c r="F431" t="s">
        <v>22</v>
      </c>
      <c r="G431" t="s">
        <v>25</v>
      </c>
      <c r="H431" t="s">
        <v>26</v>
      </c>
      <c r="I431" t="s">
        <v>26</v>
      </c>
      <c r="J431" t="s">
        <v>26</v>
      </c>
      <c r="K431" t="s">
        <v>26</v>
      </c>
      <c r="L431" t="s">
        <v>26</v>
      </c>
      <c r="M431" t="s">
        <v>26</v>
      </c>
      <c r="N431" t="s">
        <v>26</v>
      </c>
      <c r="O431" t="s">
        <v>26</v>
      </c>
      <c r="P431" t="s">
        <v>26</v>
      </c>
      <c r="Q431" t="s">
        <v>26</v>
      </c>
      <c r="R431" t="s">
        <v>26</v>
      </c>
      <c r="S431" t="s">
        <v>26</v>
      </c>
    </row>
    <row r="432" spans="1:19" x14ac:dyDescent="0.35">
      <c r="A432" t="s">
        <v>52</v>
      </c>
      <c r="B432">
        <v>26</v>
      </c>
      <c r="C432" t="s">
        <v>163</v>
      </c>
      <c r="D432">
        <v>109</v>
      </c>
      <c r="E432" t="s">
        <v>161</v>
      </c>
      <c r="F432" t="s">
        <v>22</v>
      </c>
      <c r="G432" t="s">
        <v>25</v>
      </c>
      <c r="H432" t="s">
        <v>26</v>
      </c>
      <c r="I432" t="s">
        <v>26</v>
      </c>
      <c r="J432" t="s">
        <v>26</v>
      </c>
      <c r="K432" t="s">
        <v>26</v>
      </c>
      <c r="L432" t="s">
        <v>26</v>
      </c>
      <c r="M432" t="s">
        <v>26</v>
      </c>
      <c r="N432" t="s">
        <v>26</v>
      </c>
      <c r="O432" t="s">
        <v>26</v>
      </c>
      <c r="P432" t="s">
        <v>26</v>
      </c>
      <c r="Q432" t="s">
        <v>26</v>
      </c>
      <c r="R432" t="s">
        <v>26</v>
      </c>
      <c r="S432" t="s">
        <v>26</v>
      </c>
    </row>
    <row r="433" spans="1:19" x14ac:dyDescent="0.35">
      <c r="A433" t="s">
        <v>53</v>
      </c>
      <c r="B433">
        <v>27</v>
      </c>
      <c r="C433" t="s">
        <v>163</v>
      </c>
      <c r="D433">
        <v>109</v>
      </c>
      <c r="E433" t="s">
        <v>161</v>
      </c>
      <c r="F433" t="s">
        <v>22</v>
      </c>
      <c r="G433" t="s">
        <v>25</v>
      </c>
      <c r="H433" t="s">
        <v>26</v>
      </c>
      <c r="I433" t="s">
        <v>26</v>
      </c>
      <c r="J433" t="s">
        <v>26</v>
      </c>
      <c r="K433" t="s">
        <v>26</v>
      </c>
      <c r="L433" t="s">
        <v>26</v>
      </c>
      <c r="M433" t="s">
        <v>26</v>
      </c>
      <c r="N433" t="s">
        <v>26</v>
      </c>
      <c r="O433" t="s">
        <v>26</v>
      </c>
      <c r="P433" t="s">
        <v>26</v>
      </c>
      <c r="Q433" t="s">
        <v>26</v>
      </c>
      <c r="R433" t="s">
        <v>26</v>
      </c>
      <c r="S433" t="s">
        <v>26</v>
      </c>
    </row>
    <row r="434" spans="1:19" x14ac:dyDescent="0.35">
      <c r="A434" t="s">
        <v>54</v>
      </c>
      <c r="B434">
        <v>28</v>
      </c>
      <c r="C434" t="s">
        <v>163</v>
      </c>
      <c r="D434">
        <v>109</v>
      </c>
      <c r="E434" t="s">
        <v>161</v>
      </c>
      <c r="F434" t="s">
        <v>22</v>
      </c>
      <c r="G434" t="s">
        <v>23</v>
      </c>
      <c r="H434">
        <v>50</v>
      </c>
      <c r="I434" t="s">
        <v>86</v>
      </c>
      <c r="J434">
        <v>0</v>
      </c>
      <c r="K434">
        <v>1</v>
      </c>
      <c r="L434">
        <v>0</v>
      </c>
      <c r="M434" t="s">
        <v>25</v>
      </c>
      <c r="N434" t="s">
        <v>26</v>
      </c>
      <c r="O434" t="s">
        <v>25</v>
      </c>
      <c r="P434" t="s">
        <v>25</v>
      </c>
      <c r="Q434">
        <v>6</v>
      </c>
      <c r="R434">
        <v>100</v>
      </c>
      <c r="S434" t="s">
        <v>25</v>
      </c>
    </row>
    <row r="435" spans="1:19" x14ac:dyDescent="0.35">
      <c r="A435" t="s">
        <v>55</v>
      </c>
      <c r="B435">
        <v>29</v>
      </c>
      <c r="C435" t="s">
        <v>163</v>
      </c>
      <c r="D435">
        <v>109</v>
      </c>
      <c r="E435" t="s">
        <v>161</v>
      </c>
      <c r="F435" t="s">
        <v>22</v>
      </c>
      <c r="G435" t="s">
        <v>25</v>
      </c>
      <c r="H435" t="s">
        <v>26</v>
      </c>
      <c r="I435" t="s">
        <v>26</v>
      </c>
      <c r="J435" t="s">
        <v>26</v>
      </c>
      <c r="K435" t="s">
        <v>26</v>
      </c>
      <c r="L435" t="s">
        <v>26</v>
      </c>
      <c r="M435" t="s">
        <v>26</v>
      </c>
      <c r="N435" t="s">
        <v>26</v>
      </c>
      <c r="O435" t="s">
        <v>26</v>
      </c>
      <c r="P435" t="s">
        <v>26</v>
      </c>
      <c r="Q435" t="s">
        <v>26</v>
      </c>
      <c r="R435" t="s">
        <v>26</v>
      </c>
      <c r="S435" t="s">
        <v>26</v>
      </c>
    </row>
    <row r="436" spans="1:19" x14ac:dyDescent="0.35">
      <c r="A436" t="s">
        <v>56</v>
      </c>
      <c r="B436">
        <v>30</v>
      </c>
      <c r="C436" t="s">
        <v>163</v>
      </c>
      <c r="D436">
        <v>109</v>
      </c>
      <c r="E436" t="s">
        <v>161</v>
      </c>
      <c r="F436" t="s">
        <v>22</v>
      </c>
      <c r="G436" t="s">
        <v>25</v>
      </c>
      <c r="H436" t="s">
        <v>26</v>
      </c>
      <c r="I436" t="s">
        <v>26</v>
      </c>
      <c r="J436" t="s">
        <v>26</v>
      </c>
      <c r="K436" t="s">
        <v>26</v>
      </c>
      <c r="L436" t="s">
        <v>26</v>
      </c>
      <c r="M436" t="s">
        <v>26</v>
      </c>
      <c r="N436" t="s">
        <v>26</v>
      </c>
      <c r="O436" t="s">
        <v>26</v>
      </c>
      <c r="P436" t="s">
        <v>26</v>
      </c>
      <c r="Q436" t="s">
        <v>26</v>
      </c>
      <c r="R436" t="s">
        <v>26</v>
      </c>
      <c r="S436" t="s">
        <v>26</v>
      </c>
    </row>
    <row r="437" spans="1:19" x14ac:dyDescent="0.35">
      <c r="A437" t="s">
        <v>57</v>
      </c>
      <c r="B437">
        <v>31</v>
      </c>
      <c r="C437" t="s">
        <v>163</v>
      </c>
      <c r="D437">
        <v>109</v>
      </c>
      <c r="E437" t="s">
        <v>161</v>
      </c>
      <c r="F437" t="s">
        <v>22</v>
      </c>
      <c r="G437" t="s">
        <v>25</v>
      </c>
      <c r="H437" t="s">
        <v>26</v>
      </c>
      <c r="I437" t="s">
        <v>26</v>
      </c>
      <c r="J437" t="s">
        <v>26</v>
      </c>
      <c r="K437" t="s">
        <v>26</v>
      </c>
      <c r="L437" t="s">
        <v>26</v>
      </c>
      <c r="M437" t="s">
        <v>26</v>
      </c>
      <c r="N437" t="s">
        <v>26</v>
      </c>
      <c r="O437" t="s">
        <v>26</v>
      </c>
      <c r="P437" t="s">
        <v>26</v>
      </c>
      <c r="Q437" t="s">
        <v>26</v>
      </c>
      <c r="R437" t="s">
        <v>26</v>
      </c>
      <c r="S437" t="s">
        <v>26</v>
      </c>
    </row>
    <row r="438" spans="1:19" x14ac:dyDescent="0.35">
      <c r="A438" t="s">
        <v>58</v>
      </c>
      <c r="B438">
        <v>32</v>
      </c>
      <c r="C438" t="s">
        <v>163</v>
      </c>
      <c r="D438">
        <v>109</v>
      </c>
      <c r="E438" t="s">
        <v>161</v>
      </c>
      <c r="F438" t="s">
        <v>22</v>
      </c>
      <c r="G438" t="s">
        <v>23</v>
      </c>
      <c r="H438">
        <f>140.25+75</f>
        <v>215.25</v>
      </c>
      <c r="I438" t="s">
        <v>25</v>
      </c>
      <c r="J438">
        <f>24*21</f>
        <v>504</v>
      </c>
      <c r="K438">
        <v>1</v>
      </c>
      <c r="L438">
        <v>1</v>
      </c>
      <c r="M438" t="s">
        <v>25</v>
      </c>
      <c r="N438">
        <v>18</v>
      </c>
      <c r="O438" t="s">
        <v>25</v>
      </c>
      <c r="P438" t="s">
        <v>25</v>
      </c>
      <c r="Q438">
        <v>12</v>
      </c>
      <c r="R438">
        <v>70</v>
      </c>
      <c r="S438" t="s">
        <v>27</v>
      </c>
    </row>
    <row r="439" spans="1:19" x14ac:dyDescent="0.35">
      <c r="A439" t="s">
        <v>59</v>
      </c>
      <c r="B439">
        <v>33</v>
      </c>
      <c r="C439" t="s">
        <v>163</v>
      </c>
      <c r="D439">
        <v>109</v>
      </c>
      <c r="E439" t="s">
        <v>161</v>
      </c>
      <c r="F439" t="s">
        <v>22</v>
      </c>
      <c r="G439" t="s">
        <v>25</v>
      </c>
      <c r="H439" t="s">
        <v>26</v>
      </c>
      <c r="I439" t="s">
        <v>26</v>
      </c>
      <c r="J439" t="s">
        <v>26</v>
      </c>
      <c r="K439" t="s">
        <v>26</v>
      </c>
      <c r="L439" t="s">
        <v>26</v>
      </c>
      <c r="M439" t="s">
        <v>26</v>
      </c>
      <c r="N439" t="s">
        <v>26</v>
      </c>
      <c r="O439" t="s">
        <v>26</v>
      </c>
      <c r="P439" t="s">
        <v>26</v>
      </c>
      <c r="Q439" t="s">
        <v>26</v>
      </c>
      <c r="R439" t="s">
        <v>26</v>
      </c>
      <c r="S439" t="s">
        <v>26</v>
      </c>
    </row>
    <row r="440" spans="1:19" x14ac:dyDescent="0.35">
      <c r="A440" t="s">
        <v>60</v>
      </c>
      <c r="B440">
        <v>34</v>
      </c>
      <c r="C440" t="s">
        <v>163</v>
      </c>
      <c r="D440">
        <v>109</v>
      </c>
      <c r="E440" t="s">
        <v>161</v>
      </c>
      <c r="F440" t="s">
        <v>22</v>
      </c>
      <c r="G440" t="s">
        <v>23</v>
      </c>
      <c r="H440">
        <v>275</v>
      </c>
      <c r="I440" t="s">
        <v>86</v>
      </c>
      <c r="J440">
        <v>500</v>
      </c>
      <c r="L440">
        <v>2</v>
      </c>
      <c r="N440">
        <v>18</v>
      </c>
      <c r="O440" t="s">
        <v>30</v>
      </c>
      <c r="Q440">
        <v>15</v>
      </c>
      <c r="R440">
        <v>150</v>
      </c>
      <c r="S440" t="s">
        <v>25</v>
      </c>
    </row>
    <row r="441" spans="1:19" x14ac:dyDescent="0.35">
      <c r="A441" t="s">
        <v>61</v>
      </c>
      <c r="B441">
        <v>35</v>
      </c>
      <c r="C441" t="s">
        <v>163</v>
      </c>
      <c r="D441">
        <v>109</v>
      </c>
      <c r="E441" t="s">
        <v>161</v>
      </c>
      <c r="F441" t="s">
        <v>22</v>
      </c>
      <c r="G441" t="s">
        <v>23</v>
      </c>
      <c r="H441">
        <v>0</v>
      </c>
      <c r="I441" t="s">
        <v>86</v>
      </c>
      <c r="J441">
        <f>40*12</f>
        <v>480</v>
      </c>
      <c r="L441">
        <v>0</v>
      </c>
      <c r="M441" t="s">
        <v>25</v>
      </c>
      <c r="N441" t="s">
        <v>26</v>
      </c>
      <c r="O441" t="s">
        <v>25</v>
      </c>
      <c r="P441" t="s">
        <v>25</v>
      </c>
      <c r="Q441">
        <v>0</v>
      </c>
      <c r="R441">
        <v>0</v>
      </c>
      <c r="S441" t="s">
        <v>25</v>
      </c>
    </row>
    <row r="442" spans="1:19" x14ac:dyDescent="0.35">
      <c r="A442" t="s">
        <v>62</v>
      </c>
      <c r="B442">
        <v>36</v>
      </c>
      <c r="C442" t="s">
        <v>163</v>
      </c>
      <c r="D442">
        <v>109</v>
      </c>
      <c r="E442" t="s">
        <v>161</v>
      </c>
      <c r="F442" t="s">
        <v>22</v>
      </c>
      <c r="G442" t="s">
        <v>25</v>
      </c>
      <c r="H442" t="s">
        <v>26</v>
      </c>
      <c r="I442" t="s">
        <v>26</v>
      </c>
      <c r="J442" t="s">
        <v>26</v>
      </c>
      <c r="K442" t="s">
        <v>26</v>
      </c>
      <c r="L442" t="s">
        <v>26</v>
      </c>
      <c r="M442" t="s">
        <v>26</v>
      </c>
      <c r="N442" t="s">
        <v>26</v>
      </c>
      <c r="O442" t="s">
        <v>26</v>
      </c>
      <c r="P442" t="s">
        <v>26</v>
      </c>
      <c r="Q442" t="s">
        <v>26</v>
      </c>
      <c r="R442" t="s">
        <v>26</v>
      </c>
      <c r="S442" t="s">
        <v>26</v>
      </c>
    </row>
    <row r="443" spans="1:19" x14ac:dyDescent="0.35">
      <c r="A443" t="s">
        <v>63</v>
      </c>
      <c r="B443">
        <v>37</v>
      </c>
      <c r="C443" t="s">
        <v>163</v>
      </c>
      <c r="D443">
        <v>109</v>
      </c>
      <c r="E443" t="s">
        <v>161</v>
      </c>
      <c r="F443" t="s">
        <v>22</v>
      </c>
      <c r="G443" t="s">
        <v>23</v>
      </c>
      <c r="H443">
        <v>35</v>
      </c>
      <c r="I443" t="s">
        <v>86</v>
      </c>
      <c r="J443">
        <v>24</v>
      </c>
      <c r="L443">
        <v>1</v>
      </c>
      <c r="N443">
        <v>18</v>
      </c>
      <c r="O443" t="s">
        <v>30</v>
      </c>
      <c r="Q443">
        <v>6</v>
      </c>
      <c r="R443">
        <v>50</v>
      </c>
      <c r="S443" t="s">
        <v>31</v>
      </c>
    </row>
    <row r="444" spans="1:19" x14ac:dyDescent="0.35">
      <c r="A444" t="s">
        <v>64</v>
      </c>
      <c r="B444">
        <v>38</v>
      </c>
      <c r="C444" t="s">
        <v>163</v>
      </c>
      <c r="D444">
        <v>109</v>
      </c>
      <c r="E444" t="s">
        <v>161</v>
      </c>
      <c r="F444" t="s">
        <v>22</v>
      </c>
      <c r="G444" t="s">
        <v>23</v>
      </c>
      <c r="H444">
        <v>50</v>
      </c>
      <c r="I444" t="s">
        <v>165</v>
      </c>
      <c r="J444">
        <v>24</v>
      </c>
      <c r="L444">
        <v>1</v>
      </c>
      <c r="N444">
        <v>18</v>
      </c>
      <c r="O444" t="s">
        <v>30</v>
      </c>
      <c r="Q444">
        <v>6</v>
      </c>
      <c r="R444">
        <v>100</v>
      </c>
      <c r="S444" t="s">
        <v>27</v>
      </c>
    </row>
    <row r="445" spans="1:19" x14ac:dyDescent="0.35">
      <c r="A445" t="s">
        <v>65</v>
      </c>
      <c r="B445">
        <v>39</v>
      </c>
      <c r="C445" t="s">
        <v>163</v>
      </c>
      <c r="D445">
        <v>109</v>
      </c>
      <c r="E445" t="s">
        <v>161</v>
      </c>
      <c r="F445" t="s">
        <v>22</v>
      </c>
      <c r="G445" t="s">
        <v>25</v>
      </c>
      <c r="H445" t="s">
        <v>26</v>
      </c>
      <c r="I445" t="s">
        <v>26</v>
      </c>
      <c r="J445" t="s">
        <v>26</v>
      </c>
      <c r="K445" t="s">
        <v>26</v>
      </c>
      <c r="L445" t="s">
        <v>26</v>
      </c>
      <c r="M445" t="s">
        <v>26</v>
      </c>
      <c r="N445" t="s">
        <v>26</v>
      </c>
      <c r="O445" t="s">
        <v>26</v>
      </c>
      <c r="P445" t="s">
        <v>26</v>
      </c>
      <c r="Q445" t="s">
        <v>26</v>
      </c>
      <c r="R445" t="s">
        <v>26</v>
      </c>
      <c r="S445" t="s">
        <v>26</v>
      </c>
    </row>
    <row r="446" spans="1:19" x14ac:dyDescent="0.35">
      <c r="A446" t="s">
        <v>66</v>
      </c>
      <c r="B446">
        <v>40</v>
      </c>
      <c r="C446" t="s">
        <v>163</v>
      </c>
      <c r="D446">
        <v>109</v>
      </c>
      <c r="E446" t="s">
        <v>161</v>
      </c>
      <c r="F446" t="s">
        <v>22</v>
      </c>
      <c r="G446" t="s">
        <v>23</v>
      </c>
      <c r="H446">
        <v>100</v>
      </c>
      <c r="I446" t="s">
        <v>25</v>
      </c>
      <c r="J446">
        <v>12</v>
      </c>
      <c r="L446">
        <v>1</v>
      </c>
      <c r="Q446">
        <v>6</v>
      </c>
      <c r="R446">
        <v>50</v>
      </c>
      <c r="S446" t="s">
        <v>25</v>
      </c>
    </row>
    <row r="447" spans="1:19" x14ac:dyDescent="0.35">
      <c r="A447" t="s">
        <v>67</v>
      </c>
      <c r="B447">
        <v>41</v>
      </c>
      <c r="C447" t="s">
        <v>163</v>
      </c>
      <c r="D447">
        <v>109</v>
      </c>
      <c r="E447" t="s">
        <v>161</v>
      </c>
      <c r="F447" t="s">
        <v>22</v>
      </c>
      <c r="G447" t="s">
        <v>23</v>
      </c>
      <c r="H447">
        <v>126.25</v>
      </c>
      <c r="I447" t="s">
        <v>25</v>
      </c>
      <c r="J447">
        <v>12</v>
      </c>
      <c r="L447">
        <v>1</v>
      </c>
      <c r="Q447">
        <v>12</v>
      </c>
      <c r="R447">
        <v>150</v>
      </c>
      <c r="S447" t="s">
        <v>25</v>
      </c>
    </row>
    <row r="448" spans="1:19" x14ac:dyDescent="0.35">
      <c r="A448" t="s">
        <v>68</v>
      </c>
      <c r="B448">
        <v>42</v>
      </c>
      <c r="C448" t="s">
        <v>163</v>
      </c>
      <c r="D448">
        <v>109</v>
      </c>
      <c r="E448" t="s">
        <v>161</v>
      </c>
      <c r="F448" t="s">
        <v>22</v>
      </c>
      <c r="G448" t="s">
        <v>25</v>
      </c>
      <c r="H448" t="s">
        <v>26</v>
      </c>
      <c r="I448" t="s">
        <v>26</v>
      </c>
      <c r="J448" t="s">
        <v>26</v>
      </c>
      <c r="K448" t="s">
        <v>26</v>
      </c>
      <c r="L448" t="s">
        <v>26</v>
      </c>
      <c r="M448" t="s">
        <v>26</v>
      </c>
      <c r="N448" t="s">
        <v>26</v>
      </c>
      <c r="O448" t="s">
        <v>26</v>
      </c>
      <c r="P448" t="s">
        <v>26</v>
      </c>
      <c r="Q448" t="s">
        <v>26</v>
      </c>
      <c r="R448" t="s">
        <v>26</v>
      </c>
      <c r="S448" t="s">
        <v>26</v>
      </c>
    </row>
    <row r="449" spans="1:19" x14ac:dyDescent="0.35">
      <c r="A449" t="s">
        <v>69</v>
      </c>
      <c r="B449">
        <v>44</v>
      </c>
      <c r="C449" t="s">
        <v>163</v>
      </c>
      <c r="D449">
        <v>109</v>
      </c>
      <c r="E449" t="s">
        <v>161</v>
      </c>
      <c r="F449" t="s">
        <v>22</v>
      </c>
      <c r="G449" t="s">
        <v>25</v>
      </c>
      <c r="H449" t="s">
        <v>26</v>
      </c>
      <c r="I449" t="s">
        <v>26</v>
      </c>
      <c r="J449" t="s">
        <v>26</v>
      </c>
      <c r="K449" t="s">
        <v>26</v>
      </c>
      <c r="L449" t="s">
        <v>26</v>
      </c>
      <c r="M449" t="s">
        <v>26</v>
      </c>
      <c r="N449" t="s">
        <v>26</v>
      </c>
      <c r="O449" t="s">
        <v>26</v>
      </c>
      <c r="P449" t="s">
        <v>26</v>
      </c>
      <c r="Q449" t="s">
        <v>26</v>
      </c>
      <c r="R449" t="s">
        <v>26</v>
      </c>
      <c r="S449" t="s">
        <v>26</v>
      </c>
    </row>
    <row r="450" spans="1:19" x14ac:dyDescent="0.35">
      <c r="A450" t="s">
        <v>70</v>
      </c>
      <c r="B450">
        <v>45</v>
      </c>
      <c r="C450" t="s">
        <v>163</v>
      </c>
      <c r="D450">
        <v>109</v>
      </c>
      <c r="E450" t="s">
        <v>161</v>
      </c>
      <c r="F450" t="s">
        <v>22</v>
      </c>
      <c r="G450" t="s">
        <v>25</v>
      </c>
      <c r="H450" t="s">
        <v>26</v>
      </c>
      <c r="I450" t="s">
        <v>26</v>
      </c>
      <c r="J450" t="s">
        <v>26</v>
      </c>
      <c r="K450" t="s">
        <v>26</v>
      </c>
      <c r="L450" t="s">
        <v>26</v>
      </c>
      <c r="M450" t="s">
        <v>26</v>
      </c>
      <c r="N450" t="s">
        <v>26</v>
      </c>
      <c r="O450" t="s">
        <v>26</v>
      </c>
      <c r="P450" t="s">
        <v>26</v>
      </c>
      <c r="Q450" t="s">
        <v>26</v>
      </c>
      <c r="R450" t="s">
        <v>26</v>
      </c>
      <c r="S450" t="s">
        <v>26</v>
      </c>
    </row>
    <row r="451" spans="1:19" x14ac:dyDescent="0.35">
      <c r="A451" t="s">
        <v>71</v>
      </c>
      <c r="B451">
        <v>46</v>
      </c>
      <c r="C451" t="s">
        <v>163</v>
      </c>
      <c r="D451">
        <v>109</v>
      </c>
      <c r="E451" t="s">
        <v>161</v>
      </c>
      <c r="F451" t="s">
        <v>22</v>
      </c>
      <c r="G451" t="s">
        <v>23</v>
      </c>
      <c r="H451">
        <v>50</v>
      </c>
      <c r="J451">
        <v>20</v>
      </c>
      <c r="L451">
        <v>1</v>
      </c>
      <c r="N451">
        <v>18</v>
      </c>
      <c r="O451" t="s">
        <v>30</v>
      </c>
      <c r="Q451">
        <v>4</v>
      </c>
      <c r="R451">
        <v>25</v>
      </c>
      <c r="S451" t="s">
        <v>27</v>
      </c>
    </row>
    <row r="452" spans="1:19" x14ac:dyDescent="0.35">
      <c r="A452" t="s">
        <v>72</v>
      </c>
      <c r="B452">
        <v>47</v>
      </c>
      <c r="C452" t="s">
        <v>163</v>
      </c>
      <c r="D452">
        <v>109</v>
      </c>
      <c r="E452" t="s">
        <v>161</v>
      </c>
      <c r="F452" t="s">
        <v>22</v>
      </c>
      <c r="G452" t="s">
        <v>23</v>
      </c>
      <c r="H452">
        <v>160</v>
      </c>
      <c r="I452" t="s">
        <v>86</v>
      </c>
      <c r="J452">
        <v>1250</v>
      </c>
      <c r="L452">
        <v>1</v>
      </c>
      <c r="N452">
        <v>18</v>
      </c>
      <c r="O452" t="s">
        <v>30</v>
      </c>
      <c r="Q452">
        <v>12</v>
      </c>
      <c r="R452">
        <v>200</v>
      </c>
      <c r="S452" t="s">
        <v>27</v>
      </c>
    </row>
    <row r="453" spans="1:19" x14ac:dyDescent="0.35">
      <c r="A453" t="s">
        <v>73</v>
      </c>
      <c r="B453">
        <v>48</v>
      </c>
      <c r="C453" t="s">
        <v>163</v>
      </c>
      <c r="D453">
        <v>109</v>
      </c>
      <c r="E453" t="s">
        <v>161</v>
      </c>
      <c r="F453" t="s">
        <v>22</v>
      </c>
      <c r="G453" t="s">
        <v>25</v>
      </c>
      <c r="H453" t="s">
        <v>26</v>
      </c>
      <c r="I453" t="s">
        <v>26</v>
      </c>
      <c r="J453" t="s">
        <v>26</v>
      </c>
      <c r="K453" t="s">
        <v>26</v>
      </c>
      <c r="L453" t="s">
        <v>26</v>
      </c>
      <c r="M453" t="s">
        <v>26</v>
      </c>
      <c r="N453" t="s">
        <v>26</v>
      </c>
      <c r="O453" t="s">
        <v>26</v>
      </c>
      <c r="P453" t="s">
        <v>26</v>
      </c>
      <c r="Q453" t="s">
        <v>26</v>
      </c>
      <c r="R453" t="s">
        <v>26</v>
      </c>
      <c r="S453" t="s">
        <v>26</v>
      </c>
    </row>
    <row r="454" spans="1:19" x14ac:dyDescent="0.35">
      <c r="A454" t="s">
        <v>74</v>
      </c>
      <c r="B454">
        <v>49</v>
      </c>
      <c r="C454" t="s">
        <v>163</v>
      </c>
      <c r="D454">
        <v>109</v>
      </c>
      <c r="E454" t="s">
        <v>161</v>
      </c>
      <c r="F454" t="s">
        <v>22</v>
      </c>
      <c r="G454" t="s">
        <v>25</v>
      </c>
      <c r="H454" t="s">
        <v>26</v>
      </c>
      <c r="I454" t="s">
        <v>26</v>
      </c>
      <c r="J454" t="s">
        <v>26</v>
      </c>
      <c r="K454" t="s">
        <v>26</v>
      </c>
      <c r="L454" t="s">
        <v>26</v>
      </c>
      <c r="M454" t="s">
        <v>26</v>
      </c>
      <c r="N454" t="s">
        <v>26</v>
      </c>
      <c r="O454" t="s">
        <v>26</v>
      </c>
      <c r="P454" t="s">
        <v>26</v>
      </c>
      <c r="Q454" t="s">
        <v>26</v>
      </c>
      <c r="R454" t="s">
        <v>26</v>
      </c>
      <c r="S454" t="s">
        <v>26</v>
      </c>
    </row>
    <row r="455" spans="1:19" x14ac:dyDescent="0.35">
      <c r="A455" t="s">
        <v>75</v>
      </c>
      <c r="B455">
        <v>50</v>
      </c>
      <c r="C455" t="s">
        <v>163</v>
      </c>
      <c r="D455">
        <v>109</v>
      </c>
      <c r="E455" t="s">
        <v>161</v>
      </c>
      <c r="F455" t="s">
        <v>22</v>
      </c>
      <c r="G455" t="s">
        <v>25</v>
      </c>
      <c r="H455" t="s">
        <v>26</v>
      </c>
      <c r="I455" t="s">
        <v>26</v>
      </c>
      <c r="J455" t="s">
        <v>26</v>
      </c>
      <c r="K455" t="s">
        <v>26</v>
      </c>
      <c r="L455" t="s">
        <v>26</v>
      </c>
      <c r="M455" t="s">
        <v>26</v>
      </c>
      <c r="N455" t="s">
        <v>26</v>
      </c>
      <c r="O455" t="s">
        <v>26</v>
      </c>
      <c r="P455" t="s">
        <v>26</v>
      </c>
      <c r="Q455" t="s">
        <v>26</v>
      </c>
      <c r="R455" t="s">
        <v>26</v>
      </c>
      <c r="S455" t="s">
        <v>26</v>
      </c>
    </row>
    <row r="456" spans="1:19" x14ac:dyDescent="0.35">
      <c r="A456" t="s">
        <v>76</v>
      </c>
      <c r="B456">
        <v>51</v>
      </c>
      <c r="C456" t="s">
        <v>163</v>
      </c>
      <c r="D456">
        <v>109</v>
      </c>
      <c r="E456" t="s">
        <v>161</v>
      </c>
      <c r="F456" t="s">
        <v>22</v>
      </c>
      <c r="G456" t="s">
        <v>25</v>
      </c>
      <c r="H456" t="s">
        <v>26</v>
      </c>
      <c r="I456" t="s">
        <v>26</v>
      </c>
      <c r="J456" t="s">
        <v>26</v>
      </c>
      <c r="K456" t="s">
        <v>26</v>
      </c>
      <c r="L456" t="s">
        <v>26</v>
      </c>
      <c r="M456" t="s">
        <v>26</v>
      </c>
      <c r="N456" t="s">
        <v>26</v>
      </c>
      <c r="O456" t="s">
        <v>26</v>
      </c>
      <c r="P456" t="s">
        <v>26</v>
      </c>
      <c r="Q456" t="s">
        <v>26</v>
      </c>
      <c r="R456" t="s">
        <v>26</v>
      </c>
      <c r="S456" t="s">
        <v>26</v>
      </c>
    </row>
    <row r="457" spans="1:19" x14ac:dyDescent="0.35">
      <c r="A457" t="s">
        <v>77</v>
      </c>
      <c r="B457">
        <v>53</v>
      </c>
      <c r="C457" t="s">
        <v>163</v>
      </c>
      <c r="D457">
        <v>109</v>
      </c>
      <c r="E457" t="s">
        <v>161</v>
      </c>
      <c r="F457" t="s">
        <v>22</v>
      </c>
      <c r="G457" t="s">
        <v>25</v>
      </c>
      <c r="H457" t="s">
        <v>26</v>
      </c>
      <c r="I457" t="s">
        <v>26</v>
      </c>
      <c r="J457" t="s">
        <v>26</v>
      </c>
      <c r="K457" t="s">
        <v>26</v>
      </c>
      <c r="L457" t="s">
        <v>26</v>
      </c>
      <c r="M457" t="s">
        <v>26</v>
      </c>
      <c r="N457" t="s">
        <v>26</v>
      </c>
      <c r="O457" t="s">
        <v>26</v>
      </c>
      <c r="P457" t="s">
        <v>26</v>
      </c>
      <c r="Q457" t="s">
        <v>26</v>
      </c>
      <c r="R457" t="s">
        <v>26</v>
      </c>
      <c r="S457" t="s">
        <v>26</v>
      </c>
    </row>
    <row r="458" spans="1:19" x14ac:dyDescent="0.35">
      <c r="A458" t="s">
        <v>79</v>
      </c>
      <c r="B458">
        <v>54</v>
      </c>
      <c r="C458" t="s">
        <v>163</v>
      </c>
      <c r="D458">
        <v>109</v>
      </c>
      <c r="E458" t="s">
        <v>161</v>
      </c>
      <c r="F458" t="s">
        <v>22</v>
      </c>
      <c r="G458" t="s">
        <v>25</v>
      </c>
      <c r="H458" t="s">
        <v>26</v>
      </c>
      <c r="I458" t="s">
        <v>26</v>
      </c>
      <c r="J458" t="s">
        <v>26</v>
      </c>
      <c r="K458" t="s">
        <v>26</v>
      </c>
      <c r="L458" t="s">
        <v>26</v>
      </c>
      <c r="M458" t="s">
        <v>26</v>
      </c>
      <c r="N458" t="s">
        <v>26</v>
      </c>
      <c r="O458" t="s">
        <v>26</v>
      </c>
      <c r="P458" t="s">
        <v>26</v>
      </c>
      <c r="Q458" t="s">
        <v>26</v>
      </c>
      <c r="R458" t="s">
        <v>26</v>
      </c>
      <c r="S458" t="s">
        <v>26</v>
      </c>
    </row>
    <row r="459" spans="1:19" x14ac:dyDescent="0.35">
      <c r="A459" t="s">
        <v>80</v>
      </c>
      <c r="B459">
        <v>55</v>
      </c>
      <c r="C459" t="s">
        <v>163</v>
      </c>
      <c r="D459">
        <v>109</v>
      </c>
      <c r="E459" t="s">
        <v>161</v>
      </c>
      <c r="F459" t="s">
        <v>22</v>
      </c>
      <c r="G459" t="s">
        <v>25</v>
      </c>
      <c r="H459" t="s">
        <v>26</v>
      </c>
      <c r="I459" t="s">
        <v>26</v>
      </c>
      <c r="J459" t="s">
        <v>26</v>
      </c>
      <c r="K459" t="s">
        <v>26</v>
      </c>
      <c r="L459" t="s">
        <v>26</v>
      </c>
      <c r="M459" t="s">
        <v>26</v>
      </c>
      <c r="N459" t="s">
        <v>26</v>
      </c>
      <c r="O459" t="s">
        <v>26</v>
      </c>
      <c r="P459" t="s">
        <v>26</v>
      </c>
      <c r="Q459" t="s">
        <v>26</v>
      </c>
      <c r="R459" t="s">
        <v>26</v>
      </c>
      <c r="S459" t="s">
        <v>26</v>
      </c>
    </row>
    <row r="460" spans="1:19" x14ac:dyDescent="0.35">
      <c r="A460" t="s">
        <v>81</v>
      </c>
      <c r="B460">
        <v>56</v>
      </c>
      <c r="C460" t="s">
        <v>163</v>
      </c>
      <c r="D460">
        <v>109</v>
      </c>
      <c r="E460" t="s">
        <v>161</v>
      </c>
      <c r="F460" t="s">
        <v>22</v>
      </c>
      <c r="G460" t="s">
        <v>25</v>
      </c>
      <c r="H460" t="s">
        <v>26</v>
      </c>
      <c r="I460" t="s">
        <v>26</v>
      </c>
      <c r="J460" t="s">
        <v>26</v>
      </c>
      <c r="K460" t="s">
        <v>26</v>
      </c>
      <c r="L460" t="s">
        <v>26</v>
      </c>
      <c r="M460" t="s">
        <v>26</v>
      </c>
      <c r="N460" t="s">
        <v>26</v>
      </c>
      <c r="O460" t="s">
        <v>26</v>
      </c>
      <c r="P460" t="s">
        <v>26</v>
      </c>
      <c r="Q460" t="s">
        <v>26</v>
      </c>
      <c r="R460" t="s">
        <v>26</v>
      </c>
      <c r="S460" t="s">
        <v>26</v>
      </c>
    </row>
    <row r="461" spans="1:19" x14ac:dyDescent="0.35">
      <c r="A461" t="s">
        <v>19</v>
      </c>
      <c r="B461">
        <v>1</v>
      </c>
      <c r="C461" t="s">
        <v>166</v>
      </c>
      <c r="D461">
        <v>110</v>
      </c>
      <c r="E461" t="s">
        <v>167</v>
      </c>
      <c r="F461" t="s">
        <v>22</v>
      </c>
      <c r="G461" t="s">
        <v>23</v>
      </c>
      <c r="H461">
        <v>178.5</v>
      </c>
      <c r="I461" t="s">
        <v>29</v>
      </c>
      <c r="J461" t="s">
        <v>26</v>
      </c>
      <c r="K461">
        <v>5</v>
      </c>
      <c r="L461">
        <v>1</v>
      </c>
      <c r="M461" t="s">
        <v>30</v>
      </c>
      <c r="N461" t="s">
        <v>26</v>
      </c>
      <c r="O461" t="s">
        <v>30</v>
      </c>
      <c r="P461" t="s">
        <v>25</v>
      </c>
      <c r="Q461">
        <v>24</v>
      </c>
      <c r="R461">
        <v>75</v>
      </c>
      <c r="S461" t="s">
        <v>27</v>
      </c>
    </row>
    <row r="462" spans="1:19" x14ac:dyDescent="0.35">
      <c r="A462" t="s">
        <v>28</v>
      </c>
      <c r="B462">
        <v>2</v>
      </c>
      <c r="C462" t="s">
        <v>166</v>
      </c>
      <c r="D462">
        <v>110</v>
      </c>
      <c r="E462" t="s">
        <v>167</v>
      </c>
      <c r="F462" t="s">
        <v>22</v>
      </c>
      <c r="G462" t="s">
        <v>23</v>
      </c>
      <c r="H462">
        <v>200</v>
      </c>
      <c r="I462" t="s">
        <v>29</v>
      </c>
      <c r="J462" t="s">
        <v>26</v>
      </c>
      <c r="K462">
        <v>5</v>
      </c>
      <c r="L462">
        <v>1</v>
      </c>
      <c r="M462" t="s">
        <v>25</v>
      </c>
      <c r="N462" t="s">
        <v>26</v>
      </c>
      <c r="O462" t="s">
        <v>25</v>
      </c>
      <c r="P462" t="s">
        <v>30</v>
      </c>
      <c r="Q462">
        <v>60</v>
      </c>
      <c r="R462">
        <v>100</v>
      </c>
      <c r="S462" t="s">
        <v>27</v>
      </c>
    </row>
    <row r="463" spans="1:19" x14ac:dyDescent="0.35">
      <c r="A463" t="s">
        <v>32</v>
      </c>
      <c r="B463">
        <v>4</v>
      </c>
      <c r="C463" t="s">
        <v>166</v>
      </c>
      <c r="D463">
        <v>110</v>
      </c>
      <c r="E463" t="s">
        <v>167</v>
      </c>
      <c r="F463" t="s">
        <v>22</v>
      </c>
      <c r="G463" t="s">
        <v>23</v>
      </c>
      <c r="H463">
        <v>200</v>
      </c>
      <c r="I463" t="s">
        <v>29</v>
      </c>
      <c r="J463" t="s">
        <v>26</v>
      </c>
      <c r="K463">
        <v>5</v>
      </c>
      <c r="L463">
        <v>1</v>
      </c>
      <c r="M463" t="s">
        <v>30</v>
      </c>
      <c r="N463" t="s">
        <v>26</v>
      </c>
      <c r="O463" t="s">
        <v>25</v>
      </c>
      <c r="P463" t="s">
        <v>30</v>
      </c>
      <c r="Q463">
        <v>90</v>
      </c>
      <c r="R463">
        <v>160</v>
      </c>
      <c r="S463" t="s">
        <v>27</v>
      </c>
    </row>
    <row r="464" spans="1:19" x14ac:dyDescent="0.35">
      <c r="A464" t="s">
        <v>33</v>
      </c>
      <c r="B464">
        <v>5</v>
      </c>
      <c r="C464" t="s">
        <v>166</v>
      </c>
      <c r="D464">
        <v>110</v>
      </c>
      <c r="E464" t="s">
        <v>167</v>
      </c>
      <c r="F464" t="s">
        <v>22</v>
      </c>
      <c r="G464" t="s">
        <v>23</v>
      </c>
      <c r="H464">
        <v>161.25</v>
      </c>
      <c r="I464" t="s">
        <v>29</v>
      </c>
      <c r="J464" t="s">
        <v>26</v>
      </c>
      <c r="K464">
        <v>5</v>
      </c>
      <c r="L464">
        <v>1</v>
      </c>
      <c r="M464" t="s">
        <v>25</v>
      </c>
      <c r="N464" t="s">
        <v>26</v>
      </c>
      <c r="O464" t="s">
        <v>25</v>
      </c>
      <c r="P464" t="s">
        <v>25</v>
      </c>
      <c r="Q464">
        <v>15</v>
      </c>
      <c r="R464">
        <v>65</v>
      </c>
      <c r="S464" t="s">
        <v>27</v>
      </c>
    </row>
    <row r="465" spans="1:19" x14ac:dyDescent="0.35">
      <c r="A465" t="s">
        <v>34</v>
      </c>
      <c r="B465">
        <v>6</v>
      </c>
      <c r="C465" t="s">
        <v>166</v>
      </c>
      <c r="D465">
        <v>110</v>
      </c>
      <c r="E465" t="s">
        <v>167</v>
      </c>
      <c r="F465" t="s">
        <v>22</v>
      </c>
      <c r="G465" t="s">
        <v>23</v>
      </c>
      <c r="H465">
        <v>500</v>
      </c>
      <c r="I465" t="s">
        <v>29</v>
      </c>
      <c r="J465" t="s">
        <v>26</v>
      </c>
      <c r="K465">
        <v>5</v>
      </c>
      <c r="L465">
        <v>1</v>
      </c>
      <c r="M465" t="s">
        <v>25</v>
      </c>
      <c r="N465" t="s">
        <v>26</v>
      </c>
      <c r="O465" t="s">
        <v>25</v>
      </c>
      <c r="P465" t="s">
        <v>25</v>
      </c>
      <c r="Q465">
        <v>30</v>
      </c>
      <c r="R465">
        <v>150</v>
      </c>
      <c r="S465" t="s">
        <v>25</v>
      </c>
    </row>
    <row r="466" spans="1:19" x14ac:dyDescent="0.35">
      <c r="A466" t="s">
        <v>35</v>
      </c>
      <c r="B466">
        <v>8</v>
      </c>
      <c r="C466" t="s">
        <v>166</v>
      </c>
      <c r="D466">
        <v>110</v>
      </c>
      <c r="E466" t="s">
        <v>167</v>
      </c>
      <c r="F466" t="s">
        <v>22</v>
      </c>
      <c r="G466" t="s">
        <v>23</v>
      </c>
      <c r="H466">
        <v>126</v>
      </c>
      <c r="I466" t="s">
        <v>29</v>
      </c>
      <c r="J466" t="s">
        <v>26</v>
      </c>
      <c r="K466">
        <v>5</v>
      </c>
      <c r="L466">
        <v>1</v>
      </c>
      <c r="M466" t="s">
        <v>25</v>
      </c>
      <c r="N466" t="s">
        <v>26</v>
      </c>
      <c r="O466" t="s">
        <v>25</v>
      </c>
      <c r="P466" t="s">
        <v>30</v>
      </c>
      <c r="Q466">
        <v>0</v>
      </c>
      <c r="R466" t="s">
        <v>26</v>
      </c>
      <c r="S466" t="s">
        <v>27</v>
      </c>
    </row>
    <row r="467" spans="1:19" x14ac:dyDescent="0.35">
      <c r="A467" t="s">
        <v>36</v>
      </c>
      <c r="B467">
        <v>9</v>
      </c>
      <c r="C467" t="s">
        <v>166</v>
      </c>
      <c r="D467">
        <v>110</v>
      </c>
      <c r="E467" t="s">
        <v>167</v>
      </c>
      <c r="F467" t="s">
        <v>22</v>
      </c>
      <c r="G467" t="s">
        <v>23</v>
      </c>
      <c r="H467">
        <v>180</v>
      </c>
      <c r="I467" t="s">
        <v>29</v>
      </c>
      <c r="J467" t="s">
        <v>26</v>
      </c>
      <c r="K467">
        <v>5</v>
      </c>
      <c r="L467">
        <v>1</v>
      </c>
      <c r="M467" t="s">
        <v>25</v>
      </c>
      <c r="N467" t="s">
        <v>26</v>
      </c>
      <c r="O467" t="s">
        <v>25</v>
      </c>
      <c r="P467" t="s">
        <v>25</v>
      </c>
      <c r="Q467">
        <v>50</v>
      </c>
      <c r="R467">
        <v>110</v>
      </c>
      <c r="S467" t="s">
        <v>27</v>
      </c>
    </row>
    <row r="468" spans="1:19" x14ac:dyDescent="0.35">
      <c r="A468" t="s">
        <v>37</v>
      </c>
      <c r="B468">
        <v>10</v>
      </c>
      <c r="C468" t="s">
        <v>166</v>
      </c>
      <c r="D468">
        <v>110</v>
      </c>
      <c r="E468" t="s">
        <v>167</v>
      </c>
      <c r="F468" t="s">
        <v>22</v>
      </c>
      <c r="G468" t="s">
        <v>23</v>
      </c>
      <c r="H468">
        <v>235</v>
      </c>
      <c r="I468" t="s">
        <v>29</v>
      </c>
      <c r="J468" t="s">
        <v>26</v>
      </c>
      <c r="K468">
        <v>5</v>
      </c>
      <c r="L468">
        <v>1</v>
      </c>
      <c r="M468" t="s">
        <v>25</v>
      </c>
      <c r="N468" t="s">
        <v>26</v>
      </c>
      <c r="O468" t="s">
        <v>25</v>
      </c>
      <c r="P468" t="s">
        <v>30</v>
      </c>
      <c r="Q468">
        <v>30</v>
      </c>
      <c r="R468" t="s">
        <v>26</v>
      </c>
      <c r="S468" t="s">
        <v>27</v>
      </c>
    </row>
    <row r="469" spans="1:19" x14ac:dyDescent="0.35">
      <c r="A469" t="s">
        <v>39</v>
      </c>
      <c r="B469">
        <v>12</v>
      </c>
      <c r="C469" t="s">
        <v>166</v>
      </c>
      <c r="D469">
        <v>110</v>
      </c>
      <c r="E469" t="s">
        <v>167</v>
      </c>
      <c r="F469" t="s">
        <v>22</v>
      </c>
      <c r="G469" t="s">
        <v>23</v>
      </c>
      <c r="H469">
        <v>110</v>
      </c>
      <c r="I469" t="s">
        <v>29</v>
      </c>
      <c r="J469" t="s">
        <v>26</v>
      </c>
      <c r="K469">
        <v>5</v>
      </c>
      <c r="L469">
        <v>1</v>
      </c>
      <c r="M469" t="s">
        <v>25</v>
      </c>
      <c r="N469" t="s">
        <v>26</v>
      </c>
      <c r="O469" t="s">
        <v>25</v>
      </c>
      <c r="P469" t="s">
        <v>30</v>
      </c>
      <c r="Q469">
        <v>30</v>
      </c>
      <c r="R469">
        <v>84</v>
      </c>
      <c r="S469" t="s">
        <v>27</v>
      </c>
    </row>
    <row r="470" spans="1:19" x14ac:dyDescent="0.35">
      <c r="A470" t="s">
        <v>40</v>
      </c>
      <c r="B470">
        <v>13</v>
      </c>
      <c r="C470" t="s">
        <v>166</v>
      </c>
      <c r="D470">
        <v>110</v>
      </c>
      <c r="E470" t="s">
        <v>167</v>
      </c>
      <c r="F470" t="s">
        <v>22</v>
      </c>
      <c r="G470" t="s">
        <v>23</v>
      </c>
      <c r="H470">
        <v>75</v>
      </c>
      <c r="I470" t="s">
        <v>29</v>
      </c>
      <c r="J470" t="s">
        <v>26</v>
      </c>
      <c r="K470">
        <v>5</v>
      </c>
      <c r="L470">
        <v>1</v>
      </c>
      <c r="M470" t="s">
        <v>30</v>
      </c>
      <c r="N470">
        <v>18</v>
      </c>
      <c r="O470" t="s">
        <v>25</v>
      </c>
      <c r="P470" t="s">
        <v>30</v>
      </c>
      <c r="Q470">
        <v>30</v>
      </c>
      <c r="R470">
        <v>65</v>
      </c>
      <c r="S470" t="s">
        <v>27</v>
      </c>
    </row>
    <row r="471" spans="1:19" x14ac:dyDescent="0.35">
      <c r="A471" t="s">
        <v>41</v>
      </c>
      <c r="B471">
        <v>15</v>
      </c>
      <c r="C471" t="s">
        <v>166</v>
      </c>
      <c r="D471">
        <v>110</v>
      </c>
      <c r="E471" t="s">
        <v>167</v>
      </c>
      <c r="F471" t="s">
        <v>22</v>
      </c>
      <c r="G471" t="s">
        <v>23</v>
      </c>
      <c r="H471">
        <v>194</v>
      </c>
      <c r="I471" t="s">
        <v>29</v>
      </c>
      <c r="J471" t="s">
        <v>26</v>
      </c>
      <c r="K471">
        <v>5</v>
      </c>
      <c r="L471">
        <v>1</v>
      </c>
      <c r="M471" t="s">
        <v>25</v>
      </c>
      <c r="N471">
        <v>18</v>
      </c>
      <c r="O471" t="s">
        <v>25</v>
      </c>
      <c r="P471" t="s">
        <v>25</v>
      </c>
      <c r="Q471">
        <v>30</v>
      </c>
      <c r="R471">
        <v>36</v>
      </c>
      <c r="S471" t="s">
        <v>27</v>
      </c>
    </row>
    <row r="472" spans="1:19" x14ac:dyDescent="0.35">
      <c r="A472" t="s">
        <v>42</v>
      </c>
      <c r="B472">
        <v>16</v>
      </c>
      <c r="C472" t="s">
        <v>166</v>
      </c>
      <c r="D472">
        <v>110</v>
      </c>
      <c r="E472" t="s">
        <v>167</v>
      </c>
      <c r="F472" t="s">
        <v>22</v>
      </c>
      <c r="G472" t="s">
        <v>23</v>
      </c>
      <c r="H472">
        <v>118.25</v>
      </c>
      <c r="I472" t="s">
        <v>29</v>
      </c>
      <c r="J472" t="s">
        <v>26</v>
      </c>
      <c r="K472">
        <v>5</v>
      </c>
      <c r="L472">
        <v>1</v>
      </c>
      <c r="M472" t="s">
        <v>25</v>
      </c>
      <c r="N472" t="s">
        <v>26</v>
      </c>
      <c r="O472" t="s">
        <v>25</v>
      </c>
      <c r="P472" t="s">
        <v>30</v>
      </c>
      <c r="Q472">
        <v>30</v>
      </c>
      <c r="R472">
        <v>90</v>
      </c>
      <c r="S472" t="s">
        <v>27</v>
      </c>
    </row>
    <row r="473" spans="1:19" x14ac:dyDescent="0.35">
      <c r="A473" t="s">
        <v>43</v>
      </c>
      <c r="B473">
        <v>17</v>
      </c>
      <c r="C473" t="s">
        <v>166</v>
      </c>
      <c r="D473">
        <v>110</v>
      </c>
      <c r="E473" t="s">
        <v>167</v>
      </c>
      <c r="F473" t="s">
        <v>22</v>
      </c>
      <c r="G473" t="s">
        <v>23</v>
      </c>
      <c r="H473">
        <v>125</v>
      </c>
      <c r="I473" t="s">
        <v>29</v>
      </c>
      <c r="J473" t="s">
        <v>26</v>
      </c>
      <c r="K473">
        <v>5</v>
      </c>
      <c r="L473">
        <v>1</v>
      </c>
      <c r="M473" t="s">
        <v>25</v>
      </c>
      <c r="N473" t="s">
        <v>26</v>
      </c>
      <c r="O473" t="s">
        <v>25</v>
      </c>
      <c r="P473" t="s">
        <v>30</v>
      </c>
      <c r="Q473">
        <v>80</v>
      </c>
      <c r="R473">
        <v>80</v>
      </c>
      <c r="S473" t="s">
        <v>25</v>
      </c>
    </row>
    <row r="474" spans="1:19" x14ac:dyDescent="0.35">
      <c r="A474" t="s">
        <v>44</v>
      </c>
      <c r="B474">
        <v>18</v>
      </c>
      <c r="C474" t="s">
        <v>166</v>
      </c>
      <c r="D474">
        <v>110</v>
      </c>
      <c r="E474" t="s">
        <v>167</v>
      </c>
      <c r="F474" t="s">
        <v>22</v>
      </c>
      <c r="G474" t="s">
        <v>23</v>
      </c>
      <c r="H474">
        <v>50</v>
      </c>
      <c r="I474" t="s">
        <v>29</v>
      </c>
      <c r="J474" t="s">
        <v>26</v>
      </c>
      <c r="K474">
        <v>5</v>
      </c>
      <c r="L474">
        <v>1</v>
      </c>
      <c r="M474" t="s">
        <v>30</v>
      </c>
      <c r="N474" t="s">
        <v>26</v>
      </c>
      <c r="O474" t="s">
        <v>25</v>
      </c>
      <c r="P474" t="s">
        <v>25</v>
      </c>
      <c r="Q474">
        <v>30</v>
      </c>
      <c r="R474">
        <v>50</v>
      </c>
      <c r="S474" t="s">
        <v>27</v>
      </c>
    </row>
    <row r="475" spans="1:19" x14ac:dyDescent="0.35">
      <c r="A475" t="s">
        <v>45</v>
      </c>
      <c r="B475">
        <v>19</v>
      </c>
      <c r="C475" t="s">
        <v>166</v>
      </c>
      <c r="D475">
        <v>110</v>
      </c>
      <c r="E475" t="s">
        <v>167</v>
      </c>
      <c r="F475" t="s">
        <v>22</v>
      </c>
      <c r="G475" t="s">
        <v>23</v>
      </c>
      <c r="H475">
        <v>81</v>
      </c>
      <c r="I475" t="s">
        <v>29</v>
      </c>
      <c r="J475" t="s">
        <v>26</v>
      </c>
      <c r="K475">
        <v>5</v>
      </c>
      <c r="L475">
        <v>1</v>
      </c>
      <c r="M475" t="s">
        <v>25</v>
      </c>
      <c r="N475" t="s">
        <v>26</v>
      </c>
      <c r="O475" t="s">
        <v>25</v>
      </c>
      <c r="P475" t="s">
        <v>30</v>
      </c>
      <c r="Q475">
        <v>36</v>
      </c>
      <c r="R475">
        <v>81</v>
      </c>
      <c r="S475" t="s">
        <v>27</v>
      </c>
    </row>
    <row r="476" spans="1:19" x14ac:dyDescent="0.35">
      <c r="A476" t="s">
        <v>46</v>
      </c>
      <c r="B476">
        <v>20</v>
      </c>
      <c r="C476" t="s">
        <v>166</v>
      </c>
      <c r="D476">
        <v>110</v>
      </c>
      <c r="E476" t="s">
        <v>167</v>
      </c>
      <c r="F476" t="s">
        <v>22</v>
      </c>
      <c r="G476" t="s">
        <v>23</v>
      </c>
      <c r="H476">
        <v>98</v>
      </c>
      <c r="I476" t="s">
        <v>29</v>
      </c>
      <c r="J476" t="s">
        <v>26</v>
      </c>
      <c r="K476">
        <v>5</v>
      </c>
      <c r="L476">
        <v>1</v>
      </c>
      <c r="M476" t="s">
        <v>25</v>
      </c>
      <c r="N476" t="s">
        <v>26</v>
      </c>
      <c r="O476" t="s">
        <v>25</v>
      </c>
      <c r="P476" t="s">
        <v>30</v>
      </c>
      <c r="Q476">
        <v>30</v>
      </c>
      <c r="R476">
        <v>55</v>
      </c>
      <c r="S476" t="s">
        <v>27</v>
      </c>
    </row>
    <row r="477" spans="1:19" x14ac:dyDescent="0.35">
      <c r="A477" t="s">
        <v>47</v>
      </c>
      <c r="B477">
        <v>21</v>
      </c>
      <c r="C477" t="s">
        <v>166</v>
      </c>
      <c r="D477">
        <v>110</v>
      </c>
      <c r="E477" t="s">
        <v>167</v>
      </c>
      <c r="F477" t="s">
        <v>22</v>
      </c>
      <c r="G477" t="s">
        <v>23</v>
      </c>
      <c r="H477">
        <v>178.75</v>
      </c>
      <c r="I477" t="s">
        <v>29</v>
      </c>
      <c r="J477" t="s">
        <v>26</v>
      </c>
      <c r="K477">
        <v>5</v>
      </c>
      <c r="L477">
        <v>1</v>
      </c>
      <c r="M477" t="s">
        <v>25</v>
      </c>
      <c r="N477" t="s">
        <v>26</v>
      </c>
      <c r="O477" t="s">
        <v>25</v>
      </c>
      <c r="P477" t="s">
        <v>30</v>
      </c>
      <c r="Q477">
        <v>28</v>
      </c>
      <c r="R477">
        <v>110</v>
      </c>
      <c r="S477" t="s">
        <v>27</v>
      </c>
    </row>
    <row r="478" spans="1:19" x14ac:dyDescent="0.35">
      <c r="A478" t="s">
        <v>48</v>
      </c>
      <c r="B478">
        <v>22</v>
      </c>
      <c r="C478" t="s">
        <v>166</v>
      </c>
      <c r="D478">
        <v>110</v>
      </c>
      <c r="E478" t="s">
        <v>167</v>
      </c>
      <c r="F478" t="s">
        <v>22</v>
      </c>
      <c r="G478" t="s">
        <v>23</v>
      </c>
      <c r="H478">
        <v>139.25</v>
      </c>
      <c r="I478" t="s">
        <v>29</v>
      </c>
      <c r="J478" t="s">
        <v>26</v>
      </c>
      <c r="K478">
        <v>5</v>
      </c>
      <c r="L478">
        <v>1</v>
      </c>
      <c r="M478" t="s">
        <v>25</v>
      </c>
      <c r="N478" t="s">
        <v>26</v>
      </c>
      <c r="O478" t="s">
        <v>25</v>
      </c>
      <c r="P478" t="s">
        <v>30</v>
      </c>
      <c r="Q478">
        <v>60</v>
      </c>
      <c r="R478">
        <v>200</v>
      </c>
      <c r="S478" t="s">
        <v>27</v>
      </c>
    </row>
    <row r="479" spans="1:19" x14ac:dyDescent="0.35">
      <c r="A479" t="s">
        <v>49</v>
      </c>
      <c r="B479">
        <v>23</v>
      </c>
      <c r="C479" t="s">
        <v>166</v>
      </c>
      <c r="D479">
        <v>110</v>
      </c>
      <c r="E479" t="s">
        <v>167</v>
      </c>
      <c r="F479" t="s">
        <v>22</v>
      </c>
      <c r="G479" t="s">
        <v>23</v>
      </c>
      <c r="H479">
        <v>152</v>
      </c>
      <c r="I479" t="s">
        <v>29</v>
      </c>
      <c r="J479" t="s">
        <v>26</v>
      </c>
      <c r="K479">
        <v>5</v>
      </c>
      <c r="L479">
        <v>1</v>
      </c>
      <c r="M479" t="s">
        <v>25</v>
      </c>
      <c r="N479" t="s">
        <v>26</v>
      </c>
      <c r="O479" t="s">
        <v>25</v>
      </c>
      <c r="P479" t="s">
        <v>25</v>
      </c>
      <c r="Q479">
        <v>50</v>
      </c>
      <c r="R479">
        <v>100</v>
      </c>
      <c r="S479" t="s">
        <v>27</v>
      </c>
    </row>
    <row r="480" spans="1:19" x14ac:dyDescent="0.35">
      <c r="A480" t="s">
        <v>50</v>
      </c>
      <c r="B480">
        <v>24</v>
      </c>
      <c r="C480" t="s">
        <v>166</v>
      </c>
      <c r="D480">
        <v>110</v>
      </c>
      <c r="E480" t="s">
        <v>167</v>
      </c>
      <c r="F480" t="s">
        <v>22</v>
      </c>
      <c r="G480" t="s">
        <v>23</v>
      </c>
      <c r="H480">
        <v>50</v>
      </c>
      <c r="I480" t="s">
        <v>29</v>
      </c>
      <c r="J480" t="s">
        <v>26</v>
      </c>
      <c r="K480">
        <v>5</v>
      </c>
      <c r="L480">
        <v>1</v>
      </c>
      <c r="M480" t="s">
        <v>25</v>
      </c>
      <c r="N480" t="s">
        <v>26</v>
      </c>
      <c r="O480" t="s">
        <v>25</v>
      </c>
      <c r="P480" t="s">
        <v>30</v>
      </c>
      <c r="Q480">
        <v>40</v>
      </c>
      <c r="R480">
        <v>146</v>
      </c>
      <c r="S480" t="s">
        <v>27</v>
      </c>
    </row>
    <row r="481" spans="1:19" x14ac:dyDescent="0.35">
      <c r="A481" t="s">
        <v>51</v>
      </c>
      <c r="B481">
        <v>25</v>
      </c>
      <c r="C481" t="s">
        <v>166</v>
      </c>
      <c r="D481">
        <v>110</v>
      </c>
      <c r="E481" t="s">
        <v>167</v>
      </c>
      <c r="F481" t="s">
        <v>22</v>
      </c>
      <c r="G481" t="s">
        <v>23</v>
      </c>
      <c r="H481">
        <v>150</v>
      </c>
      <c r="I481" t="s">
        <v>29</v>
      </c>
      <c r="J481" t="s">
        <v>26</v>
      </c>
      <c r="K481">
        <v>5</v>
      </c>
      <c r="L481">
        <v>1</v>
      </c>
      <c r="M481" t="s">
        <v>25</v>
      </c>
      <c r="N481" t="s">
        <v>26</v>
      </c>
      <c r="O481" t="s">
        <v>30</v>
      </c>
      <c r="P481" t="s">
        <v>30</v>
      </c>
      <c r="Q481">
        <v>15</v>
      </c>
      <c r="R481">
        <v>180</v>
      </c>
      <c r="S481" t="s">
        <v>31</v>
      </c>
    </row>
    <row r="482" spans="1:19" x14ac:dyDescent="0.35">
      <c r="A482" t="s">
        <v>52</v>
      </c>
      <c r="B482">
        <v>26</v>
      </c>
      <c r="C482" t="s">
        <v>166</v>
      </c>
      <c r="D482">
        <v>110</v>
      </c>
      <c r="E482" t="s">
        <v>167</v>
      </c>
      <c r="F482" t="s">
        <v>22</v>
      </c>
      <c r="G482" t="s">
        <v>23</v>
      </c>
      <c r="H482">
        <v>55.45</v>
      </c>
      <c r="I482" t="s">
        <v>29</v>
      </c>
      <c r="J482" t="s">
        <v>26</v>
      </c>
      <c r="K482">
        <v>5</v>
      </c>
      <c r="L482">
        <v>1</v>
      </c>
      <c r="M482" t="s">
        <v>25</v>
      </c>
      <c r="N482" t="s">
        <v>26</v>
      </c>
      <c r="O482" t="s">
        <v>30</v>
      </c>
      <c r="P482" t="s">
        <v>30</v>
      </c>
      <c r="Q482">
        <v>25</v>
      </c>
      <c r="R482">
        <v>29.8</v>
      </c>
      <c r="S482" t="s">
        <v>27</v>
      </c>
    </row>
    <row r="483" spans="1:19" x14ac:dyDescent="0.35">
      <c r="A483" t="s">
        <v>53</v>
      </c>
      <c r="B483">
        <v>27</v>
      </c>
      <c r="C483" t="s">
        <v>166</v>
      </c>
      <c r="D483">
        <v>110</v>
      </c>
      <c r="E483" t="s">
        <v>167</v>
      </c>
      <c r="F483" t="s">
        <v>22</v>
      </c>
      <c r="G483" t="s">
        <v>23</v>
      </c>
      <c r="H483">
        <v>138.25</v>
      </c>
      <c r="I483" t="s">
        <v>29</v>
      </c>
      <c r="J483" t="s">
        <v>26</v>
      </c>
      <c r="K483">
        <v>5</v>
      </c>
      <c r="L483">
        <v>1</v>
      </c>
      <c r="M483" t="s">
        <v>25</v>
      </c>
      <c r="N483" t="s">
        <v>26</v>
      </c>
      <c r="O483" t="s">
        <v>25</v>
      </c>
      <c r="P483" t="s">
        <v>30</v>
      </c>
      <c r="Q483">
        <v>0</v>
      </c>
      <c r="R483">
        <v>85</v>
      </c>
      <c r="S483" t="s">
        <v>27</v>
      </c>
    </row>
    <row r="484" spans="1:19" x14ac:dyDescent="0.35">
      <c r="A484" t="s">
        <v>54</v>
      </c>
      <c r="B484">
        <v>28</v>
      </c>
      <c r="C484" t="s">
        <v>166</v>
      </c>
      <c r="D484">
        <v>110</v>
      </c>
      <c r="E484" t="s">
        <v>167</v>
      </c>
      <c r="F484" t="s">
        <v>22</v>
      </c>
      <c r="G484" t="s">
        <v>23</v>
      </c>
      <c r="H484">
        <v>175</v>
      </c>
      <c r="I484" t="s">
        <v>29</v>
      </c>
      <c r="J484" t="s">
        <v>26</v>
      </c>
      <c r="K484">
        <v>5</v>
      </c>
      <c r="L484">
        <v>1</v>
      </c>
      <c r="M484" t="s">
        <v>25</v>
      </c>
      <c r="N484" t="s">
        <v>26</v>
      </c>
      <c r="O484" t="s">
        <v>25</v>
      </c>
      <c r="P484" t="s">
        <v>30</v>
      </c>
      <c r="Q484">
        <v>40</v>
      </c>
      <c r="R484">
        <v>100</v>
      </c>
      <c r="S484" t="s">
        <v>27</v>
      </c>
    </row>
    <row r="485" spans="1:19" x14ac:dyDescent="0.35">
      <c r="A485" t="s">
        <v>55</v>
      </c>
      <c r="B485">
        <v>29</v>
      </c>
      <c r="C485" t="s">
        <v>166</v>
      </c>
      <c r="D485">
        <v>110</v>
      </c>
      <c r="E485" t="s">
        <v>167</v>
      </c>
      <c r="F485" t="s">
        <v>22</v>
      </c>
      <c r="G485" t="s">
        <v>23</v>
      </c>
      <c r="H485">
        <v>150</v>
      </c>
      <c r="I485" t="s">
        <v>29</v>
      </c>
      <c r="J485" t="s">
        <v>26</v>
      </c>
      <c r="K485">
        <v>5</v>
      </c>
      <c r="L485">
        <v>1</v>
      </c>
      <c r="M485" t="s">
        <v>25</v>
      </c>
      <c r="N485" t="s">
        <v>26</v>
      </c>
      <c r="O485" t="s">
        <v>25</v>
      </c>
      <c r="P485" t="s">
        <v>30</v>
      </c>
      <c r="Q485">
        <v>0</v>
      </c>
      <c r="R485">
        <v>60</v>
      </c>
      <c r="S485" t="s">
        <v>31</v>
      </c>
    </row>
    <row r="486" spans="1:19" x14ac:dyDescent="0.35">
      <c r="A486" t="s">
        <v>38</v>
      </c>
      <c r="B486">
        <v>11</v>
      </c>
      <c r="C486" t="s">
        <v>166</v>
      </c>
      <c r="D486">
        <v>110</v>
      </c>
      <c r="E486" t="s">
        <v>167</v>
      </c>
      <c r="F486" t="s">
        <v>22</v>
      </c>
      <c r="G486" t="s">
        <v>23</v>
      </c>
      <c r="H486">
        <v>230</v>
      </c>
      <c r="I486" t="s">
        <v>29</v>
      </c>
      <c r="J486" t="s">
        <v>26</v>
      </c>
      <c r="K486">
        <v>5</v>
      </c>
      <c r="L486">
        <v>1</v>
      </c>
      <c r="M486" t="s">
        <v>25</v>
      </c>
      <c r="N486" t="s">
        <v>26</v>
      </c>
      <c r="O486" t="s">
        <v>25</v>
      </c>
      <c r="P486" t="s">
        <v>30</v>
      </c>
      <c r="Q486">
        <v>24</v>
      </c>
      <c r="R486">
        <v>313</v>
      </c>
      <c r="S486" t="s">
        <v>27</v>
      </c>
    </row>
    <row r="487" spans="1:19" x14ac:dyDescent="0.35">
      <c r="A487" t="s">
        <v>56</v>
      </c>
      <c r="B487">
        <v>30</v>
      </c>
      <c r="C487" t="s">
        <v>166</v>
      </c>
      <c r="D487">
        <v>110</v>
      </c>
      <c r="E487" t="s">
        <v>167</v>
      </c>
      <c r="F487" t="s">
        <v>22</v>
      </c>
      <c r="G487" t="s">
        <v>23</v>
      </c>
      <c r="H487">
        <v>105</v>
      </c>
      <c r="I487" t="s">
        <v>29</v>
      </c>
      <c r="J487" t="s">
        <v>26</v>
      </c>
      <c r="K487">
        <v>5</v>
      </c>
      <c r="L487">
        <v>1</v>
      </c>
      <c r="M487" t="s">
        <v>25</v>
      </c>
      <c r="N487" t="s">
        <v>26</v>
      </c>
      <c r="O487" t="s">
        <v>25</v>
      </c>
      <c r="P487" t="s">
        <v>25</v>
      </c>
      <c r="Q487">
        <v>24</v>
      </c>
      <c r="R487">
        <v>50</v>
      </c>
      <c r="S487" t="s">
        <v>27</v>
      </c>
    </row>
    <row r="488" spans="1:19" x14ac:dyDescent="0.35">
      <c r="A488" t="s">
        <v>57</v>
      </c>
      <c r="B488">
        <v>31</v>
      </c>
      <c r="C488" t="s">
        <v>166</v>
      </c>
      <c r="D488">
        <v>110</v>
      </c>
      <c r="E488" t="s">
        <v>167</v>
      </c>
      <c r="F488" t="s">
        <v>22</v>
      </c>
      <c r="G488" t="s">
        <v>23</v>
      </c>
      <c r="H488">
        <v>113.25</v>
      </c>
      <c r="I488" t="s">
        <v>29</v>
      </c>
      <c r="J488" t="s">
        <v>26</v>
      </c>
      <c r="K488">
        <v>5</v>
      </c>
      <c r="L488">
        <v>1</v>
      </c>
      <c r="M488" t="s">
        <v>25</v>
      </c>
      <c r="N488">
        <v>19</v>
      </c>
      <c r="O488" t="s">
        <v>25</v>
      </c>
      <c r="P488" t="s">
        <v>30</v>
      </c>
      <c r="Q488">
        <v>40</v>
      </c>
      <c r="R488">
        <v>68</v>
      </c>
      <c r="S488" t="s">
        <v>27</v>
      </c>
    </row>
    <row r="489" spans="1:19" x14ac:dyDescent="0.35">
      <c r="A489" t="s">
        <v>58</v>
      </c>
      <c r="B489">
        <v>32</v>
      </c>
      <c r="C489" t="s">
        <v>166</v>
      </c>
      <c r="D489">
        <v>110</v>
      </c>
      <c r="E489" t="s">
        <v>167</v>
      </c>
      <c r="F489" t="s">
        <v>22</v>
      </c>
      <c r="G489" t="s">
        <v>23</v>
      </c>
      <c r="H489">
        <v>240</v>
      </c>
      <c r="I489" t="s">
        <v>29</v>
      </c>
      <c r="J489" t="s">
        <v>26</v>
      </c>
      <c r="K489">
        <v>5</v>
      </c>
      <c r="L489">
        <v>1</v>
      </c>
      <c r="M489" t="s">
        <v>25</v>
      </c>
      <c r="N489" t="s">
        <v>26</v>
      </c>
      <c r="O489" t="s">
        <v>25</v>
      </c>
      <c r="P489" t="s">
        <v>30</v>
      </c>
      <c r="Q489">
        <v>45</v>
      </c>
      <c r="R489">
        <v>300</v>
      </c>
      <c r="S489" t="s">
        <v>27</v>
      </c>
    </row>
    <row r="490" spans="1:19" x14ac:dyDescent="0.35">
      <c r="A490" t="s">
        <v>59</v>
      </c>
      <c r="B490">
        <v>33</v>
      </c>
      <c r="C490" t="s">
        <v>166</v>
      </c>
      <c r="D490">
        <v>110</v>
      </c>
      <c r="E490" t="s">
        <v>167</v>
      </c>
      <c r="F490" t="s">
        <v>22</v>
      </c>
      <c r="G490" t="s">
        <v>23</v>
      </c>
      <c r="H490">
        <v>148.25</v>
      </c>
      <c r="I490" t="s">
        <v>29</v>
      </c>
      <c r="J490" t="s">
        <v>26</v>
      </c>
      <c r="K490">
        <v>5</v>
      </c>
      <c r="L490">
        <v>1</v>
      </c>
      <c r="M490" t="s">
        <v>25</v>
      </c>
      <c r="N490" t="s">
        <v>26</v>
      </c>
      <c r="O490" t="s">
        <v>25</v>
      </c>
      <c r="P490" t="s">
        <v>30</v>
      </c>
      <c r="Q490">
        <v>30</v>
      </c>
      <c r="R490">
        <v>100</v>
      </c>
      <c r="S490" t="s">
        <v>25</v>
      </c>
    </row>
    <row r="491" spans="1:19" x14ac:dyDescent="0.35">
      <c r="A491" t="s">
        <v>60</v>
      </c>
      <c r="B491">
        <v>34</v>
      </c>
      <c r="C491" t="s">
        <v>166</v>
      </c>
      <c r="D491">
        <v>110</v>
      </c>
      <c r="E491" t="s">
        <v>167</v>
      </c>
      <c r="F491" t="s">
        <v>22</v>
      </c>
      <c r="G491" t="s">
        <v>23</v>
      </c>
      <c r="H491">
        <v>278.75</v>
      </c>
      <c r="I491" t="s">
        <v>29</v>
      </c>
      <c r="J491" t="s">
        <v>26</v>
      </c>
      <c r="K491">
        <v>5</v>
      </c>
      <c r="L491">
        <v>1</v>
      </c>
      <c r="M491" t="s">
        <v>25</v>
      </c>
      <c r="N491">
        <v>18</v>
      </c>
      <c r="O491" t="s">
        <v>30</v>
      </c>
      <c r="P491" t="s">
        <v>25</v>
      </c>
      <c r="Q491">
        <v>30</v>
      </c>
      <c r="R491">
        <v>160</v>
      </c>
      <c r="S491" t="s">
        <v>27</v>
      </c>
    </row>
    <row r="492" spans="1:19" x14ac:dyDescent="0.35">
      <c r="A492" t="s">
        <v>61</v>
      </c>
      <c r="B492">
        <v>35</v>
      </c>
      <c r="C492" t="s">
        <v>166</v>
      </c>
      <c r="D492">
        <v>110</v>
      </c>
      <c r="E492" t="s">
        <v>167</v>
      </c>
      <c r="F492" t="s">
        <v>22</v>
      </c>
      <c r="G492" t="s">
        <v>23</v>
      </c>
      <c r="H492">
        <v>144</v>
      </c>
      <c r="I492" t="s">
        <v>29</v>
      </c>
      <c r="J492" t="s">
        <v>26</v>
      </c>
      <c r="K492">
        <v>5</v>
      </c>
      <c r="L492">
        <v>1</v>
      </c>
      <c r="M492" t="s">
        <v>25</v>
      </c>
      <c r="N492" t="s">
        <v>26</v>
      </c>
      <c r="O492" t="s">
        <v>25</v>
      </c>
      <c r="P492" t="s">
        <v>30</v>
      </c>
      <c r="Q492">
        <v>50</v>
      </c>
      <c r="R492">
        <v>110</v>
      </c>
      <c r="S492" t="s">
        <v>27</v>
      </c>
    </row>
    <row r="493" spans="1:19" x14ac:dyDescent="0.35">
      <c r="A493" t="s">
        <v>62</v>
      </c>
      <c r="B493">
        <v>36</v>
      </c>
      <c r="C493" t="s">
        <v>166</v>
      </c>
      <c r="D493">
        <v>110</v>
      </c>
      <c r="E493" t="s">
        <v>167</v>
      </c>
      <c r="F493" t="s">
        <v>22</v>
      </c>
      <c r="G493" t="s">
        <v>23</v>
      </c>
      <c r="H493">
        <v>80</v>
      </c>
      <c r="I493" t="s">
        <v>29</v>
      </c>
      <c r="J493" t="s">
        <v>26</v>
      </c>
      <c r="K493">
        <v>5</v>
      </c>
      <c r="L493">
        <v>1</v>
      </c>
      <c r="M493" t="s">
        <v>25</v>
      </c>
      <c r="N493">
        <v>18</v>
      </c>
      <c r="O493" t="s">
        <v>25</v>
      </c>
      <c r="P493" t="s">
        <v>30</v>
      </c>
      <c r="Q493">
        <v>0</v>
      </c>
      <c r="R493">
        <v>30</v>
      </c>
      <c r="S493" t="s">
        <v>27</v>
      </c>
    </row>
    <row r="494" spans="1:19" x14ac:dyDescent="0.35">
      <c r="A494" t="s">
        <v>63</v>
      </c>
      <c r="B494">
        <v>37</v>
      </c>
      <c r="C494" t="s">
        <v>166</v>
      </c>
      <c r="D494">
        <v>110</v>
      </c>
      <c r="E494" t="s">
        <v>167</v>
      </c>
      <c r="F494" t="s">
        <v>22</v>
      </c>
      <c r="G494" t="s">
        <v>23</v>
      </c>
      <c r="H494">
        <v>0</v>
      </c>
      <c r="I494" t="s">
        <v>29</v>
      </c>
      <c r="J494" t="s">
        <v>26</v>
      </c>
      <c r="K494">
        <v>5</v>
      </c>
      <c r="L494">
        <v>1</v>
      </c>
      <c r="M494" t="s">
        <v>25</v>
      </c>
      <c r="N494" t="s">
        <v>26</v>
      </c>
      <c r="O494" t="s">
        <v>25</v>
      </c>
      <c r="P494" t="s">
        <v>25</v>
      </c>
      <c r="Q494">
        <v>0</v>
      </c>
      <c r="R494">
        <v>0</v>
      </c>
      <c r="S494" t="s">
        <v>27</v>
      </c>
    </row>
    <row r="495" spans="1:19" x14ac:dyDescent="0.35">
      <c r="A495" t="s">
        <v>64</v>
      </c>
      <c r="B495">
        <v>38</v>
      </c>
      <c r="C495" t="s">
        <v>166</v>
      </c>
      <c r="D495">
        <v>110</v>
      </c>
      <c r="E495" t="s">
        <v>167</v>
      </c>
      <c r="F495" t="s">
        <v>22</v>
      </c>
      <c r="G495" t="s">
        <v>23</v>
      </c>
      <c r="H495">
        <v>166.25</v>
      </c>
      <c r="I495" t="s">
        <v>29</v>
      </c>
      <c r="J495" t="s">
        <v>26</v>
      </c>
      <c r="K495">
        <v>5</v>
      </c>
      <c r="L495">
        <v>1</v>
      </c>
      <c r="M495" t="s">
        <v>25</v>
      </c>
      <c r="N495" t="s">
        <v>26</v>
      </c>
      <c r="O495" t="s">
        <v>25</v>
      </c>
      <c r="P495" t="s">
        <v>25</v>
      </c>
      <c r="Q495">
        <v>12</v>
      </c>
      <c r="R495">
        <v>440</v>
      </c>
      <c r="S495" t="s">
        <v>27</v>
      </c>
    </row>
    <row r="496" spans="1:19" x14ac:dyDescent="0.35">
      <c r="A496" t="s">
        <v>65</v>
      </c>
      <c r="B496">
        <v>39</v>
      </c>
      <c r="C496" t="s">
        <v>166</v>
      </c>
      <c r="D496">
        <v>110</v>
      </c>
      <c r="E496" t="s">
        <v>167</v>
      </c>
      <c r="F496" t="s">
        <v>22</v>
      </c>
      <c r="G496" t="s">
        <v>23</v>
      </c>
      <c r="H496">
        <v>150</v>
      </c>
      <c r="I496" t="s">
        <v>29</v>
      </c>
      <c r="J496" t="s">
        <v>26</v>
      </c>
      <c r="K496">
        <v>5</v>
      </c>
      <c r="L496">
        <v>1</v>
      </c>
      <c r="M496" t="s">
        <v>25</v>
      </c>
      <c r="N496" t="s">
        <v>26</v>
      </c>
      <c r="O496" t="s">
        <v>25</v>
      </c>
      <c r="P496" t="s">
        <v>25</v>
      </c>
      <c r="Q496">
        <v>24</v>
      </c>
      <c r="R496">
        <v>138.5</v>
      </c>
      <c r="S496" t="s">
        <v>31</v>
      </c>
    </row>
    <row r="497" spans="1:19" x14ac:dyDescent="0.35">
      <c r="A497" t="s">
        <v>66</v>
      </c>
      <c r="B497">
        <v>40</v>
      </c>
      <c r="C497" t="s">
        <v>166</v>
      </c>
      <c r="D497">
        <v>110</v>
      </c>
      <c r="E497" t="s">
        <v>167</v>
      </c>
      <c r="F497" t="s">
        <v>22</v>
      </c>
      <c r="G497" t="s">
        <v>23</v>
      </c>
      <c r="H497">
        <v>70</v>
      </c>
      <c r="I497" t="s">
        <v>29</v>
      </c>
      <c r="J497" t="s">
        <v>26</v>
      </c>
      <c r="K497">
        <v>5</v>
      </c>
      <c r="L497">
        <v>1</v>
      </c>
      <c r="M497" t="s">
        <v>25</v>
      </c>
      <c r="N497" t="s">
        <v>26</v>
      </c>
      <c r="O497" t="s">
        <v>25</v>
      </c>
      <c r="P497" t="s">
        <v>30</v>
      </c>
      <c r="Q497">
        <v>15</v>
      </c>
      <c r="R497">
        <v>45</v>
      </c>
      <c r="S497" t="s">
        <v>27</v>
      </c>
    </row>
    <row r="498" spans="1:19" x14ac:dyDescent="0.35">
      <c r="A498" t="s">
        <v>67</v>
      </c>
      <c r="B498">
        <v>41</v>
      </c>
      <c r="C498" t="s">
        <v>166</v>
      </c>
      <c r="D498">
        <v>110</v>
      </c>
      <c r="E498" t="s">
        <v>167</v>
      </c>
      <c r="F498" t="s">
        <v>22</v>
      </c>
      <c r="G498" t="s">
        <v>23</v>
      </c>
      <c r="H498">
        <v>208</v>
      </c>
      <c r="I498" t="s">
        <v>29</v>
      </c>
      <c r="J498" t="s">
        <v>26</v>
      </c>
      <c r="K498">
        <v>5</v>
      </c>
      <c r="L498">
        <v>1</v>
      </c>
      <c r="M498" t="s">
        <v>25</v>
      </c>
      <c r="N498" t="s">
        <v>26</v>
      </c>
      <c r="O498" t="s">
        <v>25</v>
      </c>
      <c r="P498" t="s">
        <v>25</v>
      </c>
      <c r="Q498">
        <v>0</v>
      </c>
      <c r="R498">
        <v>105</v>
      </c>
      <c r="S498" t="s">
        <v>27</v>
      </c>
    </row>
    <row r="499" spans="1:19" x14ac:dyDescent="0.35">
      <c r="A499" t="s">
        <v>68</v>
      </c>
      <c r="B499">
        <v>42</v>
      </c>
      <c r="C499" t="s">
        <v>166</v>
      </c>
      <c r="D499">
        <v>110</v>
      </c>
      <c r="E499" t="s">
        <v>167</v>
      </c>
      <c r="F499" t="s">
        <v>22</v>
      </c>
      <c r="G499" t="s">
        <v>23</v>
      </c>
      <c r="H499">
        <v>100</v>
      </c>
      <c r="I499" t="s">
        <v>29</v>
      </c>
      <c r="J499" t="s">
        <v>26</v>
      </c>
      <c r="K499">
        <v>5</v>
      </c>
      <c r="L499">
        <v>1</v>
      </c>
      <c r="M499" t="s">
        <v>25</v>
      </c>
      <c r="N499" t="s">
        <v>26</v>
      </c>
      <c r="O499" t="s">
        <v>30</v>
      </c>
      <c r="P499" t="s">
        <v>25</v>
      </c>
      <c r="Q499">
        <v>30</v>
      </c>
      <c r="R499">
        <v>81</v>
      </c>
      <c r="S499" t="s">
        <v>27</v>
      </c>
    </row>
    <row r="500" spans="1:19" x14ac:dyDescent="0.35">
      <c r="A500" t="s">
        <v>69</v>
      </c>
      <c r="B500">
        <v>44</v>
      </c>
      <c r="C500" t="s">
        <v>166</v>
      </c>
      <c r="D500">
        <v>110</v>
      </c>
      <c r="E500" t="s">
        <v>167</v>
      </c>
      <c r="F500" t="s">
        <v>22</v>
      </c>
      <c r="G500" t="s">
        <v>23</v>
      </c>
      <c r="H500">
        <v>145</v>
      </c>
      <c r="I500" t="s">
        <v>29</v>
      </c>
      <c r="J500" t="s">
        <v>26</v>
      </c>
      <c r="K500">
        <v>5</v>
      </c>
      <c r="L500">
        <v>1</v>
      </c>
      <c r="M500" t="s">
        <v>25</v>
      </c>
      <c r="N500" t="s">
        <v>26</v>
      </c>
      <c r="O500" t="s">
        <v>30</v>
      </c>
      <c r="P500" t="s">
        <v>30</v>
      </c>
      <c r="Q500">
        <v>10</v>
      </c>
      <c r="R500">
        <v>145</v>
      </c>
      <c r="S500" t="s">
        <v>27</v>
      </c>
    </row>
    <row r="501" spans="1:19" x14ac:dyDescent="0.35">
      <c r="A501" t="s">
        <v>70</v>
      </c>
      <c r="B501">
        <v>45</v>
      </c>
      <c r="C501" t="s">
        <v>166</v>
      </c>
      <c r="D501">
        <v>110</v>
      </c>
      <c r="E501" t="s">
        <v>167</v>
      </c>
      <c r="F501" t="s">
        <v>22</v>
      </c>
      <c r="G501" t="s">
        <v>23</v>
      </c>
      <c r="H501">
        <v>30</v>
      </c>
      <c r="I501" t="s">
        <v>29</v>
      </c>
      <c r="J501" t="s">
        <v>26</v>
      </c>
      <c r="K501">
        <v>5</v>
      </c>
      <c r="L501">
        <v>1</v>
      </c>
      <c r="M501" t="s">
        <v>25</v>
      </c>
      <c r="N501" t="s">
        <v>26</v>
      </c>
      <c r="O501" t="s">
        <v>30</v>
      </c>
      <c r="P501" t="s">
        <v>30</v>
      </c>
      <c r="Q501">
        <v>20</v>
      </c>
      <c r="R501">
        <v>105</v>
      </c>
      <c r="S501" t="s">
        <v>27</v>
      </c>
    </row>
    <row r="502" spans="1:19" x14ac:dyDescent="0.35">
      <c r="A502" t="s">
        <v>71</v>
      </c>
      <c r="B502">
        <v>46</v>
      </c>
      <c r="C502" t="s">
        <v>166</v>
      </c>
      <c r="D502">
        <v>110</v>
      </c>
      <c r="E502" t="s">
        <v>167</v>
      </c>
      <c r="F502" t="s">
        <v>22</v>
      </c>
      <c r="G502" t="s">
        <v>23</v>
      </c>
      <c r="H502">
        <v>100</v>
      </c>
      <c r="I502" t="s">
        <v>29</v>
      </c>
      <c r="J502" t="s">
        <v>26</v>
      </c>
      <c r="K502">
        <v>5</v>
      </c>
      <c r="L502">
        <v>1</v>
      </c>
      <c r="M502" t="s">
        <v>25</v>
      </c>
      <c r="N502" t="s">
        <v>26</v>
      </c>
      <c r="O502" t="s">
        <v>25</v>
      </c>
      <c r="P502" t="s">
        <v>25</v>
      </c>
      <c r="Q502">
        <v>0</v>
      </c>
      <c r="R502">
        <v>95</v>
      </c>
      <c r="S502" t="s">
        <v>27</v>
      </c>
    </row>
    <row r="503" spans="1:19" x14ac:dyDescent="0.35">
      <c r="A503" t="s">
        <v>72</v>
      </c>
      <c r="B503">
        <v>47</v>
      </c>
      <c r="C503" t="s">
        <v>166</v>
      </c>
      <c r="D503">
        <v>110</v>
      </c>
      <c r="E503" t="s">
        <v>167</v>
      </c>
      <c r="F503" t="s">
        <v>22</v>
      </c>
      <c r="G503" t="s">
        <v>23</v>
      </c>
      <c r="H503">
        <v>39.15</v>
      </c>
      <c r="I503" t="s">
        <v>29</v>
      </c>
      <c r="J503" t="s">
        <v>26</v>
      </c>
      <c r="K503">
        <v>5</v>
      </c>
      <c r="L503">
        <v>1</v>
      </c>
      <c r="M503" t="s">
        <v>30</v>
      </c>
      <c r="N503" t="s">
        <v>26</v>
      </c>
      <c r="O503" t="s">
        <v>25</v>
      </c>
      <c r="P503" t="s">
        <v>25</v>
      </c>
      <c r="Q503">
        <v>0</v>
      </c>
      <c r="R503">
        <v>110</v>
      </c>
      <c r="S503" t="s">
        <v>27</v>
      </c>
    </row>
    <row r="504" spans="1:19" x14ac:dyDescent="0.35">
      <c r="A504" t="s">
        <v>73</v>
      </c>
      <c r="B504">
        <v>48</v>
      </c>
      <c r="C504" t="s">
        <v>166</v>
      </c>
      <c r="D504">
        <v>110</v>
      </c>
      <c r="E504" t="s">
        <v>167</v>
      </c>
      <c r="F504" t="s">
        <v>22</v>
      </c>
      <c r="G504" t="s">
        <v>23</v>
      </c>
      <c r="H504">
        <v>100</v>
      </c>
      <c r="I504" t="s">
        <v>29</v>
      </c>
      <c r="J504" t="s">
        <v>26</v>
      </c>
      <c r="K504">
        <v>5</v>
      </c>
      <c r="L504">
        <v>1</v>
      </c>
      <c r="M504" t="s">
        <v>25</v>
      </c>
      <c r="N504" t="s">
        <v>26</v>
      </c>
      <c r="O504" t="s">
        <v>25</v>
      </c>
      <c r="P504" t="s">
        <v>25</v>
      </c>
      <c r="Q504">
        <v>20</v>
      </c>
      <c r="R504">
        <v>50</v>
      </c>
      <c r="S504" t="s">
        <v>27</v>
      </c>
    </row>
    <row r="505" spans="1:19" x14ac:dyDescent="0.35">
      <c r="A505" t="s">
        <v>74</v>
      </c>
      <c r="B505">
        <v>49</v>
      </c>
      <c r="C505" t="s">
        <v>166</v>
      </c>
      <c r="D505">
        <v>110</v>
      </c>
      <c r="E505" t="s">
        <v>167</v>
      </c>
      <c r="F505" t="s">
        <v>22</v>
      </c>
      <c r="G505" t="s">
        <v>23</v>
      </c>
      <c r="H505">
        <v>130</v>
      </c>
      <c r="I505" t="s">
        <v>29</v>
      </c>
      <c r="J505" t="s">
        <v>26</v>
      </c>
      <c r="K505">
        <v>5</v>
      </c>
      <c r="L505">
        <v>1</v>
      </c>
      <c r="M505" t="s">
        <v>25</v>
      </c>
      <c r="N505" t="s">
        <v>26</v>
      </c>
      <c r="O505" t="s">
        <v>25</v>
      </c>
      <c r="P505" t="s">
        <v>25</v>
      </c>
      <c r="Q505">
        <v>30</v>
      </c>
      <c r="R505">
        <v>78</v>
      </c>
      <c r="S505" t="s">
        <v>27</v>
      </c>
    </row>
    <row r="506" spans="1:19" x14ac:dyDescent="0.35">
      <c r="A506" t="s">
        <v>75</v>
      </c>
      <c r="B506">
        <v>50</v>
      </c>
      <c r="C506" t="s">
        <v>166</v>
      </c>
      <c r="D506">
        <v>110</v>
      </c>
      <c r="E506" t="s">
        <v>167</v>
      </c>
      <c r="F506" t="s">
        <v>22</v>
      </c>
      <c r="G506" t="s">
        <v>23</v>
      </c>
      <c r="H506">
        <v>100</v>
      </c>
      <c r="I506" t="s">
        <v>29</v>
      </c>
      <c r="J506" t="s">
        <v>26</v>
      </c>
      <c r="K506">
        <v>5</v>
      </c>
      <c r="L506">
        <v>1</v>
      </c>
      <c r="M506" t="s">
        <v>25</v>
      </c>
      <c r="N506" t="s">
        <v>26</v>
      </c>
      <c r="O506" t="s">
        <v>25</v>
      </c>
      <c r="P506" t="s">
        <v>30</v>
      </c>
      <c r="Q506">
        <v>75</v>
      </c>
      <c r="R506">
        <v>125</v>
      </c>
      <c r="S506" t="s">
        <v>27</v>
      </c>
    </row>
    <row r="507" spans="1:19" x14ac:dyDescent="0.35">
      <c r="A507" t="s">
        <v>76</v>
      </c>
      <c r="B507">
        <v>51</v>
      </c>
      <c r="C507" t="s">
        <v>166</v>
      </c>
      <c r="D507">
        <v>110</v>
      </c>
      <c r="E507" t="s">
        <v>167</v>
      </c>
      <c r="F507" t="s">
        <v>22</v>
      </c>
      <c r="G507" t="s">
        <v>23</v>
      </c>
      <c r="H507">
        <v>125</v>
      </c>
      <c r="I507" t="s">
        <v>29</v>
      </c>
      <c r="J507" t="s">
        <v>26</v>
      </c>
      <c r="K507">
        <v>5</v>
      </c>
      <c r="L507">
        <v>1</v>
      </c>
      <c r="M507" t="s">
        <v>25</v>
      </c>
      <c r="N507" t="s">
        <v>26</v>
      </c>
      <c r="O507" t="s">
        <v>25</v>
      </c>
      <c r="P507" t="s">
        <v>25</v>
      </c>
      <c r="Q507">
        <v>40</v>
      </c>
      <c r="R507">
        <v>80</v>
      </c>
      <c r="S507" t="s">
        <v>27</v>
      </c>
    </row>
    <row r="508" spans="1:19" x14ac:dyDescent="0.35">
      <c r="A508" t="s">
        <v>77</v>
      </c>
      <c r="B508">
        <v>53</v>
      </c>
      <c r="C508" t="s">
        <v>166</v>
      </c>
      <c r="D508">
        <v>110</v>
      </c>
      <c r="E508" t="s">
        <v>167</v>
      </c>
      <c r="F508" t="s">
        <v>22</v>
      </c>
      <c r="G508" t="s">
        <v>23</v>
      </c>
      <c r="H508">
        <v>125</v>
      </c>
      <c r="I508" t="s">
        <v>29</v>
      </c>
      <c r="J508" t="s">
        <v>26</v>
      </c>
      <c r="K508">
        <v>5</v>
      </c>
      <c r="L508">
        <v>1</v>
      </c>
      <c r="M508" t="s">
        <v>25</v>
      </c>
      <c r="N508" t="s">
        <v>26</v>
      </c>
      <c r="O508" t="s">
        <v>25</v>
      </c>
      <c r="P508" t="s">
        <v>25</v>
      </c>
      <c r="Q508">
        <v>30</v>
      </c>
      <c r="R508">
        <v>125</v>
      </c>
      <c r="S508" t="s">
        <v>31</v>
      </c>
    </row>
    <row r="509" spans="1:19" x14ac:dyDescent="0.35">
      <c r="A509" t="s">
        <v>79</v>
      </c>
      <c r="B509">
        <v>54</v>
      </c>
      <c r="C509" t="s">
        <v>166</v>
      </c>
      <c r="D509">
        <v>110</v>
      </c>
      <c r="E509" t="s">
        <v>167</v>
      </c>
      <c r="F509" t="s">
        <v>22</v>
      </c>
      <c r="G509" t="s">
        <v>23</v>
      </c>
      <c r="H509">
        <v>35</v>
      </c>
      <c r="I509" t="s">
        <v>29</v>
      </c>
      <c r="J509" t="s">
        <v>26</v>
      </c>
      <c r="K509">
        <v>5</v>
      </c>
      <c r="L509">
        <v>1</v>
      </c>
      <c r="M509" t="s">
        <v>25</v>
      </c>
      <c r="N509">
        <v>18</v>
      </c>
      <c r="O509" t="s">
        <v>30</v>
      </c>
      <c r="P509" t="s">
        <v>30</v>
      </c>
      <c r="Q509">
        <v>24</v>
      </c>
      <c r="R509">
        <v>35</v>
      </c>
      <c r="S509" t="s">
        <v>27</v>
      </c>
    </row>
    <row r="510" spans="1:19" x14ac:dyDescent="0.35">
      <c r="A510" t="s">
        <v>80</v>
      </c>
      <c r="B510">
        <v>55</v>
      </c>
      <c r="C510" t="s">
        <v>166</v>
      </c>
      <c r="D510">
        <v>110</v>
      </c>
      <c r="E510" t="s">
        <v>167</v>
      </c>
      <c r="F510" t="s">
        <v>22</v>
      </c>
      <c r="G510" t="s">
        <v>23</v>
      </c>
      <c r="H510">
        <v>135</v>
      </c>
      <c r="I510" t="s">
        <v>29</v>
      </c>
      <c r="J510" t="s">
        <v>26</v>
      </c>
      <c r="K510">
        <v>5</v>
      </c>
      <c r="L510">
        <v>2</v>
      </c>
      <c r="M510" t="s">
        <v>25</v>
      </c>
      <c r="N510" t="s">
        <v>26</v>
      </c>
      <c r="O510" t="s">
        <v>25</v>
      </c>
      <c r="P510" t="s">
        <v>25</v>
      </c>
      <c r="Q510">
        <v>16</v>
      </c>
      <c r="R510">
        <v>82</v>
      </c>
      <c r="S510" t="s">
        <v>27</v>
      </c>
    </row>
    <row r="511" spans="1:19" x14ac:dyDescent="0.35">
      <c r="A511" t="s">
        <v>81</v>
      </c>
      <c r="B511">
        <v>56</v>
      </c>
      <c r="C511" t="s">
        <v>166</v>
      </c>
      <c r="D511">
        <v>110</v>
      </c>
      <c r="E511" t="s">
        <v>167</v>
      </c>
      <c r="F511" t="s">
        <v>22</v>
      </c>
      <c r="G511" t="s">
        <v>23</v>
      </c>
      <c r="H511">
        <v>310</v>
      </c>
      <c r="I511" t="s">
        <v>29</v>
      </c>
      <c r="J511" t="s">
        <v>26</v>
      </c>
      <c r="K511">
        <v>5</v>
      </c>
      <c r="L511">
        <v>1</v>
      </c>
      <c r="M511" t="s">
        <v>25</v>
      </c>
      <c r="N511" t="s">
        <v>26</v>
      </c>
      <c r="O511" t="s">
        <v>25</v>
      </c>
      <c r="P511" t="s">
        <v>30</v>
      </c>
      <c r="Q511">
        <v>60</v>
      </c>
      <c r="R511">
        <v>180</v>
      </c>
      <c r="S511" t="s">
        <v>27</v>
      </c>
    </row>
    <row r="512" spans="1:19" x14ac:dyDescent="0.35">
      <c r="A512" t="s">
        <v>19</v>
      </c>
      <c r="B512">
        <v>1</v>
      </c>
      <c r="C512" t="s">
        <v>168</v>
      </c>
      <c r="D512">
        <v>111</v>
      </c>
      <c r="E512" t="s">
        <v>169</v>
      </c>
      <c r="F512" t="s">
        <v>95</v>
      </c>
      <c r="G512" t="s">
        <v>23</v>
      </c>
      <c r="H512">
        <v>255</v>
      </c>
      <c r="I512" t="s">
        <v>100</v>
      </c>
      <c r="J512">
        <v>1500</v>
      </c>
      <c r="K512" s="3">
        <v>2</v>
      </c>
      <c r="L512">
        <v>2</v>
      </c>
      <c r="M512" t="s">
        <v>25</v>
      </c>
      <c r="N512">
        <v>16</v>
      </c>
      <c r="O512" t="s">
        <v>25</v>
      </c>
      <c r="P512" t="s">
        <v>30</v>
      </c>
      <c r="Q512">
        <v>0</v>
      </c>
      <c r="R512">
        <v>100</v>
      </c>
      <c r="S512" t="s">
        <v>31</v>
      </c>
    </row>
    <row r="513" spans="1:19" x14ac:dyDescent="0.35">
      <c r="A513" t="s">
        <v>28</v>
      </c>
      <c r="B513">
        <v>2</v>
      </c>
      <c r="C513" t="s">
        <v>168</v>
      </c>
      <c r="D513">
        <v>111</v>
      </c>
      <c r="E513" t="s">
        <v>169</v>
      </c>
      <c r="F513" t="s">
        <v>95</v>
      </c>
      <c r="G513" t="s">
        <v>23</v>
      </c>
      <c r="H513">
        <v>390</v>
      </c>
      <c r="I513" t="s">
        <v>26</v>
      </c>
      <c r="J513">
        <v>1650</v>
      </c>
      <c r="K513" s="3">
        <v>2</v>
      </c>
      <c r="L513">
        <v>1</v>
      </c>
      <c r="M513" t="s">
        <v>25</v>
      </c>
      <c r="N513" t="s">
        <v>26</v>
      </c>
      <c r="O513" t="s">
        <v>25</v>
      </c>
      <c r="P513" t="s">
        <v>25</v>
      </c>
      <c r="Q513">
        <v>0</v>
      </c>
      <c r="R513">
        <v>90</v>
      </c>
      <c r="S513" t="s">
        <v>27</v>
      </c>
    </row>
    <row r="514" spans="1:19" x14ac:dyDescent="0.35">
      <c r="A514" t="s">
        <v>32</v>
      </c>
      <c r="B514">
        <v>4</v>
      </c>
      <c r="C514" t="s">
        <v>168</v>
      </c>
      <c r="D514">
        <v>111</v>
      </c>
      <c r="E514" t="s">
        <v>169</v>
      </c>
      <c r="F514" t="s">
        <v>95</v>
      </c>
      <c r="G514" t="s">
        <v>23</v>
      </c>
      <c r="H514">
        <v>237</v>
      </c>
      <c r="I514" t="s">
        <v>100</v>
      </c>
      <c r="J514">
        <v>1500</v>
      </c>
      <c r="K514" s="3">
        <v>2</v>
      </c>
      <c r="L514">
        <v>2</v>
      </c>
      <c r="M514" t="s">
        <v>25</v>
      </c>
      <c r="N514">
        <v>16</v>
      </c>
      <c r="O514" t="s">
        <v>25</v>
      </c>
      <c r="P514" t="s">
        <v>25</v>
      </c>
      <c r="Q514">
        <v>0</v>
      </c>
      <c r="R514">
        <v>60</v>
      </c>
      <c r="S514" t="s">
        <v>31</v>
      </c>
    </row>
    <row r="515" spans="1:19" x14ac:dyDescent="0.35">
      <c r="A515" t="s">
        <v>33</v>
      </c>
      <c r="B515">
        <v>5</v>
      </c>
      <c r="C515" t="s">
        <v>168</v>
      </c>
      <c r="D515">
        <v>111</v>
      </c>
      <c r="E515" t="s">
        <v>169</v>
      </c>
      <c r="F515" t="s">
        <v>95</v>
      </c>
      <c r="G515" t="s">
        <v>23</v>
      </c>
      <c r="H515">
        <v>145</v>
      </c>
      <c r="I515" t="s">
        <v>100</v>
      </c>
      <c r="J515">
        <v>1200</v>
      </c>
      <c r="K515" s="3">
        <v>2</v>
      </c>
      <c r="L515">
        <v>2</v>
      </c>
      <c r="M515" t="s">
        <v>25</v>
      </c>
      <c r="N515">
        <v>16</v>
      </c>
      <c r="O515" t="s">
        <v>25</v>
      </c>
      <c r="P515" t="s">
        <v>25</v>
      </c>
      <c r="Q515">
        <v>0</v>
      </c>
      <c r="R515">
        <v>50</v>
      </c>
      <c r="S515" t="s">
        <v>31</v>
      </c>
    </row>
    <row r="516" spans="1:19" x14ac:dyDescent="0.35">
      <c r="A516" t="s">
        <v>34</v>
      </c>
      <c r="B516">
        <v>6</v>
      </c>
      <c r="C516" t="s">
        <v>168</v>
      </c>
      <c r="D516">
        <v>111</v>
      </c>
      <c r="E516" t="s">
        <v>169</v>
      </c>
      <c r="F516" t="s">
        <v>95</v>
      </c>
      <c r="G516" t="s">
        <v>23</v>
      </c>
      <c r="H516">
        <v>134</v>
      </c>
      <c r="I516" t="s">
        <v>100</v>
      </c>
      <c r="J516">
        <v>1000</v>
      </c>
      <c r="K516" s="3">
        <v>2</v>
      </c>
      <c r="L516">
        <v>1</v>
      </c>
      <c r="M516" t="s">
        <v>25</v>
      </c>
      <c r="N516">
        <v>17</v>
      </c>
      <c r="O516" t="s">
        <v>25</v>
      </c>
      <c r="P516" t="s">
        <v>25</v>
      </c>
      <c r="Q516">
        <v>0</v>
      </c>
      <c r="R516">
        <v>50</v>
      </c>
      <c r="S516" t="s">
        <v>31</v>
      </c>
    </row>
    <row r="517" spans="1:19" x14ac:dyDescent="0.35">
      <c r="A517" t="s">
        <v>35</v>
      </c>
      <c r="B517">
        <v>8</v>
      </c>
      <c r="C517" t="s">
        <v>168</v>
      </c>
      <c r="D517">
        <v>111</v>
      </c>
      <c r="E517" t="s">
        <v>169</v>
      </c>
      <c r="F517" t="s">
        <v>95</v>
      </c>
      <c r="G517" t="s">
        <v>23</v>
      </c>
      <c r="H517">
        <v>152</v>
      </c>
      <c r="I517" t="s">
        <v>26</v>
      </c>
      <c r="J517">
        <v>1500</v>
      </c>
      <c r="K517" s="3">
        <v>2</v>
      </c>
      <c r="L517">
        <v>2</v>
      </c>
      <c r="M517" t="s">
        <v>25</v>
      </c>
      <c r="N517">
        <v>16</v>
      </c>
      <c r="O517" t="s">
        <v>25</v>
      </c>
      <c r="P517" t="s">
        <v>30</v>
      </c>
      <c r="Q517">
        <v>0</v>
      </c>
      <c r="R517">
        <v>90</v>
      </c>
      <c r="S517" t="s">
        <v>27</v>
      </c>
    </row>
    <row r="518" spans="1:19" x14ac:dyDescent="0.35">
      <c r="A518" t="s">
        <v>36</v>
      </c>
      <c r="B518">
        <v>9</v>
      </c>
      <c r="C518" t="s">
        <v>168</v>
      </c>
      <c r="D518">
        <v>111</v>
      </c>
      <c r="E518" t="s">
        <v>169</v>
      </c>
      <c r="F518" t="s">
        <v>95</v>
      </c>
      <c r="G518" t="s">
        <v>23</v>
      </c>
      <c r="H518">
        <v>165</v>
      </c>
      <c r="I518" t="s">
        <v>170</v>
      </c>
      <c r="J518">
        <v>1500</v>
      </c>
      <c r="K518" s="3">
        <v>2</v>
      </c>
      <c r="L518">
        <v>1</v>
      </c>
      <c r="M518" t="s">
        <v>25</v>
      </c>
      <c r="N518" t="s">
        <v>26</v>
      </c>
      <c r="O518" t="s">
        <v>25</v>
      </c>
      <c r="P518" t="s">
        <v>25</v>
      </c>
      <c r="Q518">
        <v>0</v>
      </c>
      <c r="R518">
        <v>100</v>
      </c>
      <c r="S518" t="s">
        <v>27</v>
      </c>
    </row>
    <row r="519" spans="1:19" x14ac:dyDescent="0.35">
      <c r="A519" t="s">
        <v>37</v>
      </c>
      <c r="B519">
        <v>10</v>
      </c>
      <c r="C519" t="s">
        <v>168</v>
      </c>
      <c r="D519">
        <v>111</v>
      </c>
      <c r="E519" t="s">
        <v>169</v>
      </c>
      <c r="F519" t="s">
        <v>95</v>
      </c>
      <c r="G519" t="s">
        <v>23</v>
      </c>
      <c r="H519">
        <v>433</v>
      </c>
      <c r="I519" t="s">
        <v>100</v>
      </c>
      <c r="J519">
        <v>1500</v>
      </c>
      <c r="K519" s="3">
        <v>2</v>
      </c>
      <c r="L519">
        <v>2</v>
      </c>
      <c r="M519" t="s">
        <v>25</v>
      </c>
      <c r="N519" t="s">
        <v>26</v>
      </c>
      <c r="O519" t="s">
        <v>25</v>
      </c>
      <c r="P519" t="s">
        <v>30</v>
      </c>
      <c r="Q519">
        <v>0</v>
      </c>
      <c r="R519">
        <v>128</v>
      </c>
      <c r="S519" t="s">
        <v>31</v>
      </c>
    </row>
    <row r="520" spans="1:19" x14ac:dyDescent="0.35">
      <c r="A520" t="s">
        <v>38</v>
      </c>
      <c r="B520">
        <v>11</v>
      </c>
      <c r="C520" t="s">
        <v>168</v>
      </c>
      <c r="D520">
        <v>111</v>
      </c>
      <c r="E520" t="s">
        <v>169</v>
      </c>
      <c r="F520" t="s">
        <v>95</v>
      </c>
      <c r="G520" t="s">
        <v>23</v>
      </c>
      <c r="H520">
        <v>175</v>
      </c>
      <c r="I520" t="s">
        <v>100</v>
      </c>
      <c r="J520">
        <v>1500</v>
      </c>
      <c r="K520" s="3">
        <v>2</v>
      </c>
      <c r="L520">
        <v>2</v>
      </c>
      <c r="M520" t="s">
        <v>25</v>
      </c>
      <c r="N520">
        <v>18</v>
      </c>
      <c r="O520" t="s">
        <v>25</v>
      </c>
      <c r="P520" t="s">
        <v>30</v>
      </c>
      <c r="Q520">
        <v>6</v>
      </c>
      <c r="R520">
        <v>110</v>
      </c>
      <c r="S520" t="s">
        <v>27</v>
      </c>
    </row>
    <row r="521" spans="1:19" x14ac:dyDescent="0.35">
      <c r="A521" t="s">
        <v>39</v>
      </c>
      <c r="B521">
        <v>12</v>
      </c>
      <c r="C521" t="s">
        <v>168</v>
      </c>
      <c r="D521">
        <v>111</v>
      </c>
      <c r="E521" t="s">
        <v>169</v>
      </c>
      <c r="F521" t="s">
        <v>95</v>
      </c>
      <c r="G521" t="s">
        <v>23</v>
      </c>
      <c r="H521">
        <v>95</v>
      </c>
      <c r="I521" t="s">
        <v>100</v>
      </c>
      <c r="J521">
        <v>1200</v>
      </c>
      <c r="K521" s="3">
        <v>2</v>
      </c>
      <c r="L521">
        <v>2</v>
      </c>
      <c r="M521" t="s">
        <v>25</v>
      </c>
      <c r="N521">
        <v>16</v>
      </c>
      <c r="O521" t="s">
        <v>25</v>
      </c>
      <c r="P521" t="s">
        <v>25</v>
      </c>
      <c r="Q521">
        <v>10</v>
      </c>
      <c r="R521">
        <v>40</v>
      </c>
      <c r="S521" t="s">
        <v>27</v>
      </c>
    </row>
    <row r="522" spans="1:19" x14ac:dyDescent="0.35">
      <c r="A522" t="s">
        <v>40</v>
      </c>
      <c r="B522">
        <v>13</v>
      </c>
      <c r="C522" t="s">
        <v>168</v>
      </c>
      <c r="D522">
        <v>111</v>
      </c>
      <c r="E522" t="s">
        <v>169</v>
      </c>
      <c r="F522" t="s">
        <v>95</v>
      </c>
      <c r="G522" t="s">
        <v>23</v>
      </c>
      <c r="H522">
        <v>139</v>
      </c>
      <c r="I522" t="s">
        <v>86</v>
      </c>
      <c r="J522">
        <v>1500</v>
      </c>
      <c r="K522" s="3">
        <v>2</v>
      </c>
      <c r="L522">
        <v>2</v>
      </c>
      <c r="M522" t="s">
        <v>25</v>
      </c>
      <c r="N522">
        <v>18</v>
      </c>
      <c r="O522" t="s">
        <v>25</v>
      </c>
      <c r="P522" t="s">
        <v>30</v>
      </c>
      <c r="Q522">
        <v>5</v>
      </c>
      <c r="R522">
        <v>50</v>
      </c>
      <c r="S522" t="s">
        <v>27</v>
      </c>
    </row>
    <row r="523" spans="1:19" x14ac:dyDescent="0.35">
      <c r="A523" t="s">
        <v>41</v>
      </c>
      <c r="B523">
        <v>15</v>
      </c>
      <c r="C523" t="s">
        <v>168</v>
      </c>
      <c r="D523">
        <v>111</v>
      </c>
      <c r="E523" t="s">
        <v>169</v>
      </c>
      <c r="F523" t="s">
        <v>95</v>
      </c>
      <c r="G523" t="s">
        <v>23</v>
      </c>
      <c r="H523">
        <v>255</v>
      </c>
      <c r="I523" t="s">
        <v>86</v>
      </c>
      <c r="J523">
        <v>1800</v>
      </c>
      <c r="K523" s="3">
        <v>2</v>
      </c>
      <c r="L523">
        <v>1</v>
      </c>
      <c r="M523" t="s">
        <v>25</v>
      </c>
      <c r="N523">
        <v>16</v>
      </c>
      <c r="O523" t="s">
        <v>25</v>
      </c>
      <c r="P523" t="s">
        <v>30</v>
      </c>
      <c r="Q523">
        <v>0</v>
      </c>
      <c r="R523">
        <v>46</v>
      </c>
      <c r="S523" t="s">
        <v>27</v>
      </c>
    </row>
    <row r="524" spans="1:19" x14ac:dyDescent="0.35">
      <c r="A524" t="s">
        <v>42</v>
      </c>
      <c r="B524">
        <v>16</v>
      </c>
      <c r="C524" t="s">
        <v>168</v>
      </c>
      <c r="D524">
        <v>111</v>
      </c>
      <c r="E524" t="s">
        <v>169</v>
      </c>
      <c r="F524" t="s">
        <v>95</v>
      </c>
      <c r="G524" t="s">
        <v>23</v>
      </c>
      <c r="H524">
        <v>239</v>
      </c>
      <c r="I524" t="s">
        <v>100</v>
      </c>
      <c r="J524">
        <v>1600</v>
      </c>
      <c r="K524" s="3">
        <v>2</v>
      </c>
      <c r="L524">
        <v>2</v>
      </c>
      <c r="M524" t="s">
        <v>25</v>
      </c>
      <c r="N524">
        <v>16.5</v>
      </c>
      <c r="O524" t="s">
        <v>25</v>
      </c>
      <c r="P524" t="s">
        <v>30</v>
      </c>
      <c r="Q524">
        <v>0</v>
      </c>
      <c r="R524">
        <v>100</v>
      </c>
      <c r="S524" t="s">
        <v>27</v>
      </c>
    </row>
    <row r="525" spans="1:19" x14ac:dyDescent="0.35">
      <c r="A525" t="s">
        <v>43</v>
      </c>
      <c r="B525">
        <v>17</v>
      </c>
      <c r="C525" t="s">
        <v>168</v>
      </c>
      <c r="D525">
        <v>111</v>
      </c>
      <c r="E525" t="s">
        <v>169</v>
      </c>
      <c r="F525" t="s">
        <v>95</v>
      </c>
      <c r="G525" t="s">
        <v>23</v>
      </c>
      <c r="H525">
        <v>225</v>
      </c>
      <c r="I525" t="s">
        <v>86</v>
      </c>
      <c r="J525">
        <v>1500</v>
      </c>
      <c r="K525" s="3">
        <v>2</v>
      </c>
      <c r="L525">
        <v>1</v>
      </c>
      <c r="M525" t="s">
        <v>25</v>
      </c>
      <c r="N525">
        <v>16</v>
      </c>
      <c r="O525" t="s">
        <v>25</v>
      </c>
      <c r="P525" t="s">
        <v>25</v>
      </c>
      <c r="Q525">
        <v>14</v>
      </c>
      <c r="R525">
        <v>50</v>
      </c>
      <c r="S525" t="s">
        <v>27</v>
      </c>
    </row>
    <row r="526" spans="1:19" x14ac:dyDescent="0.35">
      <c r="A526" t="s">
        <v>44</v>
      </c>
      <c r="B526">
        <v>18</v>
      </c>
      <c r="C526" t="s">
        <v>168</v>
      </c>
      <c r="D526">
        <v>111</v>
      </c>
      <c r="E526" t="s">
        <v>169</v>
      </c>
      <c r="F526" t="s">
        <v>95</v>
      </c>
      <c r="G526" t="s">
        <v>23</v>
      </c>
      <c r="H526">
        <v>88</v>
      </c>
      <c r="I526" t="s">
        <v>100</v>
      </c>
      <c r="J526">
        <v>1500</v>
      </c>
      <c r="K526" s="3">
        <v>2</v>
      </c>
      <c r="L526">
        <v>1</v>
      </c>
      <c r="M526" t="s">
        <v>25</v>
      </c>
      <c r="N526">
        <v>16</v>
      </c>
      <c r="O526" t="s">
        <v>25</v>
      </c>
      <c r="P526" t="s">
        <v>25</v>
      </c>
      <c r="Q526">
        <v>0</v>
      </c>
      <c r="R526">
        <v>20</v>
      </c>
      <c r="S526" t="s">
        <v>31</v>
      </c>
    </row>
    <row r="527" spans="1:19" x14ac:dyDescent="0.35">
      <c r="A527" t="s">
        <v>45</v>
      </c>
      <c r="B527">
        <v>19</v>
      </c>
      <c r="C527" t="s">
        <v>168</v>
      </c>
      <c r="D527">
        <v>111</v>
      </c>
      <c r="E527" t="s">
        <v>169</v>
      </c>
      <c r="F527" t="s">
        <v>95</v>
      </c>
      <c r="G527" t="s">
        <v>23</v>
      </c>
      <c r="H527">
        <v>180</v>
      </c>
      <c r="I527" t="s">
        <v>86</v>
      </c>
      <c r="J527">
        <v>2100</v>
      </c>
      <c r="K527" s="3">
        <v>2</v>
      </c>
      <c r="L527">
        <v>1</v>
      </c>
      <c r="M527" t="s">
        <v>25</v>
      </c>
      <c r="N527" t="s">
        <v>26</v>
      </c>
      <c r="O527" t="s">
        <v>25</v>
      </c>
      <c r="P527" t="s">
        <v>25</v>
      </c>
      <c r="Q527">
        <v>6</v>
      </c>
      <c r="R527">
        <v>60</v>
      </c>
      <c r="S527" t="s">
        <v>27</v>
      </c>
    </row>
    <row r="528" spans="1:19" x14ac:dyDescent="0.35">
      <c r="A528" t="s">
        <v>46</v>
      </c>
      <c r="B528">
        <v>20</v>
      </c>
      <c r="C528" t="s">
        <v>168</v>
      </c>
      <c r="D528">
        <v>111</v>
      </c>
      <c r="E528" t="s">
        <v>169</v>
      </c>
      <c r="F528" t="s">
        <v>95</v>
      </c>
      <c r="G528" t="s">
        <v>23</v>
      </c>
      <c r="H528">
        <v>210</v>
      </c>
      <c r="I528" t="s">
        <v>86</v>
      </c>
      <c r="J528">
        <v>1500</v>
      </c>
      <c r="K528" s="3">
        <v>2</v>
      </c>
      <c r="L528">
        <v>2</v>
      </c>
      <c r="M528" t="s">
        <v>25</v>
      </c>
      <c r="N528">
        <v>17</v>
      </c>
      <c r="O528" t="s">
        <v>25</v>
      </c>
      <c r="P528" t="s">
        <v>30</v>
      </c>
      <c r="Q528">
        <v>0</v>
      </c>
      <c r="R528">
        <v>50</v>
      </c>
      <c r="S528" t="s">
        <v>31</v>
      </c>
    </row>
    <row r="529" spans="1:19" x14ac:dyDescent="0.35">
      <c r="A529" t="s">
        <v>47</v>
      </c>
      <c r="B529">
        <v>21</v>
      </c>
      <c r="C529" t="s">
        <v>168</v>
      </c>
      <c r="D529">
        <v>111</v>
      </c>
      <c r="E529" t="s">
        <v>169</v>
      </c>
      <c r="F529" t="s">
        <v>95</v>
      </c>
      <c r="G529" t="s">
        <v>23</v>
      </c>
      <c r="H529">
        <v>125</v>
      </c>
      <c r="I529" t="s">
        <v>86</v>
      </c>
      <c r="J529">
        <v>1500</v>
      </c>
      <c r="K529" s="3">
        <v>2</v>
      </c>
      <c r="L529">
        <v>2</v>
      </c>
      <c r="M529" t="s">
        <v>25</v>
      </c>
      <c r="N529">
        <v>18</v>
      </c>
      <c r="O529" t="s">
        <v>30</v>
      </c>
      <c r="P529" t="s">
        <v>25</v>
      </c>
      <c r="Q529">
        <v>0</v>
      </c>
      <c r="R529">
        <v>200</v>
      </c>
      <c r="S529" t="s">
        <v>31</v>
      </c>
    </row>
    <row r="530" spans="1:19" x14ac:dyDescent="0.35">
      <c r="A530" t="s">
        <v>48</v>
      </c>
      <c r="B530">
        <v>22</v>
      </c>
      <c r="C530" t="s">
        <v>168</v>
      </c>
      <c r="D530">
        <v>111</v>
      </c>
      <c r="E530" t="s">
        <v>169</v>
      </c>
      <c r="F530" t="s">
        <v>95</v>
      </c>
      <c r="G530" t="s">
        <v>23</v>
      </c>
      <c r="H530">
        <v>75</v>
      </c>
      <c r="I530" t="s">
        <v>100</v>
      </c>
      <c r="J530">
        <v>1500</v>
      </c>
      <c r="K530" s="3">
        <v>2</v>
      </c>
      <c r="L530">
        <v>2</v>
      </c>
      <c r="M530" t="s">
        <v>25</v>
      </c>
      <c r="N530">
        <v>16</v>
      </c>
      <c r="O530" t="s">
        <v>25</v>
      </c>
      <c r="P530" t="s">
        <v>25</v>
      </c>
      <c r="Q530">
        <v>0</v>
      </c>
      <c r="R530">
        <v>100</v>
      </c>
      <c r="S530" t="s">
        <v>31</v>
      </c>
    </row>
    <row r="531" spans="1:19" x14ac:dyDescent="0.35">
      <c r="A531" t="s">
        <v>49</v>
      </c>
      <c r="B531">
        <v>23</v>
      </c>
      <c r="C531" t="s">
        <v>168</v>
      </c>
      <c r="D531">
        <v>111</v>
      </c>
      <c r="E531" t="s">
        <v>169</v>
      </c>
      <c r="F531" t="s">
        <v>95</v>
      </c>
      <c r="G531" t="s">
        <v>23</v>
      </c>
      <c r="H531">
        <v>41</v>
      </c>
      <c r="I531" t="s">
        <v>26</v>
      </c>
      <c r="J531">
        <v>1500</v>
      </c>
      <c r="K531" s="3">
        <v>2</v>
      </c>
      <c r="L531">
        <v>2</v>
      </c>
      <c r="M531" t="s">
        <v>25</v>
      </c>
      <c r="N531" t="s">
        <v>26</v>
      </c>
      <c r="O531" t="s">
        <v>25</v>
      </c>
      <c r="P531" t="s">
        <v>30</v>
      </c>
      <c r="Q531">
        <v>0</v>
      </c>
      <c r="R531">
        <v>80</v>
      </c>
      <c r="S531" t="s">
        <v>27</v>
      </c>
    </row>
    <row r="532" spans="1:19" x14ac:dyDescent="0.35">
      <c r="A532" t="s">
        <v>50</v>
      </c>
      <c r="B532">
        <v>24</v>
      </c>
      <c r="C532" t="s">
        <v>168</v>
      </c>
      <c r="D532">
        <v>111</v>
      </c>
      <c r="E532" t="s">
        <v>169</v>
      </c>
      <c r="F532" t="s">
        <v>95</v>
      </c>
      <c r="G532" t="s">
        <v>23</v>
      </c>
      <c r="H532">
        <v>104</v>
      </c>
      <c r="I532" t="s">
        <v>170</v>
      </c>
      <c r="J532">
        <v>1500</v>
      </c>
      <c r="K532" s="3">
        <v>2</v>
      </c>
      <c r="L532">
        <v>2</v>
      </c>
      <c r="M532" t="s">
        <v>25</v>
      </c>
      <c r="N532">
        <v>17</v>
      </c>
      <c r="O532" t="s">
        <v>25</v>
      </c>
      <c r="P532" t="s">
        <v>30</v>
      </c>
      <c r="Q532">
        <v>6</v>
      </c>
      <c r="R532">
        <v>25</v>
      </c>
      <c r="S532" t="s">
        <v>27</v>
      </c>
    </row>
    <row r="533" spans="1:19" x14ac:dyDescent="0.35">
      <c r="A533" t="s">
        <v>51</v>
      </c>
      <c r="B533">
        <v>25</v>
      </c>
      <c r="C533" t="s">
        <v>168</v>
      </c>
      <c r="D533">
        <v>111</v>
      </c>
      <c r="E533" t="s">
        <v>169</v>
      </c>
      <c r="F533" t="s">
        <v>95</v>
      </c>
      <c r="G533" t="s">
        <v>23</v>
      </c>
      <c r="H533">
        <v>68</v>
      </c>
      <c r="I533" t="s">
        <v>26</v>
      </c>
      <c r="J533">
        <v>1000</v>
      </c>
      <c r="K533" s="3">
        <v>2</v>
      </c>
      <c r="L533">
        <v>2</v>
      </c>
      <c r="M533" t="s">
        <v>25</v>
      </c>
      <c r="N533" t="s">
        <v>26</v>
      </c>
      <c r="O533" t="s">
        <v>25</v>
      </c>
      <c r="P533" t="s">
        <v>25</v>
      </c>
      <c r="Q533">
        <v>0</v>
      </c>
      <c r="R533">
        <v>63</v>
      </c>
      <c r="S533" t="s">
        <v>31</v>
      </c>
    </row>
    <row r="534" spans="1:19" x14ac:dyDescent="0.35">
      <c r="A534" t="s">
        <v>52</v>
      </c>
      <c r="B534">
        <v>26</v>
      </c>
      <c r="C534" t="s">
        <v>168</v>
      </c>
      <c r="D534">
        <v>111</v>
      </c>
      <c r="E534" t="s">
        <v>169</v>
      </c>
      <c r="F534" t="s">
        <v>95</v>
      </c>
      <c r="G534" t="s">
        <v>23</v>
      </c>
      <c r="H534">
        <v>230</v>
      </c>
      <c r="I534" t="s">
        <v>170</v>
      </c>
      <c r="J534">
        <v>1500</v>
      </c>
      <c r="K534" s="3">
        <v>2</v>
      </c>
      <c r="L534">
        <v>2</v>
      </c>
      <c r="M534" t="s">
        <v>25</v>
      </c>
      <c r="N534">
        <v>17</v>
      </c>
      <c r="O534" t="s">
        <v>30</v>
      </c>
      <c r="P534" t="s">
        <v>25</v>
      </c>
      <c r="Q534">
        <v>0</v>
      </c>
      <c r="R534">
        <v>48</v>
      </c>
      <c r="S534" t="s">
        <v>31</v>
      </c>
    </row>
    <row r="535" spans="1:19" x14ac:dyDescent="0.35">
      <c r="A535" t="s">
        <v>53</v>
      </c>
      <c r="B535">
        <v>27</v>
      </c>
      <c r="C535" t="s">
        <v>168</v>
      </c>
      <c r="D535">
        <v>111</v>
      </c>
      <c r="E535" t="s">
        <v>169</v>
      </c>
      <c r="F535" t="s">
        <v>95</v>
      </c>
      <c r="G535" t="s">
        <v>23</v>
      </c>
      <c r="H535">
        <v>280</v>
      </c>
      <c r="I535" t="s">
        <v>86</v>
      </c>
      <c r="J535">
        <v>1550</v>
      </c>
      <c r="K535" s="3">
        <v>2</v>
      </c>
      <c r="L535">
        <v>3</v>
      </c>
      <c r="M535" t="s">
        <v>25</v>
      </c>
      <c r="N535">
        <v>17</v>
      </c>
      <c r="O535" t="s">
        <v>25</v>
      </c>
      <c r="P535" t="s">
        <v>25</v>
      </c>
      <c r="Q535">
        <v>4</v>
      </c>
      <c r="R535" s="5">
        <f>(2/3)*76.66</f>
        <v>51.106666666666662</v>
      </c>
      <c r="S535" t="s">
        <v>27</v>
      </c>
    </row>
    <row r="536" spans="1:19" x14ac:dyDescent="0.35">
      <c r="A536" t="s">
        <v>54</v>
      </c>
      <c r="B536">
        <v>28</v>
      </c>
      <c r="C536" t="s">
        <v>168</v>
      </c>
      <c r="D536">
        <v>111</v>
      </c>
      <c r="E536" t="s">
        <v>169</v>
      </c>
      <c r="F536" t="s">
        <v>95</v>
      </c>
      <c r="G536" t="s">
        <v>23</v>
      </c>
      <c r="H536">
        <v>340</v>
      </c>
      <c r="I536" t="s">
        <v>86</v>
      </c>
      <c r="J536">
        <v>1500</v>
      </c>
      <c r="K536" s="3">
        <v>2</v>
      </c>
      <c r="L536">
        <v>2</v>
      </c>
      <c r="M536" t="s">
        <v>25</v>
      </c>
      <c r="N536">
        <v>17</v>
      </c>
      <c r="O536" t="s">
        <v>25</v>
      </c>
      <c r="P536" t="s">
        <v>30</v>
      </c>
      <c r="Q536">
        <v>0</v>
      </c>
      <c r="R536">
        <v>50</v>
      </c>
      <c r="S536" t="s">
        <v>31</v>
      </c>
    </row>
    <row r="537" spans="1:19" x14ac:dyDescent="0.35">
      <c r="A537" t="s">
        <v>55</v>
      </c>
      <c r="B537">
        <v>29</v>
      </c>
      <c r="C537" t="s">
        <v>168</v>
      </c>
      <c r="D537">
        <v>111</v>
      </c>
      <c r="E537" t="s">
        <v>169</v>
      </c>
      <c r="F537" t="s">
        <v>95</v>
      </c>
      <c r="G537" t="s">
        <v>23</v>
      </c>
      <c r="H537">
        <v>146</v>
      </c>
      <c r="I537" t="s">
        <v>100</v>
      </c>
      <c r="J537">
        <v>1500</v>
      </c>
      <c r="K537" s="3">
        <v>2</v>
      </c>
      <c r="L537">
        <v>2</v>
      </c>
      <c r="M537" t="s">
        <v>25</v>
      </c>
      <c r="N537">
        <v>17</v>
      </c>
      <c r="O537" t="s">
        <v>25</v>
      </c>
      <c r="P537" t="s">
        <v>25</v>
      </c>
      <c r="Q537">
        <v>0</v>
      </c>
      <c r="R537">
        <v>30</v>
      </c>
      <c r="S537" t="s">
        <v>31</v>
      </c>
    </row>
    <row r="538" spans="1:19" x14ac:dyDescent="0.35">
      <c r="A538" t="s">
        <v>56</v>
      </c>
      <c r="B538">
        <v>30</v>
      </c>
      <c r="C538" t="s">
        <v>168</v>
      </c>
      <c r="D538">
        <v>111</v>
      </c>
      <c r="E538" t="s">
        <v>169</v>
      </c>
      <c r="F538" t="s">
        <v>95</v>
      </c>
      <c r="G538" t="s">
        <v>23</v>
      </c>
      <c r="H538">
        <v>309</v>
      </c>
      <c r="I538" t="s">
        <v>86</v>
      </c>
      <c r="J538">
        <v>1500</v>
      </c>
      <c r="K538" s="3">
        <v>2</v>
      </c>
      <c r="L538">
        <v>2</v>
      </c>
      <c r="M538" t="s">
        <v>25</v>
      </c>
      <c r="N538">
        <v>18</v>
      </c>
      <c r="O538" t="s">
        <v>30</v>
      </c>
      <c r="P538" t="s">
        <v>30</v>
      </c>
      <c r="Q538">
        <v>30</v>
      </c>
      <c r="R538">
        <v>80</v>
      </c>
      <c r="S538" t="s">
        <v>27</v>
      </c>
    </row>
    <row r="539" spans="1:19" x14ac:dyDescent="0.35">
      <c r="A539" t="s">
        <v>57</v>
      </c>
      <c r="B539">
        <v>31</v>
      </c>
      <c r="C539" t="s">
        <v>168</v>
      </c>
      <c r="D539">
        <v>111</v>
      </c>
      <c r="E539" t="s">
        <v>169</v>
      </c>
      <c r="F539" t="s">
        <v>95</v>
      </c>
      <c r="G539" t="s">
        <v>23</v>
      </c>
      <c r="H539">
        <v>148</v>
      </c>
      <c r="I539" t="s">
        <v>86</v>
      </c>
      <c r="J539">
        <v>1800</v>
      </c>
      <c r="K539" s="3">
        <v>2</v>
      </c>
      <c r="L539">
        <v>1</v>
      </c>
      <c r="M539" t="s">
        <v>25</v>
      </c>
      <c r="N539">
        <v>17</v>
      </c>
      <c r="O539" t="s">
        <v>30</v>
      </c>
      <c r="P539" t="s">
        <v>30</v>
      </c>
      <c r="Q539">
        <v>8</v>
      </c>
      <c r="R539">
        <v>118</v>
      </c>
      <c r="S539" t="s">
        <v>31</v>
      </c>
    </row>
    <row r="540" spans="1:19" x14ac:dyDescent="0.35">
      <c r="A540" t="s">
        <v>58</v>
      </c>
      <c r="B540">
        <v>32</v>
      </c>
      <c r="C540" t="s">
        <v>168</v>
      </c>
      <c r="D540">
        <v>111</v>
      </c>
      <c r="E540" t="s">
        <v>169</v>
      </c>
      <c r="F540" t="s">
        <v>95</v>
      </c>
      <c r="G540" t="s">
        <v>23</v>
      </c>
      <c r="H540">
        <v>210</v>
      </c>
      <c r="I540" t="s">
        <v>100</v>
      </c>
      <c r="J540">
        <v>1600</v>
      </c>
      <c r="K540" s="3">
        <v>2</v>
      </c>
      <c r="L540">
        <v>3</v>
      </c>
      <c r="M540" t="s">
        <v>25</v>
      </c>
      <c r="N540">
        <v>18</v>
      </c>
      <c r="O540" t="s">
        <v>30</v>
      </c>
      <c r="P540" t="s">
        <v>25</v>
      </c>
      <c r="Q540">
        <v>0</v>
      </c>
      <c r="R540">
        <v>70</v>
      </c>
      <c r="S540" t="s">
        <v>31</v>
      </c>
    </row>
    <row r="541" spans="1:19" x14ac:dyDescent="0.35">
      <c r="A541" t="s">
        <v>59</v>
      </c>
      <c r="B541">
        <v>33</v>
      </c>
      <c r="C541" t="s">
        <v>168</v>
      </c>
      <c r="D541">
        <v>111</v>
      </c>
      <c r="E541" t="s">
        <v>169</v>
      </c>
      <c r="F541" t="s">
        <v>95</v>
      </c>
      <c r="G541" t="s">
        <v>23</v>
      </c>
      <c r="H541">
        <v>30</v>
      </c>
      <c r="I541" t="s">
        <v>86</v>
      </c>
      <c r="J541">
        <v>1500</v>
      </c>
      <c r="K541" s="3">
        <v>2</v>
      </c>
      <c r="L541">
        <v>2</v>
      </c>
      <c r="M541" t="s">
        <v>25</v>
      </c>
      <c r="N541" t="s">
        <v>26</v>
      </c>
      <c r="O541" t="s">
        <v>30</v>
      </c>
      <c r="P541" t="s">
        <v>30</v>
      </c>
      <c r="Q541">
        <v>0</v>
      </c>
      <c r="R541">
        <v>40</v>
      </c>
      <c r="S541" t="s">
        <v>31</v>
      </c>
    </row>
    <row r="542" spans="1:19" x14ac:dyDescent="0.35">
      <c r="A542" t="s">
        <v>60</v>
      </c>
      <c r="B542">
        <v>34</v>
      </c>
      <c r="C542" t="s">
        <v>168</v>
      </c>
      <c r="D542">
        <v>111</v>
      </c>
      <c r="E542" t="s">
        <v>169</v>
      </c>
      <c r="F542" t="s">
        <v>95</v>
      </c>
      <c r="G542" t="s">
        <v>23</v>
      </c>
      <c r="H542">
        <v>178</v>
      </c>
      <c r="I542" t="s">
        <v>86</v>
      </c>
      <c r="J542">
        <v>1200</v>
      </c>
      <c r="K542" s="3">
        <v>2</v>
      </c>
      <c r="L542">
        <v>2</v>
      </c>
      <c r="M542" t="s">
        <v>25</v>
      </c>
      <c r="N542">
        <v>17</v>
      </c>
      <c r="O542" t="s">
        <v>30</v>
      </c>
      <c r="P542" t="s">
        <v>25</v>
      </c>
      <c r="Q542">
        <v>0</v>
      </c>
      <c r="R542">
        <v>90</v>
      </c>
      <c r="S542" t="s">
        <v>27</v>
      </c>
    </row>
    <row r="543" spans="1:19" x14ac:dyDescent="0.35">
      <c r="A543" t="s">
        <v>61</v>
      </c>
      <c r="B543">
        <v>35</v>
      </c>
      <c r="C543" t="s">
        <v>168</v>
      </c>
      <c r="D543">
        <v>111</v>
      </c>
      <c r="E543" t="s">
        <v>169</v>
      </c>
      <c r="F543" t="s">
        <v>95</v>
      </c>
      <c r="G543" t="s">
        <v>23</v>
      </c>
      <c r="H543">
        <v>313</v>
      </c>
      <c r="I543" t="s">
        <v>100</v>
      </c>
      <c r="J543">
        <v>1600</v>
      </c>
      <c r="K543" s="3">
        <v>2</v>
      </c>
      <c r="L543">
        <v>3</v>
      </c>
      <c r="M543" t="s">
        <v>25</v>
      </c>
      <c r="N543">
        <v>17</v>
      </c>
      <c r="O543" t="s">
        <v>25</v>
      </c>
      <c r="P543" t="s">
        <v>25</v>
      </c>
      <c r="Q543">
        <v>0</v>
      </c>
      <c r="R543">
        <v>400</v>
      </c>
      <c r="S543" t="s">
        <v>31</v>
      </c>
    </row>
    <row r="544" spans="1:19" x14ac:dyDescent="0.35">
      <c r="A544" t="s">
        <v>62</v>
      </c>
      <c r="B544">
        <v>36</v>
      </c>
      <c r="C544" t="s">
        <v>168</v>
      </c>
      <c r="D544">
        <v>111</v>
      </c>
      <c r="E544" t="s">
        <v>169</v>
      </c>
      <c r="F544" t="s">
        <v>95</v>
      </c>
      <c r="G544" t="s">
        <v>23</v>
      </c>
      <c r="H544">
        <v>70</v>
      </c>
      <c r="I544" t="s">
        <v>26</v>
      </c>
      <c r="J544">
        <v>1000</v>
      </c>
      <c r="K544" s="3">
        <v>2</v>
      </c>
      <c r="L544">
        <v>2</v>
      </c>
      <c r="M544" t="s">
        <v>25</v>
      </c>
      <c r="N544">
        <v>17</v>
      </c>
      <c r="O544" t="s">
        <v>25</v>
      </c>
      <c r="P544" t="s">
        <v>25</v>
      </c>
      <c r="Q544">
        <v>0</v>
      </c>
      <c r="R544">
        <v>10</v>
      </c>
      <c r="S544" t="s">
        <v>27</v>
      </c>
    </row>
    <row r="545" spans="1:19" x14ac:dyDescent="0.35">
      <c r="A545" t="s">
        <v>63</v>
      </c>
      <c r="B545">
        <v>37</v>
      </c>
      <c r="C545" t="s">
        <v>168</v>
      </c>
      <c r="D545">
        <v>111</v>
      </c>
      <c r="E545" t="s">
        <v>169</v>
      </c>
      <c r="F545" t="s">
        <v>95</v>
      </c>
      <c r="G545" t="s">
        <v>23</v>
      </c>
      <c r="H545">
        <v>232</v>
      </c>
      <c r="I545" t="s">
        <v>26</v>
      </c>
      <c r="J545">
        <v>1500</v>
      </c>
      <c r="K545" s="3">
        <v>2</v>
      </c>
      <c r="L545">
        <v>2</v>
      </c>
      <c r="M545" t="s">
        <v>25</v>
      </c>
      <c r="N545" t="s">
        <v>26</v>
      </c>
      <c r="O545" t="s">
        <v>25</v>
      </c>
      <c r="P545" t="s">
        <v>30</v>
      </c>
      <c r="Q545">
        <v>24</v>
      </c>
      <c r="R545" s="5">
        <f>(2/3)*26</f>
        <v>17.333333333333332</v>
      </c>
      <c r="S545" t="s">
        <v>31</v>
      </c>
    </row>
    <row r="546" spans="1:19" x14ac:dyDescent="0.35">
      <c r="A546" t="s">
        <v>64</v>
      </c>
      <c r="B546">
        <v>38</v>
      </c>
      <c r="C546" t="s">
        <v>168</v>
      </c>
      <c r="D546">
        <v>111</v>
      </c>
      <c r="E546" t="s">
        <v>169</v>
      </c>
      <c r="F546" t="s">
        <v>95</v>
      </c>
      <c r="G546" t="s">
        <v>23</v>
      </c>
      <c r="H546">
        <v>250</v>
      </c>
      <c r="I546" t="s">
        <v>86</v>
      </c>
      <c r="J546">
        <v>1500</v>
      </c>
      <c r="K546" s="3">
        <v>2</v>
      </c>
      <c r="L546">
        <v>3</v>
      </c>
      <c r="M546" t="s">
        <v>25</v>
      </c>
      <c r="N546" t="s">
        <v>26</v>
      </c>
      <c r="O546" t="s">
        <v>25</v>
      </c>
      <c r="P546" t="s">
        <v>30</v>
      </c>
      <c r="Q546">
        <v>0</v>
      </c>
      <c r="R546">
        <v>30</v>
      </c>
      <c r="S546" t="s">
        <v>31</v>
      </c>
    </row>
    <row r="547" spans="1:19" x14ac:dyDescent="0.35">
      <c r="A547" t="s">
        <v>65</v>
      </c>
      <c r="B547">
        <v>39</v>
      </c>
      <c r="C547" t="s">
        <v>168</v>
      </c>
      <c r="D547">
        <v>111</v>
      </c>
      <c r="E547" t="s">
        <v>169</v>
      </c>
      <c r="F547" t="s">
        <v>95</v>
      </c>
      <c r="G547" t="s">
        <v>23</v>
      </c>
      <c r="H547">
        <v>85</v>
      </c>
      <c r="I547" t="s">
        <v>100</v>
      </c>
      <c r="J547">
        <v>1500</v>
      </c>
      <c r="K547" s="3">
        <v>2</v>
      </c>
      <c r="L547">
        <v>2</v>
      </c>
      <c r="M547" t="s">
        <v>25</v>
      </c>
      <c r="N547">
        <v>16</v>
      </c>
      <c r="O547" t="s">
        <v>25</v>
      </c>
      <c r="P547" t="s">
        <v>30</v>
      </c>
      <c r="Q547">
        <v>4</v>
      </c>
      <c r="R547">
        <v>55</v>
      </c>
      <c r="S547" t="s">
        <v>31</v>
      </c>
    </row>
    <row r="548" spans="1:19" x14ac:dyDescent="0.35">
      <c r="A548" t="s">
        <v>66</v>
      </c>
      <c r="B548">
        <v>40</v>
      </c>
      <c r="C548" t="s">
        <v>168</v>
      </c>
      <c r="D548">
        <v>111</v>
      </c>
      <c r="E548" t="s">
        <v>169</v>
      </c>
      <c r="F548" t="s">
        <v>95</v>
      </c>
      <c r="G548" t="s">
        <v>23</v>
      </c>
      <c r="H548">
        <v>60</v>
      </c>
      <c r="I548" t="s">
        <v>99</v>
      </c>
      <c r="J548">
        <v>1500</v>
      </c>
      <c r="K548" s="3">
        <v>2</v>
      </c>
      <c r="L548">
        <v>2</v>
      </c>
      <c r="M548" t="s">
        <v>25</v>
      </c>
      <c r="N548">
        <v>16</v>
      </c>
      <c r="O548" t="s">
        <v>25</v>
      </c>
      <c r="P548" t="s">
        <v>25</v>
      </c>
      <c r="Q548">
        <v>0</v>
      </c>
      <c r="R548">
        <v>50</v>
      </c>
      <c r="S548" t="s">
        <v>31</v>
      </c>
    </row>
    <row r="549" spans="1:19" x14ac:dyDescent="0.35">
      <c r="A549" t="s">
        <v>67</v>
      </c>
      <c r="B549">
        <v>41</v>
      </c>
      <c r="C549" t="s">
        <v>168</v>
      </c>
      <c r="D549">
        <v>111</v>
      </c>
      <c r="E549" t="s">
        <v>169</v>
      </c>
      <c r="F549" t="s">
        <v>95</v>
      </c>
      <c r="G549" t="s">
        <v>23</v>
      </c>
      <c r="H549">
        <v>155</v>
      </c>
      <c r="I549" t="s">
        <v>86</v>
      </c>
      <c r="J549">
        <v>1.605</v>
      </c>
      <c r="K549" s="3">
        <v>2</v>
      </c>
      <c r="L549">
        <v>3</v>
      </c>
      <c r="M549" t="s">
        <v>25</v>
      </c>
      <c r="N549">
        <v>18</v>
      </c>
      <c r="O549" t="s">
        <v>25</v>
      </c>
      <c r="P549" t="s">
        <v>25</v>
      </c>
      <c r="Q549">
        <v>0</v>
      </c>
      <c r="R549">
        <v>65</v>
      </c>
      <c r="S549" t="s">
        <v>31</v>
      </c>
    </row>
    <row r="550" spans="1:19" x14ac:dyDescent="0.35">
      <c r="A550" t="s">
        <v>68</v>
      </c>
      <c r="B550">
        <v>42</v>
      </c>
      <c r="C550" t="s">
        <v>168</v>
      </c>
      <c r="D550">
        <v>111</v>
      </c>
      <c r="E550" t="s">
        <v>169</v>
      </c>
      <c r="F550" t="s">
        <v>95</v>
      </c>
      <c r="G550" t="s">
        <v>23</v>
      </c>
      <c r="H550">
        <v>103</v>
      </c>
      <c r="I550" t="s">
        <v>100</v>
      </c>
      <c r="J550">
        <v>1250</v>
      </c>
      <c r="K550" s="3">
        <v>2</v>
      </c>
      <c r="L550">
        <v>1</v>
      </c>
      <c r="M550" t="s">
        <v>25</v>
      </c>
      <c r="N550">
        <v>16</v>
      </c>
      <c r="O550" t="s">
        <v>30</v>
      </c>
      <c r="P550" t="s">
        <v>25</v>
      </c>
      <c r="Q550">
        <v>0</v>
      </c>
      <c r="R550">
        <v>67</v>
      </c>
      <c r="S550" t="s">
        <v>31</v>
      </c>
    </row>
    <row r="551" spans="1:19" x14ac:dyDescent="0.35">
      <c r="A551" t="s">
        <v>69</v>
      </c>
      <c r="B551">
        <v>44</v>
      </c>
      <c r="C551" t="s">
        <v>168</v>
      </c>
      <c r="D551">
        <v>111</v>
      </c>
      <c r="E551" t="s">
        <v>169</v>
      </c>
      <c r="F551" t="s">
        <v>95</v>
      </c>
      <c r="G551" t="s">
        <v>23</v>
      </c>
      <c r="H551">
        <v>100</v>
      </c>
      <c r="I551" t="s">
        <v>86</v>
      </c>
      <c r="J551">
        <v>1200</v>
      </c>
      <c r="K551" s="3">
        <v>2</v>
      </c>
      <c r="L551">
        <v>1</v>
      </c>
      <c r="M551" t="s">
        <v>25</v>
      </c>
      <c r="N551">
        <v>18</v>
      </c>
      <c r="O551" t="s">
        <v>30</v>
      </c>
      <c r="P551" t="s">
        <v>25</v>
      </c>
      <c r="Q551">
        <v>0</v>
      </c>
      <c r="R551">
        <v>25</v>
      </c>
      <c r="S551" t="s">
        <v>27</v>
      </c>
    </row>
    <row r="552" spans="1:19" x14ac:dyDescent="0.35">
      <c r="A552" t="s">
        <v>70</v>
      </c>
      <c r="B552">
        <v>45</v>
      </c>
      <c r="C552" t="s">
        <v>168</v>
      </c>
      <c r="D552">
        <v>111</v>
      </c>
      <c r="E552" t="s">
        <v>169</v>
      </c>
      <c r="F552" t="s">
        <v>95</v>
      </c>
      <c r="G552" t="s">
        <v>23</v>
      </c>
      <c r="H552">
        <v>167</v>
      </c>
      <c r="I552" t="s">
        <v>100</v>
      </c>
      <c r="J552">
        <v>1500</v>
      </c>
      <c r="K552" s="3">
        <v>2</v>
      </c>
      <c r="L552">
        <v>2</v>
      </c>
      <c r="M552" t="s">
        <v>25</v>
      </c>
      <c r="N552">
        <v>16</v>
      </c>
      <c r="O552" t="s">
        <v>25</v>
      </c>
      <c r="P552" t="s">
        <v>30</v>
      </c>
      <c r="Q552">
        <v>4</v>
      </c>
      <c r="R552">
        <v>52</v>
      </c>
      <c r="S552" t="s">
        <v>31</v>
      </c>
    </row>
    <row r="553" spans="1:19" x14ac:dyDescent="0.35">
      <c r="A553" t="s">
        <v>71</v>
      </c>
      <c r="B553">
        <v>46</v>
      </c>
      <c r="C553" t="s">
        <v>168</v>
      </c>
      <c r="D553">
        <v>111</v>
      </c>
      <c r="E553" t="s">
        <v>169</v>
      </c>
      <c r="F553" t="s">
        <v>95</v>
      </c>
      <c r="G553" t="s">
        <v>23</v>
      </c>
      <c r="H553">
        <v>100</v>
      </c>
      <c r="I553" t="s">
        <v>26</v>
      </c>
      <c r="J553">
        <v>1500</v>
      </c>
      <c r="K553" s="3">
        <v>2</v>
      </c>
      <c r="L553">
        <v>3</v>
      </c>
      <c r="M553" t="s">
        <v>25</v>
      </c>
      <c r="N553">
        <v>18</v>
      </c>
      <c r="O553" t="s">
        <v>25</v>
      </c>
      <c r="P553" t="s">
        <v>30</v>
      </c>
      <c r="Q553">
        <v>0</v>
      </c>
      <c r="R553">
        <v>100</v>
      </c>
      <c r="S553" t="s">
        <v>31</v>
      </c>
    </row>
    <row r="554" spans="1:19" x14ac:dyDescent="0.35">
      <c r="A554" t="s">
        <v>72</v>
      </c>
      <c r="B554">
        <v>47</v>
      </c>
      <c r="C554" t="s">
        <v>168</v>
      </c>
      <c r="D554">
        <v>111</v>
      </c>
      <c r="E554" t="s">
        <v>169</v>
      </c>
      <c r="F554" t="s">
        <v>95</v>
      </c>
      <c r="G554" t="s">
        <v>23</v>
      </c>
      <c r="H554">
        <v>200</v>
      </c>
      <c r="I554" t="s">
        <v>100</v>
      </c>
      <c r="J554">
        <v>750</v>
      </c>
      <c r="K554" s="3">
        <v>2</v>
      </c>
      <c r="L554">
        <v>2</v>
      </c>
      <c r="M554" t="s">
        <v>25</v>
      </c>
      <c r="N554">
        <v>16</v>
      </c>
      <c r="O554" t="s">
        <v>25</v>
      </c>
      <c r="P554" t="s">
        <v>25</v>
      </c>
      <c r="Q554">
        <v>0</v>
      </c>
      <c r="R554">
        <v>60</v>
      </c>
      <c r="S554" t="s">
        <v>31</v>
      </c>
    </row>
    <row r="555" spans="1:19" x14ac:dyDescent="0.35">
      <c r="A555" t="s">
        <v>73</v>
      </c>
      <c r="B555">
        <v>48</v>
      </c>
      <c r="C555" t="s">
        <v>168</v>
      </c>
      <c r="D555">
        <v>111</v>
      </c>
      <c r="E555" t="s">
        <v>169</v>
      </c>
      <c r="F555" t="s">
        <v>95</v>
      </c>
      <c r="G555" t="s">
        <v>23</v>
      </c>
      <c r="H555">
        <v>50</v>
      </c>
      <c r="I555" t="s">
        <v>86</v>
      </c>
      <c r="J555">
        <v>1500</v>
      </c>
      <c r="K555" s="3">
        <v>2</v>
      </c>
      <c r="L555">
        <v>2</v>
      </c>
      <c r="M555" t="s">
        <v>25</v>
      </c>
      <c r="N555">
        <v>17</v>
      </c>
      <c r="O555" t="s">
        <v>25</v>
      </c>
      <c r="P555" t="s">
        <v>25</v>
      </c>
      <c r="Q555">
        <v>4</v>
      </c>
      <c r="R555">
        <v>50</v>
      </c>
      <c r="S555" t="s">
        <v>31</v>
      </c>
    </row>
    <row r="556" spans="1:19" x14ac:dyDescent="0.35">
      <c r="A556" t="s">
        <v>74</v>
      </c>
      <c r="B556">
        <v>49</v>
      </c>
      <c r="C556" t="s">
        <v>168</v>
      </c>
      <c r="D556">
        <v>111</v>
      </c>
      <c r="E556" t="s">
        <v>169</v>
      </c>
      <c r="F556" t="s">
        <v>95</v>
      </c>
      <c r="G556" t="s">
        <v>23</v>
      </c>
      <c r="H556">
        <v>254</v>
      </c>
      <c r="I556" t="s">
        <v>26</v>
      </c>
      <c r="J556">
        <v>1600</v>
      </c>
      <c r="K556" s="3">
        <v>2</v>
      </c>
      <c r="L556">
        <v>2</v>
      </c>
      <c r="M556" t="s">
        <v>25</v>
      </c>
      <c r="N556" t="s">
        <v>26</v>
      </c>
      <c r="O556" t="s">
        <v>25</v>
      </c>
      <c r="P556" t="s">
        <v>30</v>
      </c>
      <c r="Q556">
        <v>0</v>
      </c>
      <c r="R556">
        <v>52</v>
      </c>
      <c r="S556" t="s">
        <v>27</v>
      </c>
    </row>
    <row r="557" spans="1:19" x14ac:dyDescent="0.35">
      <c r="A557" t="s">
        <v>75</v>
      </c>
      <c r="B557">
        <v>50</v>
      </c>
      <c r="C557" t="s">
        <v>168</v>
      </c>
      <c r="D557">
        <v>111</v>
      </c>
      <c r="E557" t="s">
        <v>169</v>
      </c>
      <c r="F557" t="s">
        <v>95</v>
      </c>
      <c r="G557" t="s">
        <v>23</v>
      </c>
      <c r="H557">
        <v>360</v>
      </c>
      <c r="I557" t="s">
        <v>86</v>
      </c>
      <c r="J557">
        <v>1000</v>
      </c>
      <c r="K557" s="3">
        <v>2</v>
      </c>
      <c r="L557">
        <v>2</v>
      </c>
      <c r="M557" t="s">
        <v>25</v>
      </c>
      <c r="N557">
        <v>18</v>
      </c>
      <c r="O557" t="s">
        <v>25</v>
      </c>
      <c r="P557" t="s">
        <v>25</v>
      </c>
      <c r="Q557">
        <v>0</v>
      </c>
      <c r="R557">
        <v>130</v>
      </c>
      <c r="S557" t="s">
        <v>27</v>
      </c>
    </row>
    <row r="558" spans="1:19" x14ac:dyDescent="0.35">
      <c r="A558" t="s">
        <v>76</v>
      </c>
      <c r="B558">
        <v>51</v>
      </c>
      <c r="C558" t="s">
        <v>168</v>
      </c>
      <c r="D558">
        <v>111</v>
      </c>
      <c r="E558" t="s">
        <v>169</v>
      </c>
      <c r="F558" t="s">
        <v>95</v>
      </c>
      <c r="G558" t="s">
        <v>23</v>
      </c>
      <c r="H558">
        <v>267</v>
      </c>
      <c r="I558" t="s">
        <v>26</v>
      </c>
      <c r="J558">
        <v>1500</v>
      </c>
      <c r="K558" s="3">
        <v>2</v>
      </c>
      <c r="L558">
        <v>2</v>
      </c>
      <c r="M558" t="s">
        <v>25</v>
      </c>
      <c r="N558" t="s">
        <v>26</v>
      </c>
      <c r="O558" t="s">
        <v>25</v>
      </c>
      <c r="P558" t="s">
        <v>30</v>
      </c>
      <c r="Q558">
        <v>0</v>
      </c>
      <c r="R558">
        <v>95</v>
      </c>
      <c r="S558" t="s">
        <v>27</v>
      </c>
    </row>
    <row r="559" spans="1:19" x14ac:dyDescent="0.35">
      <c r="A559" t="s">
        <v>77</v>
      </c>
      <c r="B559">
        <v>53</v>
      </c>
      <c r="C559" t="s">
        <v>168</v>
      </c>
      <c r="D559">
        <v>111</v>
      </c>
      <c r="E559" t="s">
        <v>169</v>
      </c>
      <c r="F559" t="s">
        <v>95</v>
      </c>
      <c r="G559" t="s">
        <v>23</v>
      </c>
      <c r="H559">
        <v>349</v>
      </c>
      <c r="I559" t="s">
        <v>26</v>
      </c>
      <c r="J559">
        <v>1600</v>
      </c>
      <c r="K559" s="3">
        <v>2</v>
      </c>
      <c r="L559">
        <v>2</v>
      </c>
      <c r="M559" t="s">
        <v>25</v>
      </c>
      <c r="N559">
        <v>17</v>
      </c>
      <c r="O559" t="s">
        <v>25</v>
      </c>
      <c r="P559" t="s">
        <v>30</v>
      </c>
      <c r="Q559">
        <v>0</v>
      </c>
      <c r="R559">
        <v>55</v>
      </c>
      <c r="S559" t="s">
        <v>31</v>
      </c>
    </row>
    <row r="560" spans="1:19" x14ac:dyDescent="0.35">
      <c r="A560" t="s">
        <v>79</v>
      </c>
      <c r="B560">
        <v>54</v>
      </c>
      <c r="C560" t="s">
        <v>168</v>
      </c>
      <c r="D560">
        <v>111</v>
      </c>
      <c r="E560" t="s">
        <v>169</v>
      </c>
      <c r="F560" t="s">
        <v>95</v>
      </c>
      <c r="G560" t="s">
        <v>23</v>
      </c>
      <c r="H560">
        <v>134</v>
      </c>
      <c r="I560" t="s">
        <v>86</v>
      </c>
      <c r="J560">
        <v>2100</v>
      </c>
      <c r="K560" s="3">
        <v>2</v>
      </c>
      <c r="L560">
        <v>3</v>
      </c>
      <c r="M560" t="s">
        <v>25</v>
      </c>
      <c r="N560">
        <v>18</v>
      </c>
      <c r="O560" t="s">
        <v>30</v>
      </c>
      <c r="P560" t="s">
        <v>25</v>
      </c>
      <c r="Q560">
        <v>4</v>
      </c>
      <c r="R560">
        <v>140</v>
      </c>
      <c r="S560" t="s">
        <v>31</v>
      </c>
    </row>
    <row r="561" spans="1:19" x14ac:dyDescent="0.35">
      <c r="A561" t="s">
        <v>80</v>
      </c>
      <c r="B561">
        <v>55</v>
      </c>
      <c r="C561" t="s">
        <v>168</v>
      </c>
      <c r="D561">
        <v>111</v>
      </c>
      <c r="E561" t="s">
        <v>169</v>
      </c>
      <c r="F561" t="s">
        <v>95</v>
      </c>
      <c r="G561" t="s">
        <v>23</v>
      </c>
      <c r="H561" s="5">
        <v>314.5</v>
      </c>
      <c r="I561" t="s">
        <v>86</v>
      </c>
      <c r="J561">
        <v>1550</v>
      </c>
      <c r="K561" s="3">
        <v>2</v>
      </c>
      <c r="L561">
        <v>2</v>
      </c>
      <c r="M561" t="s">
        <v>25</v>
      </c>
      <c r="N561">
        <v>18</v>
      </c>
      <c r="O561" t="s">
        <v>25</v>
      </c>
      <c r="P561" t="s">
        <v>30</v>
      </c>
      <c r="Q561">
        <v>0</v>
      </c>
      <c r="R561">
        <v>11</v>
      </c>
      <c r="S561" t="s">
        <v>27</v>
      </c>
    </row>
    <row r="562" spans="1:19" x14ac:dyDescent="0.35">
      <c r="A562" t="s">
        <v>81</v>
      </c>
      <c r="B562">
        <v>56</v>
      </c>
      <c r="C562" t="s">
        <v>168</v>
      </c>
      <c r="D562">
        <v>111</v>
      </c>
      <c r="E562" t="s">
        <v>169</v>
      </c>
      <c r="F562" t="s">
        <v>95</v>
      </c>
      <c r="G562" t="s">
        <v>23</v>
      </c>
      <c r="H562">
        <v>148</v>
      </c>
      <c r="I562" t="s">
        <v>100</v>
      </c>
      <c r="J562">
        <v>1600</v>
      </c>
      <c r="K562" s="3">
        <v>2</v>
      </c>
      <c r="L562">
        <v>2</v>
      </c>
      <c r="M562" t="s">
        <v>25</v>
      </c>
      <c r="N562">
        <v>16</v>
      </c>
      <c r="O562" t="s">
        <v>25</v>
      </c>
      <c r="P562" t="s">
        <v>30</v>
      </c>
      <c r="Q562">
        <v>0</v>
      </c>
      <c r="R562">
        <v>175</v>
      </c>
      <c r="S562" t="s">
        <v>27</v>
      </c>
    </row>
    <row r="563" spans="1:19" x14ac:dyDescent="0.35">
      <c r="A563" t="s">
        <v>19</v>
      </c>
      <c r="B563">
        <v>1</v>
      </c>
      <c r="C563" t="s">
        <v>171</v>
      </c>
      <c r="D563">
        <v>112</v>
      </c>
      <c r="E563" t="s">
        <v>172</v>
      </c>
      <c r="F563" t="s">
        <v>173</v>
      </c>
      <c r="G563" t="s">
        <v>25</v>
      </c>
      <c r="H563" t="s">
        <v>26</v>
      </c>
      <c r="I563" t="s">
        <v>26</v>
      </c>
      <c r="J563" t="s">
        <v>26</v>
      </c>
      <c r="K563" t="s">
        <v>26</v>
      </c>
      <c r="L563" t="s">
        <v>26</v>
      </c>
      <c r="M563" t="s">
        <v>26</v>
      </c>
      <c r="N563" t="s">
        <v>26</v>
      </c>
      <c r="O563" t="s">
        <v>26</v>
      </c>
      <c r="P563" t="s">
        <v>26</v>
      </c>
      <c r="Q563" t="s">
        <v>26</v>
      </c>
      <c r="R563" t="s">
        <v>26</v>
      </c>
      <c r="S563" t="s">
        <v>26</v>
      </c>
    </row>
    <row r="564" spans="1:19" x14ac:dyDescent="0.35">
      <c r="A564" t="s">
        <v>28</v>
      </c>
      <c r="B564">
        <v>2</v>
      </c>
      <c r="C564" t="s">
        <v>171</v>
      </c>
      <c r="D564">
        <v>112</v>
      </c>
      <c r="E564" t="s">
        <v>172</v>
      </c>
      <c r="F564" t="s">
        <v>173</v>
      </c>
      <c r="G564" t="s">
        <v>25</v>
      </c>
      <c r="H564" t="s">
        <v>26</v>
      </c>
      <c r="I564" t="s">
        <v>26</v>
      </c>
      <c r="J564" t="s">
        <v>26</v>
      </c>
      <c r="K564" t="s">
        <v>26</v>
      </c>
      <c r="L564" t="s">
        <v>26</v>
      </c>
      <c r="M564" t="s">
        <v>26</v>
      </c>
      <c r="N564" t="s">
        <v>26</v>
      </c>
      <c r="O564" t="s">
        <v>26</v>
      </c>
      <c r="P564" t="s">
        <v>26</v>
      </c>
      <c r="Q564" t="s">
        <v>26</v>
      </c>
      <c r="R564" t="s">
        <v>26</v>
      </c>
      <c r="S564" t="s">
        <v>26</v>
      </c>
    </row>
    <row r="565" spans="1:19" x14ac:dyDescent="0.35">
      <c r="A565" t="s">
        <v>32</v>
      </c>
      <c r="B565">
        <v>4</v>
      </c>
      <c r="C565" t="s">
        <v>171</v>
      </c>
      <c r="D565">
        <v>112</v>
      </c>
      <c r="E565" t="s">
        <v>172</v>
      </c>
      <c r="F565" t="s">
        <v>173</v>
      </c>
      <c r="G565" t="s">
        <v>25</v>
      </c>
      <c r="H565" t="s">
        <v>26</v>
      </c>
      <c r="I565" t="s">
        <v>26</v>
      </c>
      <c r="J565" t="s">
        <v>26</v>
      </c>
      <c r="K565" t="s">
        <v>26</v>
      </c>
      <c r="L565" t="s">
        <v>26</v>
      </c>
      <c r="M565" t="s">
        <v>26</v>
      </c>
      <c r="N565" t="s">
        <v>26</v>
      </c>
      <c r="O565" t="s">
        <v>26</v>
      </c>
      <c r="P565" t="s">
        <v>26</v>
      </c>
      <c r="Q565" t="s">
        <v>26</v>
      </c>
      <c r="R565" t="s">
        <v>26</v>
      </c>
      <c r="S565" t="s">
        <v>26</v>
      </c>
    </row>
    <row r="566" spans="1:19" x14ac:dyDescent="0.35">
      <c r="A566" t="s">
        <v>33</v>
      </c>
      <c r="B566">
        <v>5</v>
      </c>
      <c r="C566" t="s">
        <v>171</v>
      </c>
      <c r="D566">
        <v>112</v>
      </c>
      <c r="E566" t="s">
        <v>172</v>
      </c>
      <c r="F566" t="s">
        <v>173</v>
      </c>
      <c r="G566" t="s">
        <v>25</v>
      </c>
      <c r="H566" t="s">
        <v>26</v>
      </c>
      <c r="I566" t="s">
        <v>26</v>
      </c>
      <c r="J566" t="s">
        <v>26</v>
      </c>
      <c r="K566" t="s">
        <v>26</v>
      </c>
      <c r="L566" t="s">
        <v>26</v>
      </c>
      <c r="M566" t="s">
        <v>26</v>
      </c>
      <c r="N566" t="s">
        <v>26</v>
      </c>
      <c r="O566" t="s">
        <v>26</v>
      </c>
      <c r="P566" t="s">
        <v>26</v>
      </c>
      <c r="Q566" t="s">
        <v>26</v>
      </c>
      <c r="R566" t="s">
        <v>26</v>
      </c>
      <c r="S566" t="s">
        <v>26</v>
      </c>
    </row>
    <row r="567" spans="1:19" x14ac:dyDescent="0.35">
      <c r="A567" t="s">
        <v>34</v>
      </c>
      <c r="B567">
        <v>6</v>
      </c>
      <c r="C567" t="s">
        <v>171</v>
      </c>
      <c r="D567">
        <v>112</v>
      </c>
      <c r="E567" t="s">
        <v>172</v>
      </c>
      <c r="F567" t="s">
        <v>173</v>
      </c>
      <c r="G567" t="s">
        <v>25</v>
      </c>
      <c r="H567" t="s">
        <v>26</v>
      </c>
      <c r="I567" t="s">
        <v>26</v>
      </c>
      <c r="J567" t="s">
        <v>26</v>
      </c>
      <c r="K567" t="s">
        <v>26</v>
      </c>
      <c r="L567" t="s">
        <v>26</v>
      </c>
      <c r="M567" t="s">
        <v>26</v>
      </c>
      <c r="N567" t="s">
        <v>26</v>
      </c>
      <c r="O567" t="s">
        <v>26</v>
      </c>
      <c r="P567" t="s">
        <v>26</v>
      </c>
      <c r="Q567" t="s">
        <v>26</v>
      </c>
      <c r="R567" t="s">
        <v>26</v>
      </c>
      <c r="S567" t="s">
        <v>26</v>
      </c>
    </row>
    <row r="568" spans="1:19" x14ac:dyDescent="0.35">
      <c r="A568" t="s">
        <v>35</v>
      </c>
      <c r="B568">
        <v>8</v>
      </c>
      <c r="C568" t="s">
        <v>171</v>
      </c>
      <c r="D568">
        <v>112</v>
      </c>
      <c r="E568" t="s">
        <v>172</v>
      </c>
      <c r="F568" t="s">
        <v>173</v>
      </c>
      <c r="G568" t="s">
        <v>25</v>
      </c>
      <c r="H568" t="s">
        <v>26</v>
      </c>
      <c r="I568" t="s">
        <v>26</v>
      </c>
      <c r="J568" t="s">
        <v>26</v>
      </c>
      <c r="K568" t="s">
        <v>26</v>
      </c>
      <c r="L568" t="s">
        <v>26</v>
      </c>
      <c r="M568" t="s">
        <v>26</v>
      </c>
      <c r="N568" t="s">
        <v>26</v>
      </c>
      <c r="O568" t="s">
        <v>26</v>
      </c>
      <c r="P568" t="s">
        <v>26</v>
      </c>
      <c r="Q568" t="s">
        <v>26</v>
      </c>
      <c r="R568" t="s">
        <v>26</v>
      </c>
      <c r="S568" t="s">
        <v>26</v>
      </c>
    </row>
    <row r="569" spans="1:19" x14ac:dyDescent="0.35">
      <c r="A569" t="s">
        <v>36</v>
      </c>
      <c r="B569">
        <v>9</v>
      </c>
      <c r="C569" t="s">
        <v>171</v>
      </c>
      <c r="D569">
        <v>112</v>
      </c>
      <c r="E569" t="s">
        <v>172</v>
      </c>
      <c r="F569" t="s">
        <v>173</v>
      </c>
      <c r="G569" t="s">
        <v>23</v>
      </c>
      <c r="H569">
        <v>100</v>
      </c>
      <c r="I569" t="s">
        <v>26</v>
      </c>
      <c r="J569">
        <v>4000</v>
      </c>
      <c r="K569">
        <v>0</v>
      </c>
      <c r="L569">
        <v>1</v>
      </c>
      <c r="M569" t="s">
        <v>25</v>
      </c>
      <c r="N569">
        <v>18</v>
      </c>
      <c r="O569" t="s">
        <v>25</v>
      </c>
      <c r="P569" t="s">
        <v>25</v>
      </c>
      <c r="Q569">
        <v>0</v>
      </c>
      <c r="R569">
        <v>50</v>
      </c>
      <c r="S569" t="s">
        <v>25</v>
      </c>
    </row>
    <row r="570" spans="1:19" x14ac:dyDescent="0.35">
      <c r="A570" t="s">
        <v>37</v>
      </c>
      <c r="B570">
        <v>10</v>
      </c>
      <c r="C570" t="s">
        <v>171</v>
      </c>
      <c r="D570">
        <v>112</v>
      </c>
      <c r="E570" t="s">
        <v>172</v>
      </c>
      <c r="F570" t="s">
        <v>173</v>
      </c>
      <c r="G570" t="s">
        <v>25</v>
      </c>
      <c r="H570" t="s">
        <v>26</v>
      </c>
      <c r="I570" t="s">
        <v>26</v>
      </c>
      <c r="J570" t="s">
        <v>26</v>
      </c>
      <c r="K570" t="s">
        <v>26</v>
      </c>
      <c r="L570" t="s">
        <v>26</v>
      </c>
      <c r="M570" t="s">
        <v>26</v>
      </c>
      <c r="N570" t="s">
        <v>26</v>
      </c>
      <c r="O570" t="s">
        <v>26</v>
      </c>
      <c r="P570" t="s">
        <v>26</v>
      </c>
      <c r="Q570" t="s">
        <v>26</v>
      </c>
      <c r="R570" t="s">
        <v>26</v>
      </c>
      <c r="S570" t="s">
        <v>26</v>
      </c>
    </row>
    <row r="571" spans="1:19" x14ac:dyDescent="0.35">
      <c r="A571" t="s">
        <v>38</v>
      </c>
      <c r="B571">
        <v>11</v>
      </c>
      <c r="C571" t="s">
        <v>171</v>
      </c>
      <c r="D571">
        <v>112</v>
      </c>
      <c r="E571" t="s">
        <v>172</v>
      </c>
      <c r="F571" t="s">
        <v>173</v>
      </c>
      <c r="G571" t="s">
        <v>25</v>
      </c>
      <c r="H571" t="s">
        <v>26</v>
      </c>
      <c r="I571" t="s">
        <v>26</v>
      </c>
      <c r="J571" t="s">
        <v>26</v>
      </c>
      <c r="K571" t="s">
        <v>26</v>
      </c>
      <c r="L571" t="s">
        <v>26</v>
      </c>
      <c r="M571" t="s">
        <v>26</v>
      </c>
      <c r="N571" t="s">
        <v>26</v>
      </c>
      <c r="O571" t="s">
        <v>26</v>
      </c>
      <c r="P571" t="s">
        <v>26</v>
      </c>
      <c r="Q571" t="s">
        <v>26</v>
      </c>
      <c r="R571" t="s">
        <v>26</v>
      </c>
      <c r="S571" t="s">
        <v>26</v>
      </c>
    </row>
    <row r="572" spans="1:19" x14ac:dyDescent="0.35">
      <c r="A572" t="s">
        <v>39</v>
      </c>
      <c r="B572">
        <v>12</v>
      </c>
      <c r="C572" t="s">
        <v>171</v>
      </c>
      <c r="D572">
        <v>112</v>
      </c>
      <c r="E572" t="s">
        <v>172</v>
      </c>
      <c r="F572" t="s">
        <v>173</v>
      </c>
      <c r="G572" t="s">
        <v>25</v>
      </c>
      <c r="H572" t="s">
        <v>26</v>
      </c>
      <c r="I572" t="s">
        <v>26</v>
      </c>
      <c r="J572" t="s">
        <v>26</v>
      </c>
      <c r="K572" t="s">
        <v>26</v>
      </c>
      <c r="L572" t="s">
        <v>26</v>
      </c>
      <c r="M572" t="s">
        <v>26</v>
      </c>
      <c r="N572" t="s">
        <v>26</v>
      </c>
      <c r="O572" t="s">
        <v>26</v>
      </c>
      <c r="P572" t="s">
        <v>26</v>
      </c>
      <c r="Q572" t="s">
        <v>26</v>
      </c>
      <c r="R572" t="s">
        <v>26</v>
      </c>
      <c r="S572" t="s">
        <v>26</v>
      </c>
    </row>
    <row r="573" spans="1:19" x14ac:dyDescent="0.35">
      <c r="A573" t="s">
        <v>40</v>
      </c>
      <c r="B573">
        <v>13</v>
      </c>
      <c r="C573" t="s">
        <v>171</v>
      </c>
      <c r="D573">
        <v>112</v>
      </c>
      <c r="E573" t="s">
        <v>172</v>
      </c>
      <c r="F573" t="s">
        <v>173</v>
      </c>
      <c r="G573" t="s">
        <v>25</v>
      </c>
      <c r="H573" t="s">
        <v>26</v>
      </c>
      <c r="I573" t="s">
        <v>26</v>
      </c>
      <c r="J573" t="s">
        <v>26</v>
      </c>
      <c r="K573" t="s">
        <v>26</v>
      </c>
      <c r="L573" t="s">
        <v>26</v>
      </c>
      <c r="M573" t="s">
        <v>26</v>
      </c>
      <c r="N573" t="s">
        <v>26</v>
      </c>
      <c r="O573" t="s">
        <v>26</v>
      </c>
      <c r="P573" t="s">
        <v>26</v>
      </c>
      <c r="Q573" t="s">
        <v>26</v>
      </c>
      <c r="R573" t="s">
        <v>26</v>
      </c>
      <c r="S573" t="s">
        <v>26</v>
      </c>
    </row>
    <row r="574" spans="1:19" x14ac:dyDescent="0.35">
      <c r="A574" t="s">
        <v>41</v>
      </c>
      <c r="B574">
        <v>15</v>
      </c>
      <c r="C574" t="s">
        <v>171</v>
      </c>
      <c r="D574">
        <v>112</v>
      </c>
      <c r="E574" t="s">
        <v>172</v>
      </c>
      <c r="F574" t="s">
        <v>173</v>
      </c>
      <c r="G574" t="s">
        <v>23</v>
      </c>
      <c r="H574">
        <v>150</v>
      </c>
      <c r="I574" t="s">
        <v>26</v>
      </c>
      <c r="J574" t="s">
        <v>26</v>
      </c>
      <c r="K574">
        <v>0</v>
      </c>
      <c r="L574">
        <v>1</v>
      </c>
      <c r="M574" t="s">
        <v>25</v>
      </c>
      <c r="N574">
        <v>21</v>
      </c>
      <c r="O574" t="s">
        <v>25</v>
      </c>
      <c r="P574" t="s">
        <v>25</v>
      </c>
      <c r="Q574">
        <v>0</v>
      </c>
      <c r="R574">
        <v>100</v>
      </c>
      <c r="S574" t="s">
        <v>25</v>
      </c>
    </row>
    <row r="575" spans="1:19" x14ac:dyDescent="0.35">
      <c r="A575" t="s">
        <v>42</v>
      </c>
      <c r="B575">
        <v>16</v>
      </c>
      <c r="C575" t="s">
        <v>171</v>
      </c>
      <c r="D575">
        <v>112</v>
      </c>
      <c r="E575" t="s">
        <v>172</v>
      </c>
      <c r="F575" t="s">
        <v>173</v>
      </c>
      <c r="G575" t="s">
        <v>25</v>
      </c>
      <c r="H575" t="s">
        <v>26</v>
      </c>
      <c r="I575" t="s">
        <v>26</v>
      </c>
      <c r="J575" t="s">
        <v>26</v>
      </c>
      <c r="K575" t="s">
        <v>26</v>
      </c>
      <c r="L575" t="s">
        <v>26</v>
      </c>
      <c r="M575" t="s">
        <v>26</v>
      </c>
      <c r="N575" t="s">
        <v>26</v>
      </c>
      <c r="O575" t="s">
        <v>26</v>
      </c>
      <c r="P575" t="s">
        <v>26</v>
      </c>
      <c r="Q575" t="s">
        <v>26</v>
      </c>
      <c r="R575" t="s">
        <v>26</v>
      </c>
      <c r="S575" t="s">
        <v>26</v>
      </c>
    </row>
    <row r="576" spans="1:19" x14ac:dyDescent="0.35">
      <c r="A576" t="s">
        <v>43</v>
      </c>
      <c r="B576">
        <v>17</v>
      </c>
      <c r="C576" t="s">
        <v>171</v>
      </c>
      <c r="D576">
        <v>112</v>
      </c>
      <c r="E576" t="s">
        <v>172</v>
      </c>
      <c r="F576" t="s">
        <v>173</v>
      </c>
      <c r="G576" t="s">
        <v>25</v>
      </c>
      <c r="H576" t="s">
        <v>26</v>
      </c>
      <c r="I576" t="s">
        <v>26</v>
      </c>
      <c r="J576" t="s">
        <v>26</v>
      </c>
      <c r="K576" t="s">
        <v>26</v>
      </c>
      <c r="L576" t="s">
        <v>26</v>
      </c>
      <c r="M576" t="s">
        <v>26</v>
      </c>
      <c r="N576" t="s">
        <v>26</v>
      </c>
      <c r="O576" t="s">
        <v>26</v>
      </c>
      <c r="P576" t="s">
        <v>26</v>
      </c>
      <c r="Q576" t="s">
        <v>26</v>
      </c>
      <c r="R576" t="s">
        <v>26</v>
      </c>
      <c r="S576" t="s">
        <v>26</v>
      </c>
    </row>
    <row r="577" spans="1:19" x14ac:dyDescent="0.35">
      <c r="A577" t="s">
        <v>44</v>
      </c>
      <c r="B577">
        <v>18</v>
      </c>
      <c r="C577" t="s">
        <v>171</v>
      </c>
      <c r="D577">
        <v>112</v>
      </c>
      <c r="E577" t="s">
        <v>172</v>
      </c>
      <c r="F577" t="s">
        <v>173</v>
      </c>
      <c r="G577" t="s">
        <v>25</v>
      </c>
      <c r="H577" t="s">
        <v>26</v>
      </c>
      <c r="I577" t="s">
        <v>26</v>
      </c>
      <c r="J577" t="s">
        <v>26</v>
      </c>
      <c r="K577" t="s">
        <v>26</v>
      </c>
      <c r="L577" t="s">
        <v>26</v>
      </c>
      <c r="M577" t="s">
        <v>26</v>
      </c>
      <c r="N577" t="s">
        <v>26</v>
      </c>
      <c r="O577" t="s">
        <v>26</v>
      </c>
      <c r="P577" t="s">
        <v>26</v>
      </c>
      <c r="Q577" t="s">
        <v>26</v>
      </c>
      <c r="R577" t="s">
        <v>26</v>
      </c>
      <c r="S577" t="s">
        <v>26</v>
      </c>
    </row>
    <row r="578" spans="1:19" x14ac:dyDescent="0.35">
      <c r="A578" t="s">
        <v>45</v>
      </c>
      <c r="B578">
        <v>19</v>
      </c>
      <c r="C578" t="s">
        <v>171</v>
      </c>
      <c r="D578">
        <v>112</v>
      </c>
      <c r="E578" t="s">
        <v>172</v>
      </c>
      <c r="F578" t="s">
        <v>173</v>
      </c>
      <c r="G578" t="s">
        <v>25</v>
      </c>
      <c r="H578" t="s">
        <v>26</v>
      </c>
      <c r="I578" t="s">
        <v>26</v>
      </c>
      <c r="J578" t="s">
        <v>26</v>
      </c>
      <c r="K578" t="s">
        <v>26</v>
      </c>
      <c r="L578" t="s">
        <v>26</v>
      </c>
      <c r="M578" t="s">
        <v>26</v>
      </c>
      <c r="N578" t="s">
        <v>26</v>
      </c>
      <c r="O578" t="s">
        <v>26</v>
      </c>
      <c r="P578" t="s">
        <v>26</v>
      </c>
      <c r="Q578" t="s">
        <v>26</v>
      </c>
      <c r="R578" t="s">
        <v>26</v>
      </c>
      <c r="S578" t="s">
        <v>26</v>
      </c>
    </row>
    <row r="579" spans="1:19" x14ac:dyDescent="0.35">
      <c r="A579" t="s">
        <v>46</v>
      </c>
      <c r="B579">
        <v>20</v>
      </c>
      <c r="C579" t="s">
        <v>171</v>
      </c>
      <c r="D579">
        <v>112</v>
      </c>
      <c r="E579" t="s">
        <v>172</v>
      </c>
      <c r="F579" t="s">
        <v>173</v>
      </c>
      <c r="G579" t="s">
        <v>25</v>
      </c>
      <c r="H579" t="s">
        <v>26</v>
      </c>
      <c r="I579" t="s">
        <v>26</v>
      </c>
      <c r="J579" t="s">
        <v>26</v>
      </c>
      <c r="K579" t="s">
        <v>26</v>
      </c>
      <c r="L579" t="s">
        <v>26</v>
      </c>
      <c r="M579" t="s">
        <v>26</v>
      </c>
      <c r="N579" t="s">
        <v>26</v>
      </c>
      <c r="O579" t="s">
        <v>26</v>
      </c>
      <c r="P579" t="s">
        <v>26</v>
      </c>
      <c r="Q579" t="s">
        <v>26</v>
      </c>
      <c r="R579" t="s">
        <v>26</v>
      </c>
      <c r="S579" t="s">
        <v>26</v>
      </c>
    </row>
    <row r="580" spans="1:19" x14ac:dyDescent="0.35">
      <c r="A580" t="s">
        <v>47</v>
      </c>
      <c r="B580">
        <v>21</v>
      </c>
      <c r="C580" t="s">
        <v>171</v>
      </c>
      <c r="D580">
        <v>112</v>
      </c>
      <c r="E580" t="s">
        <v>172</v>
      </c>
      <c r="F580" t="s">
        <v>173</v>
      </c>
      <c r="G580" t="s">
        <v>25</v>
      </c>
      <c r="H580" t="s">
        <v>26</v>
      </c>
      <c r="I580" t="s">
        <v>26</v>
      </c>
      <c r="J580" t="s">
        <v>26</v>
      </c>
      <c r="K580" t="s">
        <v>26</v>
      </c>
      <c r="L580" t="s">
        <v>26</v>
      </c>
      <c r="M580" t="s">
        <v>26</v>
      </c>
      <c r="N580" t="s">
        <v>26</v>
      </c>
      <c r="O580" t="s">
        <v>26</v>
      </c>
      <c r="P580" t="s">
        <v>26</v>
      </c>
      <c r="Q580" t="s">
        <v>26</v>
      </c>
      <c r="R580" t="s">
        <v>26</v>
      </c>
      <c r="S580" t="s">
        <v>26</v>
      </c>
    </row>
    <row r="581" spans="1:19" x14ac:dyDescent="0.35">
      <c r="A581" t="s">
        <v>48</v>
      </c>
      <c r="B581">
        <v>22</v>
      </c>
      <c r="C581" t="s">
        <v>171</v>
      </c>
      <c r="D581">
        <v>112</v>
      </c>
      <c r="E581" t="s">
        <v>172</v>
      </c>
      <c r="F581" t="s">
        <v>173</v>
      </c>
      <c r="G581" t="s">
        <v>25</v>
      </c>
      <c r="H581" t="s">
        <v>26</v>
      </c>
      <c r="I581" t="s">
        <v>26</v>
      </c>
      <c r="J581" t="s">
        <v>26</v>
      </c>
      <c r="K581" t="s">
        <v>26</v>
      </c>
      <c r="L581" t="s">
        <v>26</v>
      </c>
      <c r="M581" t="s">
        <v>26</v>
      </c>
      <c r="N581" t="s">
        <v>26</v>
      </c>
      <c r="O581" t="s">
        <v>26</v>
      </c>
      <c r="P581" t="s">
        <v>26</v>
      </c>
      <c r="Q581" t="s">
        <v>26</v>
      </c>
      <c r="R581" t="s">
        <v>26</v>
      </c>
      <c r="S581" t="s">
        <v>26</v>
      </c>
    </row>
    <row r="582" spans="1:19" x14ac:dyDescent="0.35">
      <c r="A582" t="s">
        <v>49</v>
      </c>
      <c r="B582">
        <v>23</v>
      </c>
      <c r="C582" t="s">
        <v>171</v>
      </c>
      <c r="D582">
        <v>112</v>
      </c>
      <c r="E582" t="s">
        <v>172</v>
      </c>
      <c r="F582" t="s">
        <v>173</v>
      </c>
      <c r="G582" t="s">
        <v>25</v>
      </c>
      <c r="H582" t="s">
        <v>26</v>
      </c>
      <c r="I582" t="s">
        <v>26</v>
      </c>
      <c r="J582" t="s">
        <v>26</v>
      </c>
      <c r="K582" t="s">
        <v>26</v>
      </c>
      <c r="L582" t="s">
        <v>26</v>
      </c>
      <c r="M582" t="s">
        <v>26</v>
      </c>
      <c r="N582" t="s">
        <v>26</v>
      </c>
      <c r="O582" t="s">
        <v>26</v>
      </c>
      <c r="P582" t="s">
        <v>26</v>
      </c>
      <c r="Q582" t="s">
        <v>26</v>
      </c>
      <c r="R582" t="s">
        <v>26</v>
      </c>
      <c r="S582" t="s">
        <v>26</v>
      </c>
    </row>
    <row r="583" spans="1:19" x14ac:dyDescent="0.35">
      <c r="A583" t="s">
        <v>50</v>
      </c>
      <c r="B583">
        <v>24</v>
      </c>
      <c r="C583" t="s">
        <v>171</v>
      </c>
      <c r="D583">
        <v>112</v>
      </c>
      <c r="E583" t="s">
        <v>172</v>
      </c>
      <c r="F583" t="s">
        <v>173</v>
      </c>
      <c r="G583" t="s">
        <v>23</v>
      </c>
      <c r="H583">
        <v>0</v>
      </c>
      <c r="I583" t="s">
        <v>26</v>
      </c>
      <c r="J583" t="s">
        <v>26</v>
      </c>
      <c r="K583">
        <v>0</v>
      </c>
      <c r="L583">
        <v>1</v>
      </c>
      <c r="M583" t="s">
        <v>25</v>
      </c>
      <c r="N583" t="s">
        <v>26</v>
      </c>
      <c r="O583" t="s">
        <v>25</v>
      </c>
      <c r="P583" t="s">
        <v>25</v>
      </c>
      <c r="Q583">
        <v>0</v>
      </c>
      <c r="R583">
        <v>0</v>
      </c>
      <c r="S583" t="s">
        <v>25</v>
      </c>
    </row>
    <row r="584" spans="1:19" x14ac:dyDescent="0.35">
      <c r="A584" t="s">
        <v>51</v>
      </c>
      <c r="B584">
        <v>25</v>
      </c>
      <c r="C584" t="s">
        <v>171</v>
      </c>
      <c r="D584">
        <v>112</v>
      </c>
      <c r="E584" t="s">
        <v>172</v>
      </c>
      <c r="F584" t="s">
        <v>173</v>
      </c>
      <c r="G584" t="s">
        <v>23</v>
      </c>
      <c r="H584">
        <v>75</v>
      </c>
      <c r="I584" t="s">
        <v>26</v>
      </c>
      <c r="J584" t="s">
        <v>26</v>
      </c>
      <c r="K584">
        <v>0</v>
      </c>
      <c r="L584">
        <v>2</v>
      </c>
      <c r="M584" t="s">
        <v>25</v>
      </c>
      <c r="N584">
        <v>18</v>
      </c>
      <c r="O584" t="s">
        <v>25</v>
      </c>
      <c r="P584" t="s">
        <v>25</v>
      </c>
      <c r="Q584">
        <v>4</v>
      </c>
      <c r="R584">
        <v>60</v>
      </c>
      <c r="S584" t="s">
        <v>25</v>
      </c>
    </row>
    <row r="585" spans="1:19" x14ac:dyDescent="0.35">
      <c r="A585" t="s">
        <v>52</v>
      </c>
      <c r="B585">
        <v>26</v>
      </c>
      <c r="C585" t="s">
        <v>171</v>
      </c>
      <c r="D585">
        <v>112</v>
      </c>
      <c r="E585" t="s">
        <v>172</v>
      </c>
      <c r="F585" t="s">
        <v>173</v>
      </c>
      <c r="G585" t="s">
        <v>25</v>
      </c>
      <c r="H585" t="s">
        <v>26</v>
      </c>
      <c r="I585" t="s">
        <v>26</v>
      </c>
      <c r="J585" t="s">
        <v>26</v>
      </c>
      <c r="K585" t="s">
        <v>26</v>
      </c>
      <c r="L585" t="s">
        <v>26</v>
      </c>
      <c r="M585" t="s">
        <v>26</v>
      </c>
      <c r="N585" t="s">
        <v>26</v>
      </c>
      <c r="O585" t="s">
        <v>26</v>
      </c>
      <c r="P585" t="s">
        <v>26</v>
      </c>
      <c r="Q585" t="s">
        <v>26</v>
      </c>
      <c r="R585" t="s">
        <v>26</v>
      </c>
      <c r="S585" t="s">
        <v>26</v>
      </c>
    </row>
    <row r="586" spans="1:19" x14ac:dyDescent="0.35">
      <c r="A586" t="s">
        <v>53</v>
      </c>
      <c r="B586">
        <v>27</v>
      </c>
      <c r="C586" t="s">
        <v>171</v>
      </c>
      <c r="D586">
        <v>112</v>
      </c>
      <c r="E586" t="s">
        <v>172</v>
      </c>
      <c r="F586" t="s">
        <v>173</v>
      </c>
      <c r="G586" t="s">
        <v>23</v>
      </c>
      <c r="H586">
        <v>250</v>
      </c>
      <c r="J586" t="s">
        <v>26</v>
      </c>
      <c r="K586">
        <v>0</v>
      </c>
      <c r="L586">
        <v>2</v>
      </c>
      <c r="M586" t="s">
        <v>25</v>
      </c>
      <c r="N586">
        <v>18</v>
      </c>
      <c r="O586" t="s">
        <v>25</v>
      </c>
      <c r="P586" t="s">
        <v>25</v>
      </c>
      <c r="Q586">
        <v>0</v>
      </c>
      <c r="R586">
        <v>0</v>
      </c>
      <c r="S586" t="s">
        <v>25</v>
      </c>
    </row>
    <row r="587" spans="1:19" x14ac:dyDescent="0.35">
      <c r="A587" t="s">
        <v>54</v>
      </c>
      <c r="B587">
        <v>28</v>
      </c>
      <c r="C587" t="s">
        <v>171</v>
      </c>
      <c r="D587">
        <v>112</v>
      </c>
      <c r="E587" t="s">
        <v>172</v>
      </c>
      <c r="F587" t="s">
        <v>173</v>
      </c>
      <c r="G587" t="s">
        <v>25</v>
      </c>
      <c r="H587" t="s">
        <v>26</v>
      </c>
      <c r="I587" t="s">
        <v>26</v>
      </c>
      <c r="J587" t="s">
        <v>26</v>
      </c>
      <c r="K587" t="s">
        <v>26</v>
      </c>
      <c r="L587" t="s">
        <v>26</v>
      </c>
      <c r="M587" t="s">
        <v>26</v>
      </c>
      <c r="N587" t="s">
        <v>26</v>
      </c>
      <c r="O587" t="s">
        <v>26</v>
      </c>
      <c r="P587" t="s">
        <v>26</v>
      </c>
      <c r="Q587" t="s">
        <v>26</v>
      </c>
      <c r="R587" t="s">
        <v>26</v>
      </c>
      <c r="S587" t="s">
        <v>26</v>
      </c>
    </row>
    <row r="588" spans="1:19" x14ac:dyDescent="0.35">
      <c r="A588" t="s">
        <v>55</v>
      </c>
      <c r="B588">
        <v>29</v>
      </c>
      <c r="C588" t="s">
        <v>171</v>
      </c>
      <c r="D588">
        <v>112</v>
      </c>
      <c r="E588" t="s">
        <v>172</v>
      </c>
      <c r="F588" t="s">
        <v>173</v>
      </c>
      <c r="G588" t="s">
        <v>25</v>
      </c>
      <c r="H588" t="s">
        <v>26</v>
      </c>
      <c r="I588" t="s">
        <v>26</v>
      </c>
      <c r="J588" t="s">
        <v>26</v>
      </c>
      <c r="K588" t="s">
        <v>26</v>
      </c>
      <c r="L588" t="s">
        <v>26</v>
      </c>
      <c r="M588" t="s">
        <v>26</v>
      </c>
      <c r="N588" t="s">
        <v>26</v>
      </c>
      <c r="O588" t="s">
        <v>26</v>
      </c>
      <c r="P588" t="s">
        <v>26</v>
      </c>
      <c r="Q588" t="s">
        <v>26</v>
      </c>
      <c r="R588" t="s">
        <v>26</v>
      </c>
      <c r="S588" t="s">
        <v>26</v>
      </c>
    </row>
    <row r="589" spans="1:19" x14ac:dyDescent="0.35">
      <c r="A589" t="s">
        <v>56</v>
      </c>
      <c r="B589">
        <v>30</v>
      </c>
      <c r="C589" t="s">
        <v>171</v>
      </c>
      <c r="D589">
        <v>112</v>
      </c>
      <c r="E589" t="s">
        <v>172</v>
      </c>
      <c r="F589" t="s">
        <v>173</v>
      </c>
      <c r="G589" t="s">
        <v>23</v>
      </c>
      <c r="H589">
        <v>100</v>
      </c>
      <c r="I589" t="s">
        <v>26</v>
      </c>
      <c r="J589">
        <v>1000</v>
      </c>
      <c r="K589">
        <v>0</v>
      </c>
      <c r="L589">
        <v>1</v>
      </c>
      <c r="M589" t="s">
        <v>30</v>
      </c>
      <c r="N589">
        <v>18</v>
      </c>
      <c r="O589" t="s">
        <v>25</v>
      </c>
      <c r="P589" t="s">
        <v>25</v>
      </c>
      <c r="Q589">
        <v>0</v>
      </c>
      <c r="R589">
        <v>150</v>
      </c>
      <c r="S589" t="s">
        <v>31</v>
      </c>
    </row>
    <row r="590" spans="1:19" x14ac:dyDescent="0.35">
      <c r="A590" t="s">
        <v>57</v>
      </c>
      <c r="B590">
        <v>31</v>
      </c>
      <c r="C590" t="s">
        <v>171</v>
      </c>
      <c r="D590">
        <v>112</v>
      </c>
      <c r="E590" t="s">
        <v>172</v>
      </c>
      <c r="F590" t="s">
        <v>173</v>
      </c>
      <c r="G590" t="s">
        <v>25</v>
      </c>
      <c r="H590" t="s">
        <v>26</v>
      </c>
      <c r="I590" t="s">
        <v>26</v>
      </c>
      <c r="J590" t="s">
        <v>26</v>
      </c>
      <c r="K590" t="s">
        <v>26</v>
      </c>
      <c r="L590" t="s">
        <v>26</v>
      </c>
      <c r="M590" t="s">
        <v>26</v>
      </c>
      <c r="N590" t="s">
        <v>26</v>
      </c>
      <c r="O590" t="s">
        <v>26</v>
      </c>
      <c r="P590" t="s">
        <v>26</v>
      </c>
      <c r="Q590" t="s">
        <v>26</v>
      </c>
      <c r="R590" t="s">
        <v>26</v>
      </c>
      <c r="S590" t="s">
        <v>26</v>
      </c>
    </row>
    <row r="591" spans="1:19" x14ac:dyDescent="0.35">
      <c r="A591" t="s">
        <v>58</v>
      </c>
      <c r="B591">
        <v>32</v>
      </c>
      <c r="C591" t="s">
        <v>171</v>
      </c>
      <c r="D591">
        <v>112</v>
      </c>
      <c r="E591" t="s">
        <v>172</v>
      </c>
      <c r="F591" t="s">
        <v>173</v>
      </c>
      <c r="G591" t="s">
        <v>25</v>
      </c>
      <c r="H591" t="s">
        <v>26</v>
      </c>
      <c r="I591" t="s">
        <v>26</v>
      </c>
      <c r="J591" t="s">
        <v>26</v>
      </c>
      <c r="K591" t="s">
        <v>26</v>
      </c>
      <c r="L591" t="s">
        <v>26</v>
      </c>
      <c r="M591" t="s">
        <v>26</v>
      </c>
      <c r="N591" t="s">
        <v>26</v>
      </c>
      <c r="O591" t="s">
        <v>26</v>
      </c>
      <c r="P591" t="s">
        <v>26</v>
      </c>
      <c r="Q591" t="s">
        <v>26</v>
      </c>
      <c r="R591" t="s">
        <v>26</v>
      </c>
      <c r="S591" t="s">
        <v>26</v>
      </c>
    </row>
    <row r="592" spans="1:19" x14ac:dyDescent="0.35">
      <c r="A592" t="s">
        <v>59</v>
      </c>
      <c r="B592">
        <v>33</v>
      </c>
      <c r="C592" t="s">
        <v>171</v>
      </c>
      <c r="D592">
        <v>112</v>
      </c>
      <c r="E592" t="s">
        <v>172</v>
      </c>
      <c r="F592" t="s">
        <v>173</v>
      </c>
      <c r="G592" t="s">
        <v>25</v>
      </c>
      <c r="H592" t="s">
        <v>26</v>
      </c>
      <c r="I592" t="s">
        <v>26</v>
      </c>
      <c r="J592" t="s">
        <v>26</v>
      </c>
      <c r="K592" t="s">
        <v>26</v>
      </c>
      <c r="L592" t="s">
        <v>26</v>
      </c>
      <c r="M592" t="s">
        <v>26</v>
      </c>
      <c r="N592" t="s">
        <v>26</v>
      </c>
      <c r="O592" t="s">
        <v>26</v>
      </c>
      <c r="P592" t="s">
        <v>26</v>
      </c>
      <c r="Q592" t="s">
        <v>26</v>
      </c>
      <c r="R592" t="s">
        <v>26</v>
      </c>
      <c r="S592" t="s">
        <v>26</v>
      </c>
    </row>
    <row r="593" spans="1:19" x14ac:dyDescent="0.35">
      <c r="A593" t="s">
        <v>60</v>
      </c>
      <c r="B593">
        <v>34</v>
      </c>
      <c r="C593" t="s">
        <v>171</v>
      </c>
      <c r="D593">
        <v>112</v>
      </c>
      <c r="E593" t="s">
        <v>172</v>
      </c>
      <c r="F593" t="s">
        <v>173</v>
      </c>
      <c r="G593" t="s">
        <v>23</v>
      </c>
      <c r="H593">
        <v>250</v>
      </c>
      <c r="I593" t="s">
        <v>26</v>
      </c>
      <c r="J593">
        <v>1000</v>
      </c>
      <c r="K593">
        <v>0</v>
      </c>
      <c r="L593">
        <v>2</v>
      </c>
      <c r="M593" t="s">
        <v>25</v>
      </c>
      <c r="N593">
        <v>18</v>
      </c>
      <c r="O593" t="s">
        <v>25</v>
      </c>
      <c r="P593" t="s">
        <v>25</v>
      </c>
      <c r="Q593">
        <v>0</v>
      </c>
      <c r="R593">
        <v>250</v>
      </c>
      <c r="S593" t="s">
        <v>25</v>
      </c>
    </row>
    <row r="594" spans="1:19" x14ac:dyDescent="0.35">
      <c r="A594" t="s">
        <v>61</v>
      </c>
      <c r="B594">
        <v>35</v>
      </c>
      <c r="C594" t="s">
        <v>171</v>
      </c>
      <c r="D594">
        <v>112</v>
      </c>
      <c r="E594" t="s">
        <v>172</v>
      </c>
      <c r="F594" t="s">
        <v>173</v>
      </c>
      <c r="G594" t="s">
        <v>23</v>
      </c>
      <c r="H594">
        <v>125</v>
      </c>
      <c r="I594" t="s">
        <v>26</v>
      </c>
      <c r="J594">
        <v>500</v>
      </c>
      <c r="K594">
        <v>0</v>
      </c>
      <c r="L594">
        <v>1</v>
      </c>
      <c r="M594" t="s">
        <v>25</v>
      </c>
      <c r="N594">
        <v>18</v>
      </c>
      <c r="O594" t="s">
        <v>25</v>
      </c>
      <c r="P594" t="s">
        <v>25</v>
      </c>
      <c r="Q594">
        <v>0</v>
      </c>
      <c r="R594">
        <v>75</v>
      </c>
      <c r="S594" t="s">
        <v>25</v>
      </c>
    </row>
    <row r="595" spans="1:19" x14ac:dyDescent="0.35">
      <c r="A595" t="s">
        <v>62</v>
      </c>
      <c r="B595">
        <v>36</v>
      </c>
      <c r="C595" t="s">
        <v>171</v>
      </c>
      <c r="D595">
        <v>112</v>
      </c>
      <c r="E595" t="s">
        <v>172</v>
      </c>
      <c r="F595" t="s">
        <v>173</v>
      </c>
      <c r="G595" t="s">
        <v>23</v>
      </c>
      <c r="H595">
        <v>150</v>
      </c>
      <c r="I595" t="s">
        <v>26</v>
      </c>
      <c r="J595">
        <v>6000</v>
      </c>
      <c r="K595">
        <v>0</v>
      </c>
      <c r="L595">
        <v>2</v>
      </c>
      <c r="M595" t="s">
        <v>25</v>
      </c>
      <c r="N595">
        <v>21</v>
      </c>
      <c r="O595" t="s">
        <v>25</v>
      </c>
      <c r="P595" t="s">
        <v>25</v>
      </c>
      <c r="Q595">
        <v>0</v>
      </c>
      <c r="R595">
        <v>150</v>
      </c>
      <c r="S595" t="s">
        <v>25</v>
      </c>
    </row>
    <row r="596" spans="1:19" x14ac:dyDescent="0.35">
      <c r="A596" t="s">
        <v>63</v>
      </c>
      <c r="B596">
        <v>37</v>
      </c>
      <c r="C596" t="s">
        <v>171</v>
      </c>
      <c r="D596">
        <v>112</v>
      </c>
      <c r="E596" t="s">
        <v>172</v>
      </c>
      <c r="F596" t="s">
        <v>173</v>
      </c>
      <c r="G596" t="s">
        <v>25</v>
      </c>
      <c r="H596" t="s">
        <v>26</v>
      </c>
      <c r="I596" t="s">
        <v>26</v>
      </c>
      <c r="J596" t="s">
        <v>26</v>
      </c>
      <c r="K596" t="s">
        <v>26</v>
      </c>
      <c r="L596" t="s">
        <v>26</v>
      </c>
      <c r="M596" t="s">
        <v>26</v>
      </c>
      <c r="N596" t="s">
        <v>26</v>
      </c>
      <c r="O596" t="s">
        <v>26</v>
      </c>
      <c r="P596" t="s">
        <v>26</v>
      </c>
      <c r="Q596" t="s">
        <v>26</v>
      </c>
      <c r="R596" t="s">
        <v>26</v>
      </c>
      <c r="S596" t="s">
        <v>26</v>
      </c>
    </row>
    <row r="597" spans="1:19" x14ac:dyDescent="0.35">
      <c r="A597" t="s">
        <v>64</v>
      </c>
      <c r="B597">
        <v>38</v>
      </c>
      <c r="C597" t="s">
        <v>171</v>
      </c>
      <c r="D597">
        <v>112</v>
      </c>
      <c r="E597" t="s">
        <v>172</v>
      </c>
      <c r="F597" t="s">
        <v>173</v>
      </c>
      <c r="G597" t="s">
        <v>25</v>
      </c>
      <c r="H597" t="s">
        <v>26</v>
      </c>
      <c r="I597" t="s">
        <v>26</v>
      </c>
      <c r="J597" t="s">
        <v>26</v>
      </c>
      <c r="K597" t="s">
        <v>26</v>
      </c>
      <c r="L597" t="s">
        <v>26</v>
      </c>
      <c r="M597" t="s">
        <v>26</v>
      </c>
      <c r="N597" t="s">
        <v>26</v>
      </c>
      <c r="O597" t="s">
        <v>26</v>
      </c>
      <c r="P597" t="s">
        <v>26</v>
      </c>
      <c r="Q597" t="s">
        <v>26</v>
      </c>
      <c r="R597" t="s">
        <v>26</v>
      </c>
      <c r="S597" t="s">
        <v>26</v>
      </c>
    </row>
    <row r="598" spans="1:19" x14ac:dyDescent="0.35">
      <c r="A598" t="s">
        <v>65</v>
      </c>
      <c r="B598">
        <v>39</v>
      </c>
      <c r="C598" t="s">
        <v>171</v>
      </c>
      <c r="D598">
        <v>112</v>
      </c>
      <c r="E598" t="s">
        <v>172</v>
      </c>
      <c r="F598" t="s">
        <v>173</v>
      </c>
      <c r="G598" t="s">
        <v>25</v>
      </c>
      <c r="H598" t="s">
        <v>26</v>
      </c>
      <c r="I598" t="s">
        <v>26</v>
      </c>
      <c r="J598" t="s">
        <v>26</v>
      </c>
      <c r="K598" t="s">
        <v>26</v>
      </c>
      <c r="L598" t="s">
        <v>26</v>
      </c>
      <c r="M598" t="s">
        <v>26</v>
      </c>
      <c r="N598" t="s">
        <v>26</v>
      </c>
      <c r="O598" t="s">
        <v>26</v>
      </c>
      <c r="P598" t="s">
        <v>26</v>
      </c>
      <c r="Q598" t="s">
        <v>26</v>
      </c>
      <c r="R598" t="s">
        <v>26</v>
      </c>
      <c r="S598" t="s">
        <v>26</v>
      </c>
    </row>
    <row r="599" spans="1:19" x14ac:dyDescent="0.35">
      <c r="A599" t="s">
        <v>66</v>
      </c>
      <c r="B599">
        <v>40</v>
      </c>
      <c r="C599" t="s">
        <v>171</v>
      </c>
      <c r="D599">
        <v>112</v>
      </c>
      <c r="E599" t="s">
        <v>172</v>
      </c>
      <c r="F599" t="s">
        <v>173</v>
      </c>
      <c r="G599" t="s">
        <v>25</v>
      </c>
      <c r="H599" t="s">
        <v>26</v>
      </c>
      <c r="I599" t="s">
        <v>26</v>
      </c>
      <c r="J599" t="s">
        <v>26</v>
      </c>
      <c r="K599" t="s">
        <v>26</v>
      </c>
      <c r="L599" t="s">
        <v>26</v>
      </c>
      <c r="M599" t="s">
        <v>26</v>
      </c>
      <c r="N599" t="s">
        <v>26</v>
      </c>
      <c r="O599" t="s">
        <v>26</v>
      </c>
      <c r="P599" t="s">
        <v>26</v>
      </c>
      <c r="Q599" t="s">
        <v>26</v>
      </c>
      <c r="R599" t="s">
        <v>26</v>
      </c>
      <c r="S599" t="s">
        <v>26</v>
      </c>
    </row>
    <row r="600" spans="1:19" x14ac:dyDescent="0.35">
      <c r="A600" t="s">
        <v>67</v>
      </c>
      <c r="B600">
        <v>41</v>
      </c>
      <c r="C600" t="s">
        <v>171</v>
      </c>
      <c r="D600">
        <v>112</v>
      </c>
      <c r="E600" t="s">
        <v>172</v>
      </c>
      <c r="F600" t="s">
        <v>173</v>
      </c>
      <c r="G600" t="s">
        <v>25</v>
      </c>
      <c r="H600" t="s">
        <v>26</v>
      </c>
      <c r="I600" t="s">
        <v>26</v>
      </c>
      <c r="J600" t="s">
        <v>26</v>
      </c>
      <c r="K600" t="s">
        <v>26</v>
      </c>
      <c r="L600" t="s">
        <v>26</v>
      </c>
      <c r="M600" t="s">
        <v>26</v>
      </c>
      <c r="N600" t="s">
        <v>26</v>
      </c>
      <c r="O600" t="s">
        <v>26</v>
      </c>
      <c r="P600" t="s">
        <v>26</v>
      </c>
      <c r="Q600" t="s">
        <v>26</v>
      </c>
      <c r="R600" t="s">
        <v>26</v>
      </c>
      <c r="S600" t="s">
        <v>26</v>
      </c>
    </row>
    <row r="601" spans="1:19" x14ac:dyDescent="0.35">
      <c r="A601" t="s">
        <v>68</v>
      </c>
      <c r="B601">
        <v>42</v>
      </c>
      <c r="C601" t="s">
        <v>171</v>
      </c>
      <c r="D601">
        <v>112</v>
      </c>
      <c r="E601" t="s">
        <v>172</v>
      </c>
      <c r="F601" t="s">
        <v>173</v>
      </c>
      <c r="G601" t="s">
        <v>23</v>
      </c>
      <c r="H601">
        <v>170</v>
      </c>
      <c r="I601" t="s">
        <v>26</v>
      </c>
      <c r="J601" t="s">
        <v>26</v>
      </c>
      <c r="K601">
        <v>0</v>
      </c>
      <c r="L601">
        <v>1</v>
      </c>
      <c r="M601" t="s">
        <v>25</v>
      </c>
      <c r="N601">
        <v>18</v>
      </c>
      <c r="O601" t="s">
        <v>30</v>
      </c>
      <c r="P601" t="s">
        <v>25</v>
      </c>
      <c r="Q601">
        <v>0</v>
      </c>
      <c r="R601">
        <v>130</v>
      </c>
      <c r="S601" t="s">
        <v>31</v>
      </c>
    </row>
    <row r="602" spans="1:19" x14ac:dyDescent="0.35">
      <c r="A602" t="s">
        <v>69</v>
      </c>
      <c r="B602">
        <v>44</v>
      </c>
      <c r="C602" t="s">
        <v>171</v>
      </c>
      <c r="D602">
        <v>112</v>
      </c>
      <c r="E602" t="s">
        <v>172</v>
      </c>
      <c r="F602" t="s">
        <v>173</v>
      </c>
      <c r="G602" t="s">
        <v>23</v>
      </c>
      <c r="H602">
        <v>159</v>
      </c>
      <c r="I602" t="s">
        <v>26</v>
      </c>
      <c r="J602" t="s">
        <v>26</v>
      </c>
      <c r="K602">
        <v>0</v>
      </c>
      <c r="L602">
        <v>1</v>
      </c>
      <c r="M602" t="s">
        <v>25</v>
      </c>
      <c r="N602" t="s">
        <v>26</v>
      </c>
      <c r="O602" t="s">
        <v>25</v>
      </c>
      <c r="P602" t="s">
        <v>25</v>
      </c>
      <c r="Q602">
        <v>0</v>
      </c>
      <c r="R602">
        <v>102</v>
      </c>
      <c r="S602" t="s">
        <v>27</v>
      </c>
    </row>
    <row r="603" spans="1:19" x14ac:dyDescent="0.35">
      <c r="A603" t="s">
        <v>70</v>
      </c>
      <c r="B603">
        <v>45</v>
      </c>
      <c r="C603" t="s">
        <v>171</v>
      </c>
      <c r="D603">
        <v>112</v>
      </c>
      <c r="E603" t="s">
        <v>172</v>
      </c>
      <c r="F603" t="s">
        <v>173</v>
      </c>
      <c r="G603" t="s">
        <v>25</v>
      </c>
      <c r="H603" t="s">
        <v>26</v>
      </c>
      <c r="I603" t="s">
        <v>26</v>
      </c>
      <c r="J603" t="s">
        <v>26</v>
      </c>
      <c r="K603" t="s">
        <v>26</v>
      </c>
      <c r="L603" t="s">
        <v>26</v>
      </c>
      <c r="M603" t="s">
        <v>26</v>
      </c>
      <c r="N603" t="s">
        <v>26</v>
      </c>
      <c r="O603" t="s">
        <v>26</v>
      </c>
      <c r="P603" t="s">
        <v>26</v>
      </c>
      <c r="Q603" t="s">
        <v>26</v>
      </c>
      <c r="R603" t="s">
        <v>26</v>
      </c>
      <c r="S603" t="s">
        <v>26</v>
      </c>
    </row>
    <row r="604" spans="1:19" x14ac:dyDescent="0.35">
      <c r="A604" t="s">
        <v>71</v>
      </c>
      <c r="B604">
        <v>46</v>
      </c>
      <c r="C604" t="s">
        <v>171</v>
      </c>
      <c r="D604">
        <v>112</v>
      </c>
      <c r="E604" t="s">
        <v>172</v>
      </c>
      <c r="F604" t="s">
        <v>173</v>
      </c>
      <c r="G604" t="s">
        <v>25</v>
      </c>
      <c r="H604" t="s">
        <v>26</v>
      </c>
      <c r="I604" t="s">
        <v>26</v>
      </c>
      <c r="J604" t="s">
        <v>26</v>
      </c>
      <c r="K604" t="s">
        <v>26</v>
      </c>
      <c r="L604" t="s">
        <v>26</v>
      </c>
      <c r="M604" t="s">
        <v>26</v>
      </c>
      <c r="N604" t="s">
        <v>26</v>
      </c>
      <c r="O604" t="s">
        <v>26</v>
      </c>
      <c r="P604" t="s">
        <v>26</v>
      </c>
      <c r="Q604" t="s">
        <v>26</v>
      </c>
      <c r="R604" t="s">
        <v>26</v>
      </c>
      <c r="S604" t="s">
        <v>26</v>
      </c>
    </row>
    <row r="605" spans="1:19" x14ac:dyDescent="0.35">
      <c r="A605" t="s">
        <v>72</v>
      </c>
      <c r="B605">
        <v>47</v>
      </c>
      <c r="C605" t="s">
        <v>171</v>
      </c>
      <c r="D605">
        <v>112</v>
      </c>
      <c r="E605" t="s">
        <v>172</v>
      </c>
      <c r="F605" t="s">
        <v>173</v>
      </c>
      <c r="G605" t="s">
        <v>25</v>
      </c>
      <c r="H605" t="s">
        <v>26</v>
      </c>
      <c r="I605" t="s">
        <v>26</v>
      </c>
      <c r="J605" t="s">
        <v>26</v>
      </c>
      <c r="K605" t="s">
        <v>26</v>
      </c>
      <c r="L605" t="s">
        <v>26</v>
      </c>
      <c r="M605" t="s">
        <v>26</v>
      </c>
      <c r="N605" t="s">
        <v>26</v>
      </c>
      <c r="O605" t="s">
        <v>26</v>
      </c>
      <c r="P605" t="s">
        <v>26</v>
      </c>
      <c r="Q605" t="s">
        <v>26</v>
      </c>
      <c r="R605" t="s">
        <v>26</v>
      </c>
      <c r="S605" t="s">
        <v>26</v>
      </c>
    </row>
    <row r="606" spans="1:19" x14ac:dyDescent="0.35">
      <c r="A606" t="s">
        <v>73</v>
      </c>
      <c r="B606">
        <v>48</v>
      </c>
      <c r="C606" t="s">
        <v>171</v>
      </c>
      <c r="D606">
        <v>112</v>
      </c>
      <c r="E606" t="s">
        <v>172</v>
      </c>
      <c r="F606" t="s">
        <v>173</v>
      </c>
      <c r="G606" t="s">
        <v>25</v>
      </c>
      <c r="H606" t="s">
        <v>26</v>
      </c>
      <c r="I606" t="s">
        <v>26</v>
      </c>
      <c r="J606" t="s">
        <v>26</v>
      </c>
      <c r="K606" t="s">
        <v>26</v>
      </c>
      <c r="L606" t="s">
        <v>26</v>
      </c>
      <c r="M606" t="s">
        <v>26</v>
      </c>
      <c r="N606" t="s">
        <v>26</v>
      </c>
      <c r="O606" t="s">
        <v>26</v>
      </c>
      <c r="P606" t="s">
        <v>26</v>
      </c>
      <c r="Q606" t="s">
        <v>26</v>
      </c>
      <c r="R606" t="s">
        <v>26</v>
      </c>
      <c r="S606" t="s">
        <v>26</v>
      </c>
    </row>
    <row r="607" spans="1:19" x14ac:dyDescent="0.35">
      <c r="A607" t="s">
        <v>74</v>
      </c>
      <c r="B607">
        <v>49</v>
      </c>
      <c r="C607" t="s">
        <v>171</v>
      </c>
      <c r="D607">
        <v>112</v>
      </c>
      <c r="E607" t="s">
        <v>172</v>
      </c>
      <c r="F607" t="s">
        <v>173</v>
      </c>
      <c r="G607" t="s">
        <v>25</v>
      </c>
      <c r="H607" t="s">
        <v>26</v>
      </c>
      <c r="I607" t="s">
        <v>26</v>
      </c>
      <c r="J607" t="s">
        <v>26</v>
      </c>
      <c r="K607" t="s">
        <v>26</v>
      </c>
      <c r="L607" t="s">
        <v>26</v>
      </c>
      <c r="M607" t="s">
        <v>26</v>
      </c>
      <c r="N607" t="s">
        <v>26</v>
      </c>
      <c r="O607" t="s">
        <v>26</v>
      </c>
      <c r="P607" t="s">
        <v>26</v>
      </c>
      <c r="Q607" t="s">
        <v>26</v>
      </c>
      <c r="R607" t="s">
        <v>26</v>
      </c>
      <c r="S607" t="s">
        <v>26</v>
      </c>
    </row>
    <row r="608" spans="1:19" x14ac:dyDescent="0.35">
      <c r="A608" t="s">
        <v>75</v>
      </c>
      <c r="B608">
        <v>50</v>
      </c>
      <c r="C608" t="s">
        <v>171</v>
      </c>
      <c r="D608">
        <v>112</v>
      </c>
      <c r="E608" t="s">
        <v>172</v>
      </c>
      <c r="F608" t="s">
        <v>173</v>
      </c>
      <c r="G608" t="s">
        <v>25</v>
      </c>
      <c r="H608" t="s">
        <v>26</v>
      </c>
      <c r="I608" t="s">
        <v>26</v>
      </c>
      <c r="J608" t="s">
        <v>26</v>
      </c>
      <c r="K608" t="s">
        <v>26</v>
      </c>
      <c r="L608" t="s">
        <v>26</v>
      </c>
      <c r="M608" t="s">
        <v>26</v>
      </c>
      <c r="N608" t="s">
        <v>26</v>
      </c>
      <c r="O608" t="s">
        <v>26</v>
      </c>
      <c r="P608" t="s">
        <v>26</v>
      </c>
      <c r="Q608" t="s">
        <v>26</v>
      </c>
      <c r="R608" t="s">
        <v>26</v>
      </c>
      <c r="S608" t="s">
        <v>26</v>
      </c>
    </row>
    <row r="609" spans="1:19" x14ac:dyDescent="0.35">
      <c r="A609" t="s">
        <v>76</v>
      </c>
      <c r="B609">
        <v>51</v>
      </c>
      <c r="C609" t="s">
        <v>171</v>
      </c>
      <c r="D609">
        <v>112</v>
      </c>
      <c r="E609" t="s">
        <v>172</v>
      </c>
      <c r="F609" t="s">
        <v>173</v>
      </c>
      <c r="G609" t="s">
        <v>25</v>
      </c>
      <c r="H609" t="s">
        <v>26</v>
      </c>
      <c r="I609" t="s">
        <v>26</v>
      </c>
      <c r="J609" t="s">
        <v>26</v>
      </c>
      <c r="K609" t="s">
        <v>26</v>
      </c>
      <c r="L609" t="s">
        <v>26</v>
      </c>
      <c r="M609" t="s">
        <v>26</v>
      </c>
      <c r="N609" t="s">
        <v>26</v>
      </c>
      <c r="O609" t="s">
        <v>26</v>
      </c>
      <c r="P609" t="s">
        <v>26</v>
      </c>
      <c r="Q609" t="s">
        <v>26</v>
      </c>
      <c r="R609" t="s">
        <v>26</v>
      </c>
      <c r="S609" t="s">
        <v>26</v>
      </c>
    </row>
    <row r="610" spans="1:19" x14ac:dyDescent="0.35">
      <c r="A610" t="s">
        <v>77</v>
      </c>
      <c r="B610">
        <v>53</v>
      </c>
      <c r="C610" t="s">
        <v>171</v>
      </c>
      <c r="D610">
        <v>112</v>
      </c>
      <c r="E610" t="s">
        <v>172</v>
      </c>
      <c r="F610" t="s">
        <v>173</v>
      </c>
      <c r="G610" t="s">
        <v>25</v>
      </c>
      <c r="H610" t="s">
        <v>26</v>
      </c>
      <c r="I610" t="s">
        <v>26</v>
      </c>
      <c r="J610" t="s">
        <v>26</v>
      </c>
      <c r="K610" t="s">
        <v>26</v>
      </c>
      <c r="L610" t="s">
        <v>26</v>
      </c>
      <c r="M610" t="s">
        <v>26</v>
      </c>
      <c r="N610" t="s">
        <v>26</v>
      </c>
      <c r="O610" t="s">
        <v>26</v>
      </c>
      <c r="P610" t="s">
        <v>26</v>
      </c>
      <c r="Q610" t="s">
        <v>26</v>
      </c>
      <c r="R610" t="s">
        <v>26</v>
      </c>
      <c r="S610" t="s">
        <v>26</v>
      </c>
    </row>
    <row r="611" spans="1:19" x14ac:dyDescent="0.35">
      <c r="A611" t="s">
        <v>79</v>
      </c>
      <c r="B611">
        <v>54</v>
      </c>
      <c r="C611" t="s">
        <v>171</v>
      </c>
      <c r="D611">
        <v>112</v>
      </c>
      <c r="E611" t="s">
        <v>172</v>
      </c>
      <c r="F611" t="s">
        <v>173</v>
      </c>
      <c r="G611" t="s">
        <v>25</v>
      </c>
      <c r="H611" t="s">
        <v>26</v>
      </c>
      <c r="I611" t="s">
        <v>26</v>
      </c>
      <c r="J611" t="s">
        <v>26</v>
      </c>
      <c r="K611" t="s">
        <v>26</v>
      </c>
      <c r="L611" t="s">
        <v>26</v>
      </c>
      <c r="M611" t="s">
        <v>26</v>
      </c>
      <c r="N611" t="s">
        <v>26</v>
      </c>
      <c r="O611" t="s">
        <v>26</v>
      </c>
      <c r="P611" t="s">
        <v>26</v>
      </c>
      <c r="Q611" t="s">
        <v>26</v>
      </c>
      <c r="R611" t="s">
        <v>26</v>
      </c>
      <c r="S611" t="s">
        <v>26</v>
      </c>
    </row>
    <row r="612" spans="1:19" x14ac:dyDescent="0.35">
      <c r="A612" t="s">
        <v>80</v>
      </c>
      <c r="B612">
        <v>55</v>
      </c>
      <c r="C612" t="s">
        <v>171</v>
      </c>
      <c r="D612">
        <v>112</v>
      </c>
      <c r="E612" t="s">
        <v>172</v>
      </c>
      <c r="F612" t="s">
        <v>173</v>
      </c>
      <c r="G612" t="s">
        <v>25</v>
      </c>
      <c r="H612" t="s">
        <v>26</v>
      </c>
      <c r="I612" t="s">
        <v>26</v>
      </c>
      <c r="J612" t="s">
        <v>26</v>
      </c>
      <c r="K612" t="s">
        <v>26</v>
      </c>
      <c r="L612" t="s">
        <v>26</v>
      </c>
      <c r="M612" t="s">
        <v>26</v>
      </c>
      <c r="N612" t="s">
        <v>26</v>
      </c>
      <c r="O612" t="s">
        <v>26</v>
      </c>
      <c r="P612" t="s">
        <v>26</v>
      </c>
      <c r="Q612" t="s">
        <v>26</v>
      </c>
      <c r="R612" t="s">
        <v>26</v>
      </c>
      <c r="S612" t="s">
        <v>26</v>
      </c>
    </row>
    <row r="613" spans="1:19" x14ac:dyDescent="0.35">
      <c r="A613" t="s">
        <v>81</v>
      </c>
      <c r="B613">
        <v>56</v>
      </c>
      <c r="C613" t="s">
        <v>171</v>
      </c>
      <c r="D613">
        <v>112</v>
      </c>
      <c r="E613" t="s">
        <v>172</v>
      </c>
      <c r="F613" t="s">
        <v>173</v>
      </c>
      <c r="G613" t="s">
        <v>25</v>
      </c>
      <c r="H613" t="s">
        <v>26</v>
      </c>
      <c r="I613" t="s">
        <v>26</v>
      </c>
      <c r="J613" t="s">
        <v>26</v>
      </c>
      <c r="K613" t="s">
        <v>26</v>
      </c>
      <c r="L613" t="s">
        <v>26</v>
      </c>
      <c r="M613" t="s">
        <v>26</v>
      </c>
      <c r="N613" t="s">
        <v>26</v>
      </c>
      <c r="O613" t="s">
        <v>26</v>
      </c>
      <c r="P613" t="s">
        <v>26</v>
      </c>
      <c r="Q613" t="s">
        <v>26</v>
      </c>
      <c r="R613" t="s">
        <v>26</v>
      </c>
      <c r="S613" t="s">
        <v>26</v>
      </c>
    </row>
    <row r="614" spans="1:19" x14ac:dyDescent="0.35">
      <c r="A614" t="s">
        <v>19</v>
      </c>
      <c r="B614">
        <v>1</v>
      </c>
      <c r="C614" t="s">
        <v>174</v>
      </c>
      <c r="D614">
        <v>113</v>
      </c>
      <c r="E614" t="s">
        <v>175</v>
      </c>
      <c r="F614" t="s">
        <v>22</v>
      </c>
      <c r="G614" t="s">
        <v>25</v>
      </c>
      <c r="H614" t="s">
        <v>26</v>
      </c>
      <c r="I614" t="s">
        <v>26</v>
      </c>
      <c r="J614" t="s">
        <v>26</v>
      </c>
      <c r="K614" t="s">
        <v>26</v>
      </c>
      <c r="L614" t="s">
        <v>26</v>
      </c>
      <c r="M614" t="s">
        <v>26</v>
      </c>
      <c r="N614" t="s">
        <v>26</v>
      </c>
      <c r="O614" t="s">
        <v>26</v>
      </c>
      <c r="P614" t="s">
        <v>26</v>
      </c>
      <c r="Q614" t="s">
        <v>26</v>
      </c>
      <c r="R614" t="s">
        <v>26</v>
      </c>
      <c r="S614" t="s">
        <v>26</v>
      </c>
    </row>
    <row r="615" spans="1:19" x14ac:dyDescent="0.35">
      <c r="A615" t="s">
        <v>28</v>
      </c>
      <c r="B615">
        <v>2</v>
      </c>
      <c r="C615" t="s">
        <v>174</v>
      </c>
      <c r="D615">
        <v>113</v>
      </c>
      <c r="E615" t="s">
        <v>175</v>
      </c>
      <c r="F615" t="s">
        <v>22</v>
      </c>
      <c r="G615" t="s">
        <v>23</v>
      </c>
      <c r="H615">
        <v>120</v>
      </c>
      <c r="I615" t="s">
        <v>25</v>
      </c>
      <c r="J615" t="s">
        <v>85</v>
      </c>
      <c r="K615">
        <v>2</v>
      </c>
      <c r="L615">
        <v>1</v>
      </c>
      <c r="M615" t="s">
        <v>25</v>
      </c>
      <c r="N615" t="s">
        <v>26</v>
      </c>
      <c r="O615" t="s">
        <v>30</v>
      </c>
      <c r="P615" t="s">
        <v>25</v>
      </c>
      <c r="Q615">
        <v>2</v>
      </c>
      <c r="R615">
        <v>60</v>
      </c>
      <c r="S615" t="s">
        <v>27</v>
      </c>
    </row>
    <row r="616" spans="1:19" x14ac:dyDescent="0.35">
      <c r="A616" t="s">
        <v>32</v>
      </c>
      <c r="B616">
        <v>4</v>
      </c>
      <c r="C616" t="s">
        <v>174</v>
      </c>
      <c r="D616">
        <v>113</v>
      </c>
      <c r="E616" t="s">
        <v>175</v>
      </c>
      <c r="F616" t="s">
        <v>22</v>
      </c>
      <c r="G616" t="s">
        <v>25</v>
      </c>
      <c r="H616" t="s">
        <v>26</v>
      </c>
      <c r="I616" t="s">
        <v>26</v>
      </c>
      <c r="J616" t="s">
        <v>26</v>
      </c>
      <c r="K616" t="s">
        <v>26</v>
      </c>
      <c r="L616" t="s">
        <v>26</v>
      </c>
      <c r="M616" t="s">
        <v>26</v>
      </c>
      <c r="N616" t="s">
        <v>26</v>
      </c>
      <c r="O616" t="s">
        <v>26</v>
      </c>
      <c r="P616" t="s">
        <v>26</v>
      </c>
      <c r="Q616" t="s">
        <v>26</v>
      </c>
      <c r="R616" t="s">
        <v>26</v>
      </c>
      <c r="S616" t="s">
        <v>26</v>
      </c>
    </row>
    <row r="617" spans="1:19" x14ac:dyDescent="0.35">
      <c r="A617" t="s">
        <v>33</v>
      </c>
      <c r="B617">
        <v>5</v>
      </c>
      <c r="C617" t="s">
        <v>174</v>
      </c>
      <c r="D617">
        <v>113</v>
      </c>
      <c r="E617" t="s">
        <v>175</v>
      </c>
      <c r="F617" t="s">
        <v>22</v>
      </c>
      <c r="G617" t="s">
        <v>23</v>
      </c>
      <c r="H617">
        <v>75</v>
      </c>
      <c r="I617" t="s">
        <v>25</v>
      </c>
      <c r="J617" t="s">
        <v>85</v>
      </c>
      <c r="K617">
        <v>2</v>
      </c>
      <c r="L617">
        <v>2</v>
      </c>
      <c r="M617" t="s">
        <v>25</v>
      </c>
      <c r="N617" t="s">
        <v>26</v>
      </c>
      <c r="O617" t="s">
        <v>30</v>
      </c>
      <c r="P617" t="s">
        <v>25</v>
      </c>
      <c r="Q617">
        <v>2</v>
      </c>
      <c r="R617">
        <v>50</v>
      </c>
      <c r="S617" t="s">
        <v>25</v>
      </c>
    </row>
    <row r="618" spans="1:19" x14ac:dyDescent="0.35">
      <c r="A618" t="s">
        <v>34</v>
      </c>
      <c r="B618">
        <v>6</v>
      </c>
      <c r="C618" t="s">
        <v>174</v>
      </c>
      <c r="D618">
        <v>113</v>
      </c>
      <c r="E618" t="s">
        <v>175</v>
      </c>
      <c r="F618" t="s">
        <v>22</v>
      </c>
      <c r="G618" t="s">
        <v>23</v>
      </c>
      <c r="H618">
        <v>120</v>
      </c>
      <c r="I618" t="s">
        <v>25</v>
      </c>
      <c r="J618" t="s">
        <v>85</v>
      </c>
      <c r="K618">
        <v>2</v>
      </c>
      <c r="L618">
        <v>2</v>
      </c>
      <c r="M618" t="s">
        <v>25</v>
      </c>
      <c r="N618" t="s">
        <v>26</v>
      </c>
      <c r="O618" t="s">
        <v>30</v>
      </c>
      <c r="P618" t="s">
        <v>25</v>
      </c>
      <c r="Q618">
        <v>25</v>
      </c>
      <c r="R618">
        <v>100</v>
      </c>
      <c r="S618" t="s">
        <v>25</v>
      </c>
    </row>
    <row r="619" spans="1:19" x14ac:dyDescent="0.35">
      <c r="A619" t="s">
        <v>35</v>
      </c>
      <c r="B619">
        <v>8</v>
      </c>
      <c r="C619" t="s">
        <v>174</v>
      </c>
      <c r="D619">
        <v>113</v>
      </c>
      <c r="E619" t="s">
        <v>175</v>
      </c>
      <c r="F619" t="s">
        <v>22</v>
      </c>
      <c r="G619" t="s">
        <v>25</v>
      </c>
      <c r="H619" t="s">
        <v>26</v>
      </c>
      <c r="I619" t="s">
        <v>26</v>
      </c>
      <c r="J619" t="s">
        <v>26</v>
      </c>
      <c r="K619" t="s">
        <v>26</v>
      </c>
      <c r="L619" t="s">
        <v>26</v>
      </c>
      <c r="M619" t="s">
        <v>26</v>
      </c>
      <c r="N619" t="s">
        <v>26</v>
      </c>
      <c r="O619" t="s">
        <v>26</v>
      </c>
      <c r="P619" t="s">
        <v>26</v>
      </c>
      <c r="Q619" t="s">
        <v>26</v>
      </c>
      <c r="R619" t="s">
        <v>26</v>
      </c>
      <c r="S619" t="s">
        <v>26</v>
      </c>
    </row>
    <row r="620" spans="1:19" x14ac:dyDescent="0.35">
      <c r="A620" t="s">
        <v>36</v>
      </c>
      <c r="B620">
        <v>9</v>
      </c>
      <c r="C620" t="s">
        <v>174</v>
      </c>
      <c r="D620">
        <v>113</v>
      </c>
      <c r="E620" t="s">
        <v>175</v>
      </c>
      <c r="F620" t="s">
        <v>22</v>
      </c>
      <c r="G620" t="s">
        <v>25</v>
      </c>
      <c r="H620" t="s">
        <v>26</v>
      </c>
      <c r="I620" t="s">
        <v>26</v>
      </c>
      <c r="J620" t="s">
        <v>26</v>
      </c>
      <c r="K620" t="s">
        <v>26</v>
      </c>
      <c r="L620" t="s">
        <v>26</v>
      </c>
      <c r="M620" t="s">
        <v>26</v>
      </c>
      <c r="N620" t="s">
        <v>26</v>
      </c>
      <c r="O620" t="s">
        <v>26</v>
      </c>
      <c r="P620" t="s">
        <v>26</v>
      </c>
      <c r="Q620" t="s">
        <v>26</v>
      </c>
      <c r="R620" t="s">
        <v>26</v>
      </c>
      <c r="S620" t="s">
        <v>26</v>
      </c>
    </row>
    <row r="621" spans="1:19" x14ac:dyDescent="0.35">
      <c r="A621" t="s">
        <v>37</v>
      </c>
      <c r="B621">
        <v>10</v>
      </c>
      <c r="C621" t="s">
        <v>174</v>
      </c>
      <c r="D621">
        <v>113</v>
      </c>
      <c r="E621" t="s">
        <v>175</v>
      </c>
      <c r="F621" t="s">
        <v>22</v>
      </c>
      <c r="G621" t="s">
        <v>25</v>
      </c>
      <c r="H621" t="s">
        <v>26</v>
      </c>
      <c r="I621" t="s">
        <v>26</v>
      </c>
      <c r="J621" t="s">
        <v>26</v>
      </c>
      <c r="K621" t="s">
        <v>26</v>
      </c>
      <c r="L621" t="s">
        <v>26</v>
      </c>
      <c r="M621" t="s">
        <v>26</v>
      </c>
      <c r="N621" t="s">
        <v>26</v>
      </c>
      <c r="O621" t="s">
        <v>26</v>
      </c>
      <c r="P621" t="s">
        <v>26</v>
      </c>
      <c r="Q621" t="s">
        <v>26</v>
      </c>
      <c r="R621" t="s">
        <v>26</v>
      </c>
      <c r="S621" t="s">
        <v>26</v>
      </c>
    </row>
    <row r="622" spans="1:19" x14ac:dyDescent="0.35">
      <c r="A622" t="s">
        <v>39</v>
      </c>
      <c r="B622">
        <v>12</v>
      </c>
      <c r="C622" t="s">
        <v>174</v>
      </c>
      <c r="D622">
        <v>113</v>
      </c>
      <c r="E622" t="s">
        <v>175</v>
      </c>
      <c r="F622" t="s">
        <v>22</v>
      </c>
      <c r="G622" t="s">
        <v>25</v>
      </c>
      <c r="H622" t="s">
        <v>26</v>
      </c>
      <c r="I622" t="s">
        <v>26</v>
      </c>
      <c r="J622" t="s">
        <v>26</v>
      </c>
      <c r="K622" t="s">
        <v>26</v>
      </c>
      <c r="L622" t="s">
        <v>26</v>
      </c>
      <c r="M622" t="s">
        <v>26</v>
      </c>
      <c r="N622" t="s">
        <v>26</v>
      </c>
      <c r="O622" t="s">
        <v>26</v>
      </c>
      <c r="P622" t="s">
        <v>26</v>
      </c>
      <c r="Q622" t="s">
        <v>26</v>
      </c>
      <c r="R622" t="s">
        <v>26</v>
      </c>
      <c r="S622" t="s">
        <v>26</v>
      </c>
    </row>
    <row r="623" spans="1:19" x14ac:dyDescent="0.35">
      <c r="A623" t="s">
        <v>40</v>
      </c>
      <c r="B623">
        <v>13</v>
      </c>
      <c r="C623" t="s">
        <v>174</v>
      </c>
      <c r="D623">
        <v>113</v>
      </c>
      <c r="E623" t="s">
        <v>175</v>
      </c>
      <c r="F623" t="s">
        <v>22</v>
      </c>
      <c r="G623" t="s">
        <v>25</v>
      </c>
      <c r="H623" t="s">
        <v>26</v>
      </c>
      <c r="I623" t="s">
        <v>26</v>
      </c>
      <c r="J623" t="s">
        <v>26</v>
      </c>
      <c r="K623" t="s">
        <v>26</v>
      </c>
      <c r="L623" t="s">
        <v>26</v>
      </c>
      <c r="M623" t="s">
        <v>26</v>
      </c>
      <c r="N623" t="s">
        <v>26</v>
      </c>
      <c r="O623" t="s">
        <v>26</v>
      </c>
      <c r="P623" t="s">
        <v>26</v>
      </c>
      <c r="Q623" t="s">
        <v>26</v>
      </c>
      <c r="R623" t="s">
        <v>26</v>
      </c>
      <c r="S623" t="s">
        <v>26</v>
      </c>
    </row>
    <row r="624" spans="1:19" x14ac:dyDescent="0.35">
      <c r="A624" t="s">
        <v>41</v>
      </c>
      <c r="B624">
        <v>15</v>
      </c>
      <c r="C624" t="s">
        <v>174</v>
      </c>
      <c r="D624">
        <v>113</v>
      </c>
      <c r="E624" t="s">
        <v>175</v>
      </c>
      <c r="F624" t="s">
        <v>22</v>
      </c>
      <c r="G624" t="s">
        <v>25</v>
      </c>
      <c r="H624" t="s">
        <v>26</v>
      </c>
      <c r="I624" t="s">
        <v>26</v>
      </c>
      <c r="J624" t="s">
        <v>26</v>
      </c>
      <c r="K624" t="s">
        <v>26</v>
      </c>
      <c r="L624" t="s">
        <v>26</v>
      </c>
      <c r="M624" t="s">
        <v>26</v>
      </c>
      <c r="N624" t="s">
        <v>26</v>
      </c>
      <c r="O624" t="s">
        <v>26</v>
      </c>
      <c r="P624" t="s">
        <v>26</v>
      </c>
      <c r="Q624" t="s">
        <v>26</v>
      </c>
      <c r="R624" t="s">
        <v>26</v>
      </c>
      <c r="S624" t="s">
        <v>26</v>
      </c>
    </row>
    <row r="625" spans="1:19" x14ac:dyDescent="0.35">
      <c r="A625" t="s">
        <v>42</v>
      </c>
      <c r="B625">
        <v>16</v>
      </c>
      <c r="C625" t="s">
        <v>174</v>
      </c>
      <c r="D625">
        <v>113</v>
      </c>
      <c r="E625" t="s">
        <v>175</v>
      </c>
      <c r="F625" t="s">
        <v>22</v>
      </c>
      <c r="G625" t="s">
        <v>25</v>
      </c>
      <c r="H625" t="s">
        <v>26</v>
      </c>
      <c r="I625" t="s">
        <v>26</v>
      </c>
      <c r="J625" t="s">
        <v>26</v>
      </c>
      <c r="K625" t="s">
        <v>26</v>
      </c>
      <c r="L625" t="s">
        <v>26</v>
      </c>
      <c r="M625" t="s">
        <v>26</v>
      </c>
      <c r="N625" t="s">
        <v>26</v>
      </c>
      <c r="O625" t="s">
        <v>26</v>
      </c>
      <c r="P625" t="s">
        <v>26</v>
      </c>
      <c r="Q625" t="s">
        <v>26</v>
      </c>
      <c r="R625" t="s">
        <v>26</v>
      </c>
      <c r="S625" t="s">
        <v>26</v>
      </c>
    </row>
    <row r="626" spans="1:19" x14ac:dyDescent="0.35">
      <c r="A626" t="s">
        <v>43</v>
      </c>
      <c r="B626">
        <v>17</v>
      </c>
      <c r="C626" t="s">
        <v>174</v>
      </c>
      <c r="D626">
        <v>113</v>
      </c>
      <c r="E626" t="s">
        <v>175</v>
      </c>
      <c r="F626" t="s">
        <v>22</v>
      </c>
      <c r="G626" t="s">
        <v>25</v>
      </c>
      <c r="H626" t="s">
        <v>26</v>
      </c>
      <c r="I626" t="s">
        <v>26</v>
      </c>
      <c r="J626" t="s">
        <v>26</v>
      </c>
      <c r="K626" t="s">
        <v>26</v>
      </c>
      <c r="L626" t="s">
        <v>26</v>
      </c>
      <c r="M626" t="s">
        <v>26</v>
      </c>
      <c r="N626" t="s">
        <v>26</v>
      </c>
      <c r="O626" t="s">
        <v>26</v>
      </c>
      <c r="P626" t="s">
        <v>26</v>
      </c>
      <c r="Q626" t="s">
        <v>26</v>
      </c>
      <c r="R626" t="s">
        <v>26</v>
      </c>
      <c r="S626" t="s">
        <v>26</v>
      </c>
    </row>
    <row r="627" spans="1:19" x14ac:dyDescent="0.35">
      <c r="A627" t="s">
        <v>44</v>
      </c>
      <c r="B627">
        <v>18</v>
      </c>
      <c r="C627" t="s">
        <v>174</v>
      </c>
      <c r="D627">
        <v>113</v>
      </c>
      <c r="E627" t="s">
        <v>175</v>
      </c>
      <c r="F627" t="s">
        <v>22</v>
      </c>
      <c r="G627" t="s">
        <v>25</v>
      </c>
      <c r="H627" t="s">
        <v>26</v>
      </c>
      <c r="I627" t="s">
        <v>26</v>
      </c>
      <c r="J627" t="s">
        <v>26</v>
      </c>
      <c r="K627" t="s">
        <v>26</v>
      </c>
      <c r="L627" t="s">
        <v>26</v>
      </c>
      <c r="M627" t="s">
        <v>26</v>
      </c>
      <c r="N627" t="s">
        <v>26</v>
      </c>
      <c r="O627" t="s">
        <v>26</v>
      </c>
      <c r="P627" t="s">
        <v>26</v>
      </c>
      <c r="Q627" t="s">
        <v>26</v>
      </c>
      <c r="R627" t="s">
        <v>26</v>
      </c>
      <c r="S627" t="s">
        <v>26</v>
      </c>
    </row>
    <row r="628" spans="1:19" x14ac:dyDescent="0.35">
      <c r="A628" t="s">
        <v>45</v>
      </c>
      <c r="B628">
        <v>19</v>
      </c>
      <c r="C628" t="s">
        <v>174</v>
      </c>
      <c r="D628">
        <v>113</v>
      </c>
      <c r="E628" t="s">
        <v>175</v>
      </c>
      <c r="F628" t="s">
        <v>22</v>
      </c>
      <c r="G628" t="s">
        <v>23</v>
      </c>
      <c r="H628">
        <v>40</v>
      </c>
      <c r="I628" t="s">
        <v>25</v>
      </c>
      <c r="J628" t="s">
        <v>85</v>
      </c>
      <c r="K628">
        <v>2</v>
      </c>
      <c r="L628">
        <v>2</v>
      </c>
      <c r="M628" t="s">
        <v>25</v>
      </c>
      <c r="N628" t="s">
        <v>26</v>
      </c>
      <c r="O628" t="s">
        <v>25</v>
      </c>
      <c r="P628" t="s">
        <v>25</v>
      </c>
      <c r="Q628">
        <v>20</v>
      </c>
      <c r="R628">
        <v>75</v>
      </c>
      <c r="S628" t="s">
        <v>25</v>
      </c>
    </row>
    <row r="629" spans="1:19" x14ac:dyDescent="0.35">
      <c r="A629" t="s">
        <v>46</v>
      </c>
      <c r="B629">
        <v>20</v>
      </c>
      <c r="C629" t="s">
        <v>174</v>
      </c>
      <c r="D629">
        <v>113</v>
      </c>
      <c r="E629" t="s">
        <v>175</v>
      </c>
      <c r="F629" t="s">
        <v>22</v>
      </c>
      <c r="G629" t="s">
        <v>25</v>
      </c>
      <c r="H629" t="s">
        <v>26</v>
      </c>
      <c r="I629" t="s">
        <v>26</v>
      </c>
      <c r="J629" t="s">
        <v>26</v>
      </c>
      <c r="K629" t="s">
        <v>26</v>
      </c>
      <c r="L629" t="s">
        <v>26</v>
      </c>
      <c r="M629" t="s">
        <v>26</v>
      </c>
      <c r="N629" t="s">
        <v>26</v>
      </c>
      <c r="O629" t="s">
        <v>26</v>
      </c>
      <c r="P629" t="s">
        <v>26</v>
      </c>
      <c r="Q629" t="s">
        <v>26</v>
      </c>
      <c r="R629" t="s">
        <v>26</v>
      </c>
      <c r="S629" t="s">
        <v>26</v>
      </c>
    </row>
    <row r="630" spans="1:19" x14ac:dyDescent="0.35">
      <c r="A630" t="s">
        <v>47</v>
      </c>
      <c r="B630">
        <v>21</v>
      </c>
      <c r="C630" t="s">
        <v>174</v>
      </c>
      <c r="D630">
        <v>113</v>
      </c>
      <c r="E630" t="s">
        <v>175</v>
      </c>
      <c r="F630" t="s">
        <v>22</v>
      </c>
      <c r="G630" t="s">
        <v>25</v>
      </c>
      <c r="H630" t="s">
        <v>26</v>
      </c>
      <c r="I630" t="s">
        <v>26</v>
      </c>
      <c r="J630" t="s">
        <v>26</v>
      </c>
      <c r="K630" t="s">
        <v>26</v>
      </c>
      <c r="L630" t="s">
        <v>26</v>
      </c>
      <c r="M630" t="s">
        <v>26</v>
      </c>
      <c r="N630" t="s">
        <v>26</v>
      </c>
      <c r="O630" t="s">
        <v>26</v>
      </c>
      <c r="P630" t="s">
        <v>26</v>
      </c>
      <c r="Q630" t="s">
        <v>26</v>
      </c>
      <c r="R630" t="s">
        <v>26</v>
      </c>
      <c r="S630" t="s">
        <v>26</v>
      </c>
    </row>
    <row r="631" spans="1:19" x14ac:dyDescent="0.35">
      <c r="A631" t="s">
        <v>48</v>
      </c>
      <c r="B631">
        <v>22</v>
      </c>
      <c r="C631" t="s">
        <v>174</v>
      </c>
      <c r="D631">
        <v>113</v>
      </c>
      <c r="E631" t="s">
        <v>175</v>
      </c>
      <c r="F631" t="s">
        <v>22</v>
      </c>
      <c r="G631" t="s">
        <v>23</v>
      </c>
      <c r="H631">
        <v>100</v>
      </c>
      <c r="I631" t="s">
        <v>25</v>
      </c>
      <c r="J631" t="s">
        <v>25</v>
      </c>
      <c r="K631">
        <v>2</v>
      </c>
      <c r="L631">
        <v>0</v>
      </c>
      <c r="M631" t="s">
        <v>30</v>
      </c>
      <c r="O631" t="s">
        <v>25</v>
      </c>
      <c r="P631" t="s">
        <v>25</v>
      </c>
      <c r="R631">
        <v>25</v>
      </c>
      <c r="S631" t="s">
        <v>25</v>
      </c>
    </row>
    <row r="632" spans="1:19" x14ac:dyDescent="0.35">
      <c r="A632" t="s">
        <v>49</v>
      </c>
      <c r="B632">
        <v>23</v>
      </c>
      <c r="C632" t="s">
        <v>174</v>
      </c>
      <c r="D632">
        <v>113</v>
      </c>
      <c r="E632" t="s">
        <v>175</v>
      </c>
      <c r="F632" t="s">
        <v>22</v>
      </c>
      <c r="G632" t="s">
        <v>23</v>
      </c>
      <c r="H632">
        <v>271</v>
      </c>
      <c r="I632" t="s">
        <v>165</v>
      </c>
      <c r="J632" t="s">
        <v>85</v>
      </c>
      <c r="K632">
        <v>2</v>
      </c>
      <c r="L632">
        <v>1</v>
      </c>
      <c r="M632" t="s">
        <v>30</v>
      </c>
      <c r="N632">
        <v>18</v>
      </c>
      <c r="O632" t="s">
        <v>25</v>
      </c>
      <c r="P632" t="s">
        <v>25</v>
      </c>
      <c r="Q632">
        <v>50</v>
      </c>
      <c r="R632">
        <v>200</v>
      </c>
      <c r="S632" t="s">
        <v>27</v>
      </c>
    </row>
    <row r="633" spans="1:19" x14ac:dyDescent="0.35">
      <c r="A633" t="s">
        <v>50</v>
      </c>
      <c r="B633">
        <v>24</v>
      </c>
      <c r="C633" t="s">
        <v>174</v>
      </c>
      <c r="D633">
        <v>113</v>
      </c>
      <c r="E633" t="s">
        <v>175</v>
      </c>
      <c r="F633" t="s">
        <v>22</v>
      </c>
      <c r="G633" t="s">
        <v>23</v>
      </c>
      <c r="H633">
        <v>20</v>
      </c>
      <c r="I633" t="s">
        <v>165</v>
      </c>
      <c r="J633" t="s">
        <v>85</v>
      </c>
      <c r="K633">
        <v>2</v>
      </c>
      <c r="L633">
        <v>1</v>
      </c>
      <c r="M633" t="s">
        <v>30</v>
      </c>
      <c r="N633">
        <v>18</v>
      </c>
      <c r="O633" t="s">
        <v>30</v>
      </c>
      <c r="P633" t="s">
        <v>25</v>
      </c>
      <c r="Q633">
        <v>0</v>
      </c>
      <c r="R633">
        <v>0</v>
      </c>
    </row>
    <row r="634" spans="1:19" x14ac:dyDescent="0.35">
      <c r="A634" t="s">
        <v>51</v>
      </c>
      <c r="B634">
        <v>25</v>
      </c>
      <c r="C634" t="s">
        <v>174</v>
      </c>
      <c r="D634">
        <v>113</v>
      </c>
      <c r="E634" t="s">
        <v>175</v>
      </c>
      <c r="F634" t="s">
        <v>22</v>
      </c>
      <c r="G634" t="s">
        <v>23</v>
      </c>
      <c r="H634">
        <v>60</v>
      </c>
      <c r="I634" t="s">
        <v>165</v>
      </c>
      <c r="J634" t="s">
        <v>85</v>
      </c>
      <c r="K634">
        <v>2</v>
      </c>
      <c r="L634">
        <v>2</v>
      </c>
      <c r="M634" t="s">
        <v>30</v>
      </c>
      <c r="N634">
        <v>18</v>
      </c>
      <c r="O634" t="s">
        <v>30</v>
      </c>
      <c r="P634" t="s">
        <v>30</v>
      </c>
      <c r="Q634">
        <v>12</v>
      </c>
      <c r="R634">
        <v>45</v>
      </c>
      <c r="S634" t="s">
        <v>27</v>
      </c>
    </row>
    <row r="635" spans="1:19" x14ac:dyDescent="0.35">
      <c r="A635" t="s">
        <v>52</v>
      </c>
      <c r="B635">
        <v>26</v>
      </c>
      <c r="C635" t="s">
        <v>174</v>
      </c>
      <c r="D635">
        <v>113</v>
      </c>
      <c r="E635" t="s">
        <v>175</v>
      </c>
      <c r="F635" t="s">
        <v>22</v>
      </c>
      <c r="G635" t="s">
        <v>23</v>
      </c>
      <c r="H635" s="5">
        <v>132.6</v>
      </c>
      <c r="I635" t="s">
        <v>165</v>
      </c>
      <c r="J635" t="s">
        <v>85</v>
      </c>
      <c r="K635">
        <v>2</v>
      </c>
      <c r="L635">
        <v>2</v>
      </c>
      <c r="M635" t="s">
        <v>30</v>
      </c>
      <c r="N635" t="s">
        <v>26</v>
      </c>
      <c r="O635" t="s">
        <v>30</v>
      </c>
      <c r="P635" t="s">
        <v>30</v>
      </c>
      <c r="Q635">
        <v>36</v>
      </c>
      <c r="R635" s="5">
        <v>45.9</v>
      </c>
      <c r="S635" t="s">
        <v>27</v>
      </c>
    </row>
    <row r="636" spans="1:19" x14ac:dyDescent="0.35">
      <c r="A636" t="s">
        <v>53</v>
      </c>
      <c r="B636">
        <v>27</v>
      </c>
      <c r="C636" t="s">
        <v>174</v>
      </c>
      <c r="D636">
        <v>113</v>
      </c>
      <c r="E636" t="s">
        <v>175</v>
      </c>
      <c r="F636" t="s">
        <v>22</v>
      </c>
      <c r="G636" t="s">
        <v>23</v>
      </c>
      <c r="H636">
        <v>124.25</v>
      </c>
      <c r="I636" t="s">
        <v>165</v>
      </c>
      <c r="J636" t="s">
        <v>85</v>
      </c>
      <c r="K636">
        <v>2</v>
      </c>
      <c r="L636">
        <v>3</v>
      </c>
      <c r="M636" t="s">
        <v>30</v>
      </c>
      <c r="N636" t="s">
        <v>26</v>
      </c>
      <c r="O636" t="s">
        <v>30</v>
      </c>
      <c r="P636" t="s">
        <v>25</v>
      </c>
      <c r="Q636">
        <v>25</v>
      </c>
      <c r="R636">
        <v>110</v>
      </c>
      <c r="S636" t="s">
        <v>27</v>
      </c>
    </row>
    <row r="637" spans="1:19" x14ac:dyDescent="0.35">
      <c r="A637" t="s">
        <v>54</v>
      </c>
      <c r="B637">
        <v>28</v>
      </c>
      <c r="C637" t="s">
        <v>174</v>
      </c>
      <c r="D637">
        <v>113</v>
      </c>
      <c r="E637" t="s">
        <v>175</v>
      </c>
      <c r="F637" t="s">
        <v>22</v>
      </c>
      <c r="G637" t="s">
        <v>25</v>
      </c>
      <c r="H637" t="s">
        <v>26</v>
      </c>
      <c r="I637" t="s">
        <v>26</v>
      </c>
      <c r="J637" t="s">
        <v>26</v>
      </c>
      <c r="K637" t="s">
        <v>26</v>
      </c>
      <c r="L637" t="s">
        <v>26</v>
      </c>
      <c r="M637" t="s">
        <v>26</v>
      </c>
      <c r="N637" t="s">
        <v>26</v>
      </c>
      <c r="O637" t="s">
        <v>26</v>
      </c>
      <c r="P637" t="s">
        <v>26</v>
      </c>
      <c r="Q637" t="s">
        <v>26</v>
      </c>
      <c r="R637" t="s">
        <v>26</v>
      </c>
      <c r="S637" t="s">
        <v>26</v>
      </c>
    </row>
    <row r="638" spans="1:19" x14ac:dyDescent="0.35">
      <c r="A638" t="s">
        <v>55</v>
      </c>
      <c r="B638">
        <v>29</v>
      </c>
      <c r="C638" t="s">
        <v>174</v>
      </c>
      <c r="D638">
        <v>113</v>
      </c>
      <c r="E638" t="s">
        <v>175</v>
      </c>
      <c r="F638" t="s">
        <v>22</v>
      </c>
      <c r="G638" t="s">
        <v>25</v>
      </c>
      <c r="H638" t="s">
        <v>26</v>
      </c>
      <c r="I638" t="s">
        <v>26</v>
      </c>
      <c r="J638" t="s">
        <v>26</v>
      </c>
      <c r="K638" t="s">
        <v>26</v>
      </c>
      <c r="L638" t="s">
        <v>26</v>
      </c>
      <c r="M638" t="s">
        <v>26</v>
      </c>
      <c r="N638" t="s">
        <v>26</v>
      </c>
      <c r="O638" t="s">
        <v>26</v>
      </c>
      <c r="P638" t="s">
        <v>26</v>
      </c>
      <c r="Q638" t="s">
        <v>26</v>
      </c>
      <c r="R638" t="s">
        <v>26</v>
      </c>
      <c r="S638" t="s">
        <v>26</v>
      </c>
    </row>
    <row r="639" spans="1:19" x14ac:dyDescent="0.35">
      <c r="A639" t="s">
        <v>38</v>
      </c>
      <c r="B639">
        <v>11</v>
      </c>
      <c r="C639" t="s">
        <v>174</v>
      </c>
      <c r="D639">
        <v>113</v>
      </c>
      <c r="E639" t="s">
        <v>175</v>
      </c>
      <c r="F639" t="s">
        <v>22</v>
      </c>
      <c r="G639" t="s">
        <v>23</v>
      </c>
      <c r="H639">
        <v>190</v>
      </c>
      <c r="I639" t="s">
        <v>86</v>
      </c>
      <c r="J639" t="s">
        <v>85</v>
      </c>
      <c r="K639">
        <v>2</v>
      </c>
      <c r="L639">
        <v>1</v>
      </c>
      <c r="M639" t="s">
        <v>25</v>
      </c>
      <c r="N639">
        <v>18</v>
      </c>
      <c r="O639" t="s">
        <v>30</v>
      </c>
      <c r="P639" t="s">
        <v>25</v>
      </c>
      <c r="Q639">
        <v>10</v>
      </c>
      <c r="R639">
        <v>75</v>
      </c>
      <c r="S639" t="s">
        <v>27</v>
      </c>
    </row>
    <row r="640" spans="1:19" x14ac:dyDescent="0.35">
      <c r="A640" t="s">
        <v>56</v>
      </c>
      <c r="B640">
        <v>30</v>
      </c>
      <c r="C640" t="s">
        <v>174</v>
      </c>
      <c r="D640">
        <v>113</v>
      </c>
      <c r="E640" t="s">
        <v>175</v>
      </c>
      <c r="F640" t="s">
        <v>22</v>
      </c>
      <c r="G640" t="s">
        <v>25</v>
      </c>
      <c r="H640" t="s">
        <v>26</v>
      </c>
      <c r="I640" t="s">
        <v>26</v>
      </c>
      <c r="J640" t="s">
        <v>26</v>
      </c>
      <c r="K640" t="s">
        <v>26</v>
      </c>
      <c r="L640" t="s">
        <v>26</v>
      </c>
      <c r="M640" t="s">
        <v>26</v>
      </c>
      <c r="N640" t="s">
        <v>26</v>
      </c>
      <c r="O640" t="s">
        <v>26</v>
      </c>
      <c r="P640" t="s">
        <v>26</v>
      </c>
      <c r="Q640" t="s">
        <v>26</v>
      </c>
      <c r="R640" t="s">
        <v>26</v>
      </c>
      <c r="S640" t="s">
        <v>26</v>
      </c>
    </row>
    <row r="641" spans="1:19" x14ac:dyDescent="0.35">
      <c r="A641" t="s">
        <v>57</v>
      </c>
      <c r="B641">
        <v>31</v>
      </c>
      <c r="C641" t="s">
        <v>174</v>
      </c>
      <c r="D641">
        <v>113</v>
      </c>
      <c r="E641" t="s">
        <v>175</v>
      </c>
      <c r="F641" t="s">
        <v>22</v>
      </c>
      <c r="G641" t="s">
        <v>23</v>
      </c>
      <c r="H641">
        <v>95</v>
      </c>
      <c r="I641" t="s">
        <v>25</v>
      </c>
      <c r="J641" t="s">
        <v>85</v>
      </c>
      <c r="K641">
        <v>2</v>
      </c>
      <c r="L641">
        <v>2</v>
      </c>
      <c r="M641" t="s">
        <v>30</v>
      </c>
      <c r="N641">
        <v>19</v>
      </c>
      <c r="O641" t="s">
        <v>25</v>
      </c>
      <c r="P641" t="s">
        <v>30</v>
      </c>
      <c r="Q641">
        <v>30</v>
      </c>
      <c r="R641">
        <v>95</v>
      </c>
      <c r="S641" t="s">
        <v>31</v>
      </c>
    </row>
    <row r="642" spans="1:19" x14ac:dyDescent="0.35">
      <c r="A642" t="s">
        <v>58</v>
      </c>
      <c r="B642">
        <v>32</v>
      </c>
      <c r="C642" t="s">
        <v>174</v>
      </c>
      <c r="D642">
        <v>113</v>
      </c>
      <c r="E642" t="s">
        <v>175</v>
      </c>
      <c r="F642" t="s">
        <v>22</v>
      </c>
      <c r="G642" t="s">
        <v>25</v>
      </c>
      <c r="H642" t="s">
        <v>26</v>
      </c>
      <c r="I642" t="s">
        <v>26</v>
      </c>
      <c r="J642" t="s">
        <v>26</v>
      </c>
      <c r="K642" t="s">
        <v>26</v>
      </c>
      <c r="L642" t="s">
        <v>26</v>
      </c>
      <c r="M642" t="s">
        <v>26</v>
      </c>
      <c r="N642" t="s">
        <v>26</v>
      </c>
      <c r="O642" t="s">
        <v>26</v>
      </c>
      <c r="P642" t="s">
        <v>26</v>
      </c>
      <c r="Q642" t="s">
        <v>26</v>
      </c>
      <c r="R642" t="s">
        <v>26</v>
      </c>
      <c r="S642" t="s">
        <v>26</v>
      </c>
    </row>
    <row r="643" spans="1:19" x14ac:dyDescent="0.35">
      <c r="A643" t="s">
        <v>59</v>
      </c>
      <c r="B643">
        <v>33</v>
      </c>
      <c r="C643" t="s">
        <v>174</v>
      </c>
      <c r="D643">
        <v>113</v>
      </c>
      <c r="E643" t="s">
        <v>175</v>
      </c>
      <c r="F643" t="s">
        <v>22</v>
      </c>
      <c r="G643" t="s">
        <v>25</v>
      </c>
      <c r="H643" t="s">
        <v>26</v>
      </c>
      <c r="I643" s="1" t="s">
        <v>26</v>
      </c>
      <c r="J643" t="s">
        <v>26</v>
      </c>
      <c r="K643" s="1" t="s">
        <v>26</v>
      </c>
      <c r="L643" s="1" t="s">
        <v>26</v>
      </c>
      <c r="M643" s="1" t="s">
        <v>26</v>
      </c>
      <c r="N643" s="1" t="s">
        <v>26</v>
      </c>
      <c r="O643" s="1" t="s">
        <v>26</v>
      </c>
      <c r="P643" s="1" t="s">
        <v>26</v>
      </c>
      <c r="Q643" s="1" t="s">
        <v>26</v>
      </c>
      <c r="R643" t="s">
        <v>26</v>
      </c>
      <c r="S643" s="1" t="s">
        <v>26</v>
      </c>
    </row>
    <row r="644" spans="1:19" x14ac:dyDescent="0.35">
      <c r="A644" t="s">
        <v>60</v>
      </c>
      <c r="B644">
        <v>34</v>
      </c>
      <c r="C644" t="s">
        <v>174</v>
      </c>
      <c r="D644">
        <v>113</v>
      </c>
      <c r="E644" t="s">
        <v>175</v>
      </c>
      <c r="F644" t="s">
        <v>22</v>
      </c>
      <c r="G644" t="s">
        <v>23</v>
      </c>
      <c r="H644">
        <v>125</v>
      </c>
      <c r="I644" t="s">
        <v>25</v>
      </c>
      <c r="J644" t="s">
        <v>85</v>
      </c>
      <c r="K644">
        <v>2</v>
      </c>
      <c r="L644">
        <v>2</v>
      </c>
      <c r="M644" t="s">
        <v>30</v>
      </c>
      <c r="N644" t="s">
        <v>26</v>
      </c>
      <c r="O644" t="s">
        <v>25</v>
      </c>
      <c r="P644" t="s">
        <v>25</v>
      </c>
      <c r="Q644">
        <v>10</v>
      </c>
      <c r="R644">
        <v>90</v>
      </c>
      <c r="S644" t="s">
        <v>25</v>
      </c>
    </row>
    <row r="645" spans="1:19" x14ac:dyDescent="0.35">
      <c r="A645" t="s">
        <v>61</v>
      </c>
      <c r="B645">
        <v>35</v>
      </c>
      <c r="C645" t="s">
        <v>174</v>
      </c>
      <c r="D645">
        <v>113</v>
      </c>
      <c r="E645" t="s">
        <v>175</v>
      </c>
      <c r="F645" t="s">
        <v>22</v>
      </c>
      <c r="G645" t="s">
        <v>23</v>
      </c>
      <c r="H645">
        <v>50</v>
      </c>
      <c r="I645" t="s">
        <v>25</v>
      </c>
      <c r="J645" t="s">
        <v>85</v>
      </c>
      <c r="K645">
        <v>2</v>
      </c>
      <c r="L645">
        <v>3</v>
      </c>
      <c r="M645" t="s">
        <v>25</v>
      </c>
      <c r="O645" t="s">
        <v>25</v>
      </c>
      <c r="P645" t="s">
        <v>25</v>
      </c>
      <c r="Q645">
        <v>30</v>
      </c>
      <c r="R645">
        <v>50</v>
      </c>
      <c r="S645" t="s">
        <v>27</v>
      </c>
    </row>
    <row r="646" spans="1:19" x14ac:dyDescent="0.35">
      <c r="A646" t="s">
        <v>62</v>
      </c>
      <c r="B646">
        <v>36</v>
      </c>
      <c r="C646" t="s">
        <v>174</v>
      </c>
      <c r="D646">
        <v>113</v>
      </c>
      <c r="E646" t="s">
        <v>175</v>
      </c>
      <c r="F646" t="s">
        <v>22</v>
      </c>
      <c r="G646" t="s">
        <v>23</v>
      </c>
      <c r="H646">
        <v>103</v>
      </c>
      <c r="I646" t="s">
        <v>25</v>
      </c>
      <c r="J646" t="s">
        <v>85</v>
      </c>
      <c r="K646">
        <v>2</v>
      </c>
      <c r="L646">
        <v>1</v>
      </c>
      <c r="M646" t="s">
        <v>30</v>
      </c>
      <c r="N646">
        <v>18</v>
      </c>
      <c r="O646" t="s">
        <v>25</v>
      </c>
      <c r="P646" t="s">
        <v>25</v>
      </c>
      <c r="Q646">
        <v>0</v>
      </c>
      <c r="R646">
        <v>58</v>
      </c>
      <c r="S646" t="s">
        <v>25</v>
      </c>
    </row>
    <row r="647" spans="1:19" x14ac:dyDescent="0.35">
      <c r="A647" t="s">
        <v>63</v>
      </c>
      <c r="B647">
        <v>37</v>
      </c>
      <c r="C647" t="s">
        <v>174</v>
      </c>
      <c r="D647">
        <v>113</v>
      </c>
      <c r="E647" t="s">
        <v>175</v>
      </c>
      <c r="F647" t="s">
        <v>22</v>
      </c>
      <c r="G647" t="s">
        <v>25</v>
      </c>
      <c r="H647" t="s">
        <v>26</v>
      </c>
      <c r="I647" t="s">
        <v>26</v>
      </c>
      <c r="J647" t="s">
        <v>26</v>
      </c>
      <c r="K647" t="s">
        <v>26</v>
      </c>
      <c r="L647" t="s">
        <v>26</v>
      </c>
      <c r="M647" t="s">
        <v>26</v>
      </c>
      <c r="N647" t="s">
        <v>26</v>
      </c>
      <c r="O647" t="s">
        <v>26</v>
      </c>
      <c r="P647" t="s">
        <v>26</v>
      </c>
      <c r="Q647" t="s">
        <v>26</v>
      </c>
      <c r="R647" t="s">
        <v>26</v>
      </c>
      <c r="S647" t="s">
        <v>26</v>
      </c>
    </row>
    <row r="648" spans="1:19" x14ac:dyDescent="0.35">
      <c r="A648" t="s">
        <v>64</v>
      </c>
      <c r="B648">
        <v>38</v>
      </c>
      <c r="C648" t="s">
        <v>174</v>
      </c>
      <c r="D648">
        <v>113</v>
      </c>
      <c r="E648" t="s">
        <v>175</v>
      </c>
      <c r="F648" t="s">
        <v>22</v>
      </c>
      <c r="G648" t="s">
        <v>23</v>
      </c>
      <c r="H648">
        <v>145</v>
      </c>
      <c r="I648" t="s">
        <v>25</v>
      </c>
      <c r="J648" t="s">
        <v>85</v>
      </c>
      <c r="K648">
        <v>2</v>
      </c>
      <c r="L648">
        <v>2</v>
      </c>
      <c r="M648" t="s">
        <v>30</v>
      </c>
      <c r="N648" t="s">
        <v>26</v>
      </c>
      <c r="O648" t="s">
        <v>25</v>
      </c>
      <c r="P648" t="s">
        <v>25</v>
      </c>
      <c r="Q648">
        <v>16</v>
      </c>
      <c r="R648">
        <v>110</v>
      </c>
      <c r="S648" t="s">
        <v>27</v>
      </c>
    </row>
    <row r="649" spans="1:19" x14ac:dyDescent="0.35">
      <c r="A649" t="s">
        <v>65</v>
      </c>
      <c r="B649">
        <v>39</v>
      </c>
      <c r="C649" t="s">
        <v>174</v>
      </c>
      <c r="D649">
        <v>113</v>
      </c>
      <c r="E649" t="s">
        <v>175</v>
      </c>
      <c r="F649" t="s">
        <v>22</v>
      </c>
      <c r="G649" t="s">
        <v>23</v>
      </c>
      <c r="H649">
        <v>51</v>
      </c>
      <c r="I649" t="s">
        <v>25</v>
      </c>
      <c r="J649" t="s">
        <v>85</v>
      </c>
      <c r="K649">
        <v>2</v>
      </c>
      <c r="L649">
        <v>1</v>
      </c>
      <c r="M649" t="s">
        <v>25</v>
      </c>
      <c r="N649" t="s">
        <v>26</v>
      </c>
      <c r="O649" t="s">
        <v>25</v>
      </c>
      <c r="P649" t="s">
        <v>25</v>
      </c>
      <c r="Q649">
        <v>2</v>
      </c>
      <c r="R649">
        <v>32</v>
      </c>
      <c r="S649" t="s">
        <v>27</v>
      </c>
    </row>
    <row r="650" spans="1:19" x14ac:dyDescent="0.35">
      <c r="A650" t="s">
        <v>66</v>
      </c>
      <c r="B650">
        <v>40</v>
      </c>
      <c r="C650" t="s">
        <v>174</v>
      </c>
      <c r="D650">
        <v>113</v>
      </c>
      <c r="E650" t="s">
        <v>175</v>
      </c>
      <c r="F650" t="s">
        <v>22</v>
      </c>
      <c r="G650" t="s">
        <v>23</v>
      </c>
      <c r="H650">
        <v>50</v>
      </c>
      <c r="I650" t="s">
        <v>25</v>
      </c>
      <c r="J650" t="s">
        <v>85</v>
      </c>
      <c r="K650">
        <v>2</v>
      </c>
      <c r="L650">
        <v>0</v>
      </c>
      <c r="M650" t="s">
        <v>30</v>
      </c>
      <c r="N650" t="s">
        <v>26</v>
      </c>
      <c r="O650" t="s">
        <v>30</v>
      </c>
      <c r="P650" t="s">
        <v>25</v>
      </c>
      <c r="Q650">
        <v>2</v>
      </c>
      <c r="R650">
        <v>50</v>
      </c>
      <c r="S650" t="s">
        <v>27</v>
      </c>
    </row>
    <row r="651" spans="1:19" x14ac:dyDescent="0.35">
      <c r="A651" t="s">
        <v>67</v>
      </c>
      <c r="B651">
        <v>41</v>
      </c>
      <c r="C651" t="s">
        <v>174</v>
      </c>
      <c r="D651">
        <v>113</v>
      </c>
      <c r="E651" t="s">
        <v>175</v>
      </c>
      <c r="F651" t="s">
        <v>22</v>
      </c>
      <c r="G651" t="s">
        <v>23</v>
      </c>
      <c r="H651">
        <v>50</v>
      </c>
      <c r="I651" t="s">
        <v>25</v>
      </c>
      <c r="J651" t="s">
        <v>85</v>
      </c>
      <c r="K651">
        <v>2</v>
      </c>
      <c r="L651">
        <v>2</v>
      </c>
      <c r="M651" t="s">
        <v>25</v>
      </c>
      <c r="N651" t="s">
        <v>26</v>
      </c>
      <c r="O651" t="s">
        <v>25</v>
      </c>
      <c r="P651" t="s">
        <v>25</v>
      </c>
      <c r="Q651">
        <v>0</v>
      </c>
      <c r="R651">
        <v>50</v>
      </c>
      <c r="S651" t="s">
        <v>27</v>
      </c>
    </row>
    <row r="652" spans="1:19" x14ac:dyDescent="0.35">
      <c r="A652" t="s">
        <v>68</v>
      </c>
      <c r="B652">
        <v>42</v>
      </c>
      <c r="C652" t="s">
        <v>174</v>
      </c>
      <c r="D652">
        <v>113</v>
      </c>
      <c r="E652" t="s">
        <v>175</v>
      </c>
      <c r="F652" t="s">
        <v>22</v>
      </c>
      <c r="G652" t="s">
        <v>23</v>
      </c>
      <c r="H652">
        <v>110</v>
      </c>
      <c r="I652" t="s">
        <v>25</v>
      </c>
      <c r="J652" t="s">
        <v>85</v>
      </c>
      <c r="K652">
        <v>2</v>
      </c>
      <c r="L652">
        <v>1</v>
      </c>
      <c r="M652" t="s">
        <v>30</v>
      </c>
      <c r="N652" t="s">
        <v>26</v>
      </c>
      <c r="O652" t="s">
        <v>25</v>
      </c>
      <c r="P652" t="s">
        <v>25</v>
      </c>
      <c r="Q652">
        <v>10</v>
      </c>
      <c r="R652">
        <v>31</v>
      </c>
      <c r="S652" t="s">
        <v>27</v>
      </c>
    </row>
    <row r="653" spans="1:19" x14ac:dyDescent="0.35">
      <c r="A653" t="s">
        <v>69</v>
      </c>
      <c r="B653">
        <v>44</v>
      </c>
      <c r="C653" t="s">
        <v>174</v>
      </c>
      <c r="D653">
        <v>113</v>
      </c>
      <c r="E653" t="s">
        <v>175</v>
      </c>
      <c r="F653" t="s">
        <v>22</v>
      </c>
      <c r="G653" t="s">
        <v>25</v>
      </c>
      <c r="H653" t="s">
        <v>26</v>
      </c>
      <c r="I653" t="s">
        <v>26</v>
      </c>
      <c r="J653" t="s">
        <v>26</v>
      </c>
      <c r="K653" t="s">
        <v>26</v>
      </c>
      <c r="L653" t="s">
        <v>26</v>
      </c>
      <c r="M653" t="s">
        <v>26</v>
      </c>
      <c r="N653" t="s">
        <v>26</v>
      </c>
      <c r="O653" t="s">
        <v>26</v>
      </c>
      <c r="P653" t="s">
        <v>26</v>
      </c>
      <c r="Q653" t="s">
        <v>26</v>
      </c>
      <c r="R653" t="s">
        <v>26</v>
      </c>
      <c r="S653" t="s">
        <v>26</v>
      </c>
    </row>
    <row r="654" spans="1:19" x14ac:dyDescent="0.35">
      <c r="A654" t="s">
        <v>70</v>
      </c>
      <c r="B654">
        <v>45</v>
      </c>
      <c r="C654" t="s">
        <v>174</v>
      </c>
      <c r="D654">
        <v>113</v>
      </c>
      <c r="E654" t="s">
        <v>175</v>
      </c>
      <c r="F654" t="s">
        <v>22</v>
      </c>
      <c r="G654" t="s">
        <v>25</v>
      </c>
      <c r="H654" t="s">
        <v>26</v>
      </c>
      <c r="I654" t="s">
        <v>26</v>
      </c>
      <c r="J654" t="s">
        <v>26</v>
      </c>
      <c r="K654" t="s">
        <v>26</v>
      </c>
      <c r="L654" t="s">
        <v>26</v>
      </c>
      <c r="M654" t="s">
        <v>26</v>
      </c>
      <c r="N654" t="s">
        <v>26</v>
      </c>
      <c r="O654" t="s">
        <v>26</v>
      </c>
      <c r="P654" t="s">
        <v>26</v>
      </c>
      <c r="Q654" t="s">
        <v>26</v>
      </c>
      <c r="R654" t="s">
        <v>26</v>
      </c>
      <c r="S654" t="s">
        <v>26</v>
      </c>
    </row>
    <row r="655" spans="1:19" x14ac:dyDescent="0.35">
      <c r="A655" t="s">
        <v>71</v>
      </c>
      <c r="B655">
        <v>46</v>
      </c>
      <c r="C655" t="s">
        <v>174</v>
      </c>
      <c r="D655">
        <v>113</v>
      </c>
      <c r="E655" t="s">
        <v>175</v>
      </c>
      <c r="F655" t="s">
        <v>22</v>
      </c>
      <c r="G655" t="s">
        <v>23</v>
      </c>
      <c r="H655">
        <v>40</v>
      </c>
      <c r="I655" t="s">
        <v>25</v>
      </c>
      <c r="J655" t="s">
        <v>85</v>
      </c>
      <c r="K655">
        <v>2</v>
      </c>
      <c r="L655">
        <v>1</v>
      </c>
      <c r="M655" t="s">
        <v>30</v>
      </c>
      <c r="N655">
        <v>18</v>
      </c>
      <c r="O655" t="s">
        <v>25</v>
      </c>
      <c r="P655" t="s">
        <v>25</v>
      </c>
      <c r="Q655">
        <v>60</v>
      </c>
      <c r="R655">
        <v>20</v>
      </c>
      <c r="S655" t="s">
        <v>25</v>
      </c>
    </row>
    <row r="656" spans="1:19" x14ac:dyDescent="0.35">
      <c r="A656" t="s">
        <v>72</v>
      </c>
      <c r="B656">
        <v>47</v>
      </c>
      <c r="C656" t="s">
        <v>174</v>
      </c>
      <c r="D656">
        <v>113</v>
      </c>
      <c r="E656" t="s">
        <v>175</v>
      </c>
      <c r="F656" t="s">
        <v>22</v>
      </c>
      <c r="G656" t="s">
        <v>23</v>
      </c>
      <c r="H656">
        <v>40</v>
      </c>
      <c r="I656" t="s">
        <v>25</v>
      </c>
      <c r="J656" t="s">
        <v>85</v>
      </c>
      <c r="K656">
        <v>2</v>
      </c>
      <c r="L656">
        <v>2</v>
      </c>
      <c r="M656" t="s">
        <v>30</v>
      </c>
      <c r="N656">
        <v>18</v>
      </c>
      <c r="O656" t="s">
        <v>30</v>
      </c>
      <c r="P656" t="s">
        <v>25</v>
      </c>
      <c r="Q656">
        <v>24</v>
      </c>
      <c r="R656">
        <v>60</v>
      </c>
      <c r="S656" t="s">
        <v>27</v>
      </c>
    </row>
    <row r="657" spans="1:19" x14ac:dyDescent="0.35">
      <c r="A657" t="s">
        <v>73</v>
      </c>
      <c r="B657">
        <v>48</v>
      </c>
      <c r="C657" t="s">
        <v>174</v>
      </c>
      <c r="D657">
        <v>113</v>
      </c>
      <c r="E657" t="s">
        <v>175</v>
      </c>
      <c r="F657" t="s">
        <v>22</v>
      </c>
      <c r="G657" t="s">
        <v>23</v>
      </c>
      <c r="H657">
        <v>39</v>
      </c>
      <c r="I657" t="s">
        <v>25</v>
      </c>
      <c r="J657" t="s">
        <v>85</v>
      </c>
      <c r="K657">
        <v>2</v>
      </c>
      <c r="L657">
        <v>0</v>
      </c>
      <c r="M657" t="s">
        <v>25</v>
      </c>
      <c r="N657" t="s">
        <v>26</v>
      </c>
      <c r="O657" t="s">
        <v>25</v>
      </c>
      <c r="P657" t="s">
        <v>25</v>
      </c>
      <c r="Q657">
        <v>6</v>
      </c>
      <c r="R657">
        <v>70</v>
      </c>
      <c r="S657" t="s">
        <v>25</v>
      </c>
    </row>
    <row r="658" spans="1:19" x14ac:dyDescent="0.35">
      <c r="A658" t="s">
        <v>74</v>
      </c>
      <c r="B658">
        <v>49</v>
      </c>
      <c r="C658" t="s">
        <v>174</v>
      </c>
      <c r="D658">
        <v>113</v>
      </c>
      <c r="E658" t="s">
        <v>175</v>
      </c>
      <c r="F658" t="s">
        <v>22</v>
      </c>
      <c r="G658" t="s">
        <v>25</v>
      </c>
      <c r="H658" t="s">
        <v>26</v>
      </c>
      <c r="I658" t="s">
        <v>26</v>
      </c>
      <c r="J658" t="s">
        <v>26</v>
      </c>
      <c r="K658" t="s">
        <v>26</v>
      </c>
      <c r="L658" t="s">
        <v>26</v>
      </c>
      <c r="M658" t="s">
        <v>26</v>
      </c>
      <c r="N658" t="s">
        <v>26</v>
      </c>
      <c r="O658" t="s">
        <v>26</v>
      </c>
      <c r="P658" t="s">
        <v>26</v>
      </c>
      <c r="Q658" t="s">
        <v>26</v>
      </c>
      <c r="R658" t="s">
        <v>26</v>
      </c>
      <c r="S658" t="s">
        <v>26</v>
      </c>
    </row>
    <row r="659" spans="1:19" x14ac:dyDescent="0.35">
      <c r="A659" t="s">
        <v>75</v>
      </c>
      <c r="B659">
        <v>50</v>
      </c>
      <c r="C659" t="s">
        <v>174</v>
      </c>
      <c r="D659">
        <v>113</v>
      </c>
      <c r="E659" t="s">
        <v>175</v>
      </c>
      <c r="F659" t="s">
        <v>22</v>
      </c>
      <c r="G659" t="s">
        <v>23</v>
      </c>
      <c r="H659">
        <v>70</v>
      </c>
      <c r="I659" t="s">
        <v>25</v>
      </c>
      <c r="J659" t="s">
        <v>25</v>
      </c>
      <c r="K659">
        <v>2</v>
      </c>
      <c r="L659">
        <v>1</v>
      </c>
      <c r="M659" t="s">
        <v>30</v>
      </c>
      <c r="N659" t="s">
        <v>26</v>
      </c>
      <c r="O659" t="s">
        <v>25</v>
      </c>
      <c r="P659" t="s">
        <v>25</v>
      </c>
      <c r="Q659">
        <v>0</v>
      </c>
      <c r="R659">
        <v>90</v>
      </c>
      <c r="S659" t="s">
        <v>25</v>
      </c>
    </row>
    <row r="660" spans="1:19" x14ac:dyDescent="0.35">
      <c r="A660" t="s">
        <v>76</v>
      </c>
      <c r="B660">
        <v>51</v>
      </c>
      <c r="C660" t="s">
        <v>174</v>
      </c>
      <c r="D660">
        <v>113</v>
      </c>
      <c r="E660" t="s">
        <v>175</v>
      </c>
      <c r="F660" t="s">
        <v>22</v>
      </c>
      <c r="G660" t="s">
        <v>23</v>
      </c>
      <c r="H660">
        <v>100</v>
      </c>
      <c r="I660" t="s">
        <v>25</v>
      </c>
      <c r="J660" t="s">
        <v>85</v>
      </c>
      <c r="K660">
        <v>2</v>
      </c>
      <c r="L660">
        <v>2</v>
      </c>
      <c r="M660" t="s">
        <v>30</v>
      </c>
      <c r="N660" t="s">
        <v>26</v>
      </c>
      <c r="O660" t="s">
        <v>25</v>
      </c>
      <c r="P660" t="s">
        <v>25</v>
      </c>
      <c r="Q660">
        <v>0</v>
      </c>
      <c r="R660">
        <v>50</v>
      </c>
      <c r="S660" t="s">
        <v>27</v>
      </c>
    </row>
    <row r="661" spans="1:19" x14ac:dyDescent="0.35">
      <c r="A661" t="s">
        <v>77</v>
      </c>
      <c r="B661">
        <v>53</v>
      </c>
      <c r="C661" t="s">
        <v>174</v>
      </c>
      <c r="D661">
        <v>113</v>
      </c>
      <c r="E661" t="s">
        <v>175</v>
      </c>
      <c r="F661" t="s">
        <v>22</v>
      </c>
      <c r="G661" t="s">
        <v>23</v>
      </c>
      <c r="H661">
        <v>40</v>
      </c>
      <c r="I661" t="s">
        <v>25</v>
      </c>
      <c r="J661" t="s">
        <v>85</v>
      </c>
      <c r="K661">
        <v>2</v>
      </c>
      <c r="M661" t="s">
        <v>30</v>
      </c>
      <c r="N661" t="s">
        <v>26</v>
      </c>
      <c r="O661" t="s">
        <v>25</v>
      </c>
      <c r="P661" t="s">
        <v>25</v>
      </c>
      <c r="Q661">
        <v>0</v>
      </c>
      <c r="R661">
        <v>25</v>
      </c>
      <c r="S661" t="s">
        <v>27</v>
      </c>
    </row>
    <row r="662" spans="1:19" x14ac:dyDescent="0.35">
      <c r="A662" t="s">
        <v>79</v>
      </c>
      <c r="B662">
        <v>54</v>
      </c>
      <c r="C662" t="s">
        <v>174</v>
      </c>
      <c r="D662">
        <v>113</v>
      </c>
      <c r="E662" t="s">
        <v>175</v>
      </c>
      <c r="F662" t="s">
        <v>22</v>
      </c>
      <c r="G662" t="s">
        <v>25</v>
      </c>
      <c r="H662" t="s">
        <v>26</v>
      </c>
      <c r="I662" t="s">
        <v>26</v>
      </c>
      <c r="J662" t="s">
        <v>26</v>
      </c>
      <c r="K662" t="s">
        <v>26</v>
      </c>
      <c r="L662" t="s">
        <v>26</v>
      </c>
      <c r="M662" t="s">
        <v>26</v>
      </c>
      <c r="N662" t="s">
        <v>26</v>
      </c>
      <c r="O662" t="s">
        <v>26</v>
      </c>
      <c r="P662" t="s">
        <v>26</v>
      </c>
      <c r="Q662" t="s">
        <v>26</v>
      </c>
      <c r="R662" t="s">
        <v>26</v>
      </c>
      <c r="S662" t="s">
        <v>26</v>
      </c>
    </row>
    <row r="663" spans="1:19" x14ac:dyDescent="0.35">
      <c r="A663" t="s">
        <v>80</v>
      </c>
      <c r="B663">
        <v>55</v>
      </c>
      <c r="C663" t="s">
        <v>174</v>
      </c>
      <c r="D663">
        <v>113</v>
      </c>
      <c r="E663" t="s">
        <v>175</v>
      </c>
      <c r="F663" t="s">
        <v>22</v>
      </c>
      <c r="G663" t="s">
        <v>25</v>
      </c>
      <c r="H663" t="s">
        <v>26</v>
      </c>
      <c r="I663" t="s">
        <v>26</v>
      </c>
      <c r="J663" t="s">
        <v>26</v>
      </c>
      <c r="K663" t="s">
        <v>26</v>
      </c>
      <c r="L663" t="s">
        <v>26</v>
      </c>
      <c r="M663" t="s">
        <v>26</v>
      </c>
      <c r="N663" t="s">
        <v>26</v>
      </c>
      <c r="O663" t="s">
        <v>26</v>
      </c>
      <c r="P663" t="s">
        <v>26</v>
      </c>
      <c r="Q663" t="s">
        <v>26</v>
      </c>
      <c r="R663" t="s">
        <v>26</v>
      </c>
      <c r="S663" t="s">
        <v>26</v>
      </c>
    </row>
    <row r="664" spans="1:19" x14ac:dyDescent="0.35">
      <c r="A664" t="s">
        <v>81</v>
      </c>
      <c r="B664">
        <v>56</v>
      </c>
      <c r="C664" t="s">
        <v>174</v>
      </c>
      <c r="D664">
        <v>113</v>
      </c>
      <c r="E664" t="s">
        <v>175</v>
      </c>
      <c r="F664" t="s">
        <v>22</v>
      </c>
      <c r="G664" t="s">
        <v>25</v>
      </c>
      <c r="H664" t="s">
        <v>26</v>
      </c>
      <c r="I664" t="s">
        <v>26</v>
      </c>
      <c r="J664" t="s">
        <v>26</v>
      </c>
      <c r="K664" t="s">
        <v>26</v>
      </c>
      <c r="L664" t="s">
        <v>26</v>
      </c>
      <c r="M664" t="s">
        <v>26</v>
      </c>
      <c r="N664" t="s">
        <v>26</v>
      </c>
      <c r="O664" t="s">
        <v>26</v>
      </c>
      <c r="P664" t="s">
        <v>26</v>
      </c>
      <c r="Q664" t="s">
        <v>26</v>
      </c>
      <c r="R664" t="s">
        <v>26</v>
      </c>
      <c r="S664" t="s">
        <v>26</v>
      </c>
    </row>
    <row r="665" spans="1:19" x14ac:dyDescent="0.35">
      <c r="A665" t="s">
        <v>19</v>
      </c>
      <c r="B665">
        <v>1</v>
      </c>
      <c r="C665" t="s">
        <v>176</v>
      </c>
      <c r="D665">
        <v>114</v>
      </c>
      <c r="E665" t="s">
        <v>177</v>
      </c>
      <c r="F665" t="s">
        <v>22</v>
      </c>
      <c r="G665" t="s">
        <v>23</v>
      </c>
      <c r="H665">
        <v>350</v>
      </c>
      <c r="I665" t="s">
        <v>178</v>
      </c>
      <c r="K665">
        <v>3</v>
      </c>
      <c r="L665">
        <v>3</v>
      </c>
      <c r="M665" t="s">
        <v>25</v>
      </c>
      <c r="N665">
        <v>19</v>
      </c>
      <c r="O665" t="s">
        <v>30</v>
      </c>
      <c r="P665" t="s">
        <v>30</v>
      </c>
      <c r="Q665">
        <v>24</v>
      </c>
      <c r="R665">
        <f>2*70</f>
        <v>140</v>
      </c>
      <c r="S665" t="s">
        <v>27</v>
      </c>
    </row>
    <row r="666" spans="1:19" x14ac:dyDescent="0.35">
      <c r="A666" t="s">
        <v>28</v>
      </c>
      <c r="B666">
        <v>2</v>
      </c>
      <c r="C666" t="s">
        <v>176</v>
      </c>
      <c r="D666">
        <v>114</v>
      </c>
      <c r="E666" t="s">
        <v>177</v>
      </c>
      <c r="F666" t="s">
        <v>22</v>
      </c>
      <c r="G666" t="s">
        <v>23</v>
      </c>
      <c r="H666">
        <v>300</v>
      </c>
      <c r="I666" t="s">
        <v>178</v>
      </c>
      <c r="K666">
        <v>3</v>
      </c>
      <c r="L666">
        <v>3</v>
      </c>
      <c r="M666" t="s">
        <v>25</v>
      </c>
      <c r="N666" t="s">
        <v>26</v>
      </c>
      <c r="O666" t="s">
        <v>30</v>
      </c>
      <c r="P666" t="s">
        <v>25</v>
      </c>
      <c r="Q666">
        <v>30</v>
      </c>
      <c r="R666">
        <v>200</v>
      </c>
      <c r="S666" t="s">
        <v>27</v>
      </c>
    </row>
    <row r="667" spans="1:19" x14ac:dyDescent="0.35">
      <c r="A667" t="s">
        <v>32</v>
      </c>
      <c r="B667">
        <v>4</v>
      </c>
      <c r="C667" t="s">
        <v>176</v>
      </c>
      <c r="D667">
        <v>114</v>
      </c>
      <c r="E667" t="s">
        <v>177</v>
      </c>
      <c r="F667" t="s">
        <v>22</v>
      </c>
      <c r="G667" t="s">
        <v>23</v>
      </c>
      <c r="H667">
        <v>155</v>
      </c>
      <c r="I667" t="s">
        <v>178</v>
      </c>
      <c r="K667">
        <v>3</v>
      </c>
      <c r="L667">
        <v>3</v>
      </c>
      <c r="M667" t="s">
        <v>25</v>
      </c>
      <c r="N667">
        <v>18</v>
      </c>
      <c r="O667" t="s">
        <v>30</v>
      </c>
      <c r="P667" t="s">
        <v>25</v>
      </c>
      <c r="Q667">
        <v>30</v>
      </c>
      <c r="R667">
        <f>(2/3)*255</f>
        <v>170</v>
      </c>
      <c r="S667" t="s">
        <v>27</v>
      </c>
    </row>
    <row r="668" spans="1:19" x14ac:dyDescent="0.35">
      <c r="A668" t="s">
        <v>33</v>
      </c>
      <c r="B668">
        <v>5</v>
      </c>
      <c r="C668" t="s">
        <v>176</v>
      </c>
      <c r="D668">
        <v>114</v>
      </c>
      <c r="E668" t="s">
        <v>177</v>
      </c>
      <c r="F668" t="s">
        <v>22</v>
      </c>
      <c r="G668" t="s">
        <v>23</v>
      </c>
      <c r="H668">
        <v>100</v>
      </c>
      <c r="I668" t="s">
        <v>178</v>
      </c>
      <c r="K668">
        <v>3</v>
      </c>
      <c r="L668">
        <v>3</v>
      </c>
      <c r="M668" t="s">
        <v>25</v>
      </c>
      <c r="N668" t="s">
        <v>26</v>
      </c>
      <c r="O668" t="s">
        <v>30</v>
      </c>
      <c r="P668" t="s">
        <v>25</v>
      </c>
      <c r="Q668">
        <v>40</v>
      </c>
      <c r="R668">
        <v>100</v>
      </c>
      <c r="S668" t="s">
        <v>27</v>
      </c>
    </row>
    <row r="669" spans="1:19" x14ac:dyDescent="0.35">
      <c r="A669" t="s">
        <v>34</v>
      </c>
      <c r="B669">
        <v>6</v>
      </c>
      <c r="C669" t="s">
        <v>176</v>
      </c>
      <c r="D669">
        <v>114</v>
      </c>
      <c r="E669" t="s">
        <v>177</v>
      </c>
      <c r="F669" t="s">
        <v>22</v>
      </c>
      <c r="G669" t="s">
        <v>23</v>
      </c>
      <c r="H669">
        <v>200</v>
      </c>
      <c r="I669" t="s">
        <v>178</v>
      </c>
      <c r="K669">
        <v>3</v>
      </c>
      <c r="L669">
        <v>3</v>
      </c>
      <c r="M669" t="s">
        <v>25</v>
      </c>
      <c r="N669" t="s">
        <v>26</v>
      </c>
      <c r="O669" t="s">
        <v>30</v>
      </c>
      <c r="P669" t="s">
        <v>25</v>
      </c>
      <c r="Q669">
        <v>25</v>
      </c>
      <c r="R669">
        <v>300</v>
      </c>
      <c r="S669" t="s">
        <v>27</v>
      </c>
    </row>
    <row r="670" spans="1:19" x14ac:dyDescent="0.35">
      <c r="A670" t="s">
        <v>35</v>
      </c>
      <c r="B670">
        <v>8</v>
      </c>
      <c r="C670" t="s">
        <v>176</v>
      </c>
      <c r="D670">
        <v>114</v>
      </c>
      <c r="E670" t="s">
        <v>177</v>
      </c>
      <c r="F670" t="s">
        <v>22</v>
      </c>
      <c r="G670" t="s">
        <v>23</v>
      </c>
      <c r="H670">
        <v>146</v>
      </c>
      <c r="I670" t="s">
        <v>178</v>
      </c>
      <c r="K670">
        <v>3</v>
      </c>
      <c r="L670">
        <v>2</v>
      </c>
      <c r="M670" t="s">
        <v>25</v>
      </c>
      <c r="N670" t="s">
        <v>26</v>
      </c>
      <c r="O670" t="s">
        <v>30</v>
      </c>
      <c r="P670" t="s">
        <v>25</v>
      </c>
      <c r="Q670">
        <v>30</v>
      </c>
      <c r="R670">
        <v>79</v>
      </c>
      <c r="S670" t="s">
        <v>27</v>
      </c>
    </row>
    <row r="671" spans="1:19" x14ac:dyDescent="0.35">
      <c r="A671" t="s">
        <v>36</v>
      </c>
      <c r="B671">
        <v>9</v>
      </c>
      <c r="C671" t="s">
        <v>176</v>
      </c>
      <c r="D671">
        <v>114</v>
      </c>
      <c r="E671" t="s">
        <v>177</v>
      </c>
      <c r="F671" t="s">
        <v>22</v>
      </c>
      <c r="G671" t="s">
        <v>23</v>
      </c>
      <c r="H671">
        <v>150</v>
      </c>
      <c r="I671" t="s">
        <v>178</v>
      </c>
      <c r="K671">
        <v>3</v>
      </c>
      <c r="L671">
        <v>2</v>
      </c>
      <c r="M671" t="s">
        <v>25</v>
      </c>
      <c r="N671" t="s">
        <v>26</v>
      </c>
      <c r="O671" t="s">
        <v>30</v>
      </c>
      <c r="P671" t="s">
        <v>25</v>
      </c>
      <c r="Q671">
        <v>16</v>
      </c>
      <c r="R671">
        <f>2*105</f>
        <v>210</v>
      </c>
      <c r="S671" t="s">
        <v>27</v>
      </c>
    </row>
    <row r="672" spans="1:19" x14ac:dyDescent="0.35">
      <c r="A672" t="s">
        <v>37</v>
      </c>
      <c r="B672">
        <v>10</v>
      </c>
      <c r="C672" t="s">
        <v>176</v>
      </c>
      <c r="D672">
        <v>114</v>
      </c>
      <c r="E672" t="s">
        <v>177</v>
      </c>
      <c r="F672" t="s">
        <v>22</v>
      </c>
      <c r="G672" t="s">
        <v>23</v>
      </c>
      <c r="H672">
        <v>205</v>
      </c>
      <c r="I672" t="s">
        <v>178</v>
      </c>
      <c r="K672">
        <v>3</v>
      </c>
      <c r="L672">
        <v>2</v>
      </c>
      <c r="M672" t="s">
        <v>25</v>
      </c>
      <c r="N672" t="s">
        <v>26</v>
      </c>
      <c r="O672" t="s">
        <v>30</v>
      </c>
      <c r="P672" t="s">
        <v>25</v>
      </c>
      <c r="Q672">
        <v>24</v>
      </c>
      <c r="R672">
        <v>89</v>
      </c>
      <c r="S672" t="s">
        <v>31</v>
      </c>
    </row>
    <row r="673" spans="1:19" x14ac:dyDescent="0.35">
      <c r="A673" t="s">
        <v>38</v>
      </c>
      <c r="B673">
        <v>11</v>
      </c>
      <c r="C673" t="s">
        <v>176</v>
      </c>
      <c r="D673">
        <v>114</v>
      </c>
      <c r="E673" t="s">
        <v>177</v>
      </c>
      <c r="F673" t="s">
        <v>22</v>
      </c>
      <c r="G673" t="s">
        <v>23</v>
      </c>
      <c r="H673">
        <v>245</v>
      </c>
      <c r="I673" t="s">
        <v>178</v>
      </c>
      <c r="K673">
        <v>3</v>
      </c>
      <c r="L673">
        <v>3</v>
      </c>
      <c r="M673" t="s">
        <v>25</v>
      </c>
      <c r="N673">
        <v>18</v>
      </c>
      <c r="O673" t="s">
        <v>30</v>
      </c>
      <c r="P673" t="s">
        <v>30</v>
      </c>
      <c r="Q673">
        <v>15</v>
      </c>
      <c r="R673">
        <v>136</v>
      </c>
      <c r="S673" t="s">
        <v>27</v>
      </c>
    </row>
    <row r="674" spans="1:19" x14ac:dyDescent="0.35">
      <c r="A674" t="s">
        <v>39</v>
      </c>
      <c r="B674">
        <v>12</v>
      </c>
      <c r="C674" t="s">
        <v>176</v>
      </c>
      <c r="D674">
        <v>114</v>
      </c>
      <c r="E674" t="s">
        <v>177</v>
      </c>
      <c r="F674" t="s">
        <v>22</v>
      </c>
      <c r="G674" t="s">
        <v>23</v>
      </c>
      <c r="H674">
        <v>130</v>
      </c>
      <c r="I674" t="s">
        <v>178</v>
      </c>
      <c r="K674">
        <v>3</v>
      </c>
      <c r="L674">
        <v>3</v>
      </c>
      <c r="M674" t="s">
        <v>25</v>
      </c>
      <c r="N674">
        <v>18</v>
      </c>
      <c r="O674" t="s">
        <v>25</v>
      </c>
      <c r="P674" t="s">
        <v>25</v>
      </c>
      <c r="Q674">
        <v>24</v>
      </c>
      <c r="R674">
        <v>80</v>
      </c>
      <c r="S674" t="s">
        <v>27</v>
      </c>
    </row>
    <row r="675" spans="1:19" x14ac:dyDescent="0.35">
      <c r="A675" t="s">
        <v>40</v>
      </c>
      <c r="B675">
        <v>13</v>
      </c>
      <c r="C675" t="s">
        <v>176</v>
      </c>
      <c r="D675">
        <v>114</v>
      </c>
      <c r="E675" t="s">
        <v>177</v>
      </c>
      <c r="F675" t="s">
        <v>22</v>
      </c>
      <c r="G675" t="s">
        <v>23</v>
      </c>
      <c r="H675">
        <v>75</v>
      </c>
      <c r="I675" t="s">
        <v>178</v>
      </c>
      <c r="K675">
        <v>3</v>
      </c>
      <c r="L675">
        <v>3</v>
      </c>
      <c r="M675" t="s">
        <v>25</v>
      </c>
      <c r="N675">
        <v>18</v>
      </c>
      <c r="O675" t="s">
        <v>30</v>
      </c>
      <c r="P675" t="s">
        <v>25</v>
      </c>
      <c r="Q675">
        <v>22</v>
      </c>
      <c r="R675">
        <v>85</v>
      </c>
      <c r="S675" t="s">
        <v>27</v>
      </c>
    </row>
    <row r="676" spans="1:19" x14ac:dyDescent="0.35">
      <c r="A676" t="s">
        <v>41</v>
      </c>
      <c r="B676">
        <v>15</v>
      </c>
      <c r="C676" t="s">
        <v>176</v>
      </c>
      <c r="D676">
        <v>114</v>
      </c>
      <c r="E676" t="s">
        <v>177</v>
      </c>
      <c r="F676" t="s">
        <v>22</v>
      </c>
      <c r="G676" t="s">
        <v>23</v>
      </c>
      <c r="H676">
        <v>246</v>
      </c>
      <c r="I676" t="s">
        <v>178</v>
      </c>
      <c r="K676">
        <v>3</v>
      </c>
      <c r="L676">
        <v>2</v>
      </c>
      <c r="M676" t="s">
        <v>25</v>
      </c>
      <c r="N676">
        <v>18</v>
      </c>
      <c r="O676" t="s">
        <v>30</v>
      </c>
      <c r="P676" t="s">
        <v>25</v>
      </c>
      <c r="Q676">
        <v>20</v>
      </c>
      <c r="R676">
        <v>64</v>
      </c>
      <c r="S676" t="s">
        <v>27</v>
      </c>
    </row>
    <row r="677" spans="1:19" x14ac:dyDescent="0.35">
      <c r="A677" t="s">
        <v>42</v>
      </c>
      <c r="B677">
        <v>16</v>
      </c>
      <c r="C677" t="s">
        <v>176</v>
      </c>
      <c r="D677">
        <v>114</v>
      </c>
      <c r="E677" t="s">
        <v>177</v>
      </c>
      <c r="F677" t="s">
        <v>22</v>
      </c>
      <c r="G677" t="s">
        <v>23</v>
      </c>
      <c r="H677">
        <v>325</v>
      </c>
      <c r="I677" t="s">
        <v>178</v>
      </c>
      <c r="K677">
        <v>3</v>
      </c>
      <c r="L677">
        <v>4</v>
      </c>
      <c r="M677" t="s">
        <v>25</v>
      </c>
      <c r="N677" t="s">
        <v>26</v>
      </c>
      <c r="O677" t="s">
        <v>30</v>
      </c>
      <c r="P677" t="s">
        <v>25</v>
      </c>
      <c r="Q677">
        <v>24</v>
      </c>
      <c r="R677">
        <v>220</v>
      </c>
      <c r="S677" t="s">
        <v>27</v>
      </c>
    </row>
    <row r="678" spans="1:19" x14ac:dyDescent="0.35">
      <c r="A678" t="s">
        <v>43</v>
      </c>
      <c r="B678">
        <v>17</v>
      </c>
      <c r="C678" t="s">
        <v>176</v>
      </c>
      <c r="D678">
        <v>114</v>
      </c>
      <c r="E678" t="s">
        <v>177</v>
      </c>
      <c r="F678" t="s">
        <v>22</v>
      </c>
      <c r="G678" t="s">
        <v>23</v>
      </c>
      <c r="H678">
        <v>100</v>
      </c>
      <c r="I678" t="s">
        <v>178</v>
      </c>
      <c r="K678">
        <v>3</v>
      </c>
      <c r="L678">
        <v>2</v>
      </c>
      <c r="M678" t="s">
        <v>25</v>
      </c>
      <c r="N678" t="s">
        <v>26</v>
      </c>
      <c r="O678" t="s">
        <v>30</v>
      </c>
      <c r="P678" t="s">
        <v>25</v>
      </c>
      <c r="Q678">
        <v>24</v>
      </c>
      <c r="R678">
        <f>+(0.666666666666667)*150</f>
        <v>100.00000000000004</v>
      </c>
      <c r="S678" t="s">
        <v>27</v>
      </c>
    </row>
    <row r="679" spans="1:19" x14ac:dyDescent="0.35">
      <c r="A679" t="s">
        <v>44</v>
      </c>
      <c r="B679">
        <v>18</v>
      </c>
      <c r="C679" t="s">
        <v>176</v>
      </c>
      <c r="D679">
        <v>114</v>
      </c>
      <c r="E679" t="s">
        <v>177</v>
      </c>
      <c r="F679" t="s">
        <v>22</v>
      </c>
      <c r="G679" t="s">
        <v>23</v>
      </c>
      <c r="H679">
        <v>100</v>
      </c>
      <c r="I679" t="s">
        <v>178</v>
      </c>
      <c r="K679">
        <v>3</v>
      </c>
      <c r="L679">
        <v>3</v>
      </c>
      <c r="M679" t="s">
        <v>25</v>
      </c>
      <c r="N679" t="s">
        <v>26</v>
      </c>
      <c r="O679" t="s">
        <v>30</v>
      </c>
      <c r="P679" t="s">
        <v>25</v>
      </c>
      <c r="Q679">
        <v>21</v>
      </c>
      <c r="R679">
        <v>70</v>
      </c>
      <c r="S679" t="s">
        <v>27</v>
      </c>
    </row>
    <row r="680" spans="1:19" x14ac:dyDescent="0.35">
      <c r="A680" t="s">
        <v>45</v>
      </c>
      <c r="B680">
        <v>19</v>
      </c>
      <c r="C680" t="s">
        <v>176</v>
      </c>
      <c r="D680">
        <v>114</v>
      </c>
      <c r="E680" t="s">
        <v>177</v>
      </c>
      <c r="F680" t="s">
        <v>22</v>
      </c>
      <c r="G680" t="s">
        <v>23</v>
      </c>
      <c r="H680">
        <v>146</v>
      </c>
      <c r="I680" t="s">
        <v>178</v>
      </c>
      <c r="K680">
        <v>3</v>
      </c>
      <c r="L680">
        <v>3</v>
      </c>
      <c r="M680" t="s">
        <v>25</v>
      </c>
      <c r="N680" t="s">
        <v>26</v>
      </c>
      <c r="O680" t="s">
        <v>30</v>
      </c>
      <c r="P680" t="s">
        <v>25</v>
      </c>
      <c r="Q680">
        <v>30</v>
      </c>
      <c r="R680">
        <v>150</v>
      </c>
      <c r="S680" t="s">
        <v>27</v>
      </c>
    </row>
    <row r="681" spans="1:19" x14ac:dyDescent="0.35">
      <c r="A681" t="s">
        <v>46</v>
      </c>
      <c r="B681">
        <v>20</v>
      </c>
      <c r="C681" t="s">
        <v>176</v>
      </c>
      <c r="D681">
        <v>114</v>
      </c>
      <c r="E681" t="s">
        <v>177</v>
      </c>
      <c r="F681" t="s">
        <v>22</v>
      </c>
      <c r="G681" t="s">
        <v>23</v>
      </c>
      <c r="H681">
        <v>100</v>
      </c>
      <c r="I681" t="s">
        <v>178</v>
      </c>
      <c r="K681">
        <v>3</v>
      </c>
      <c r="L681">
        <v>3</v>
      </c>
      <c r="M681" t="s">
        <v>25</v>
      </c>
      <c r="N681">
        <v>18</v>
      </c>
      <c r="O681" t="s">
        <v>30</v>
      </c>
      <c r="P681" t="s">
        <v>25</v>
      </c>
      <c r="Q681">
        <v>30</v>
      </c>
      <c r="R681">
        <v>125</v>
      </c>
      <c r="S681" t="s">
        <v>27</v>
      </c>
    </row>
    <row r="682" spans="1:19" x14ac:dyDescent="0.35">
      <c r="A682" t="s">
        <v>47</v>
      </c>
      <c r="B682">
        <v>21</v>
      </c>
      <c r="C682" t="s">
        <v>176</v>
      </c>
      <c r="D682">
        <v>114</v>
      </c>
      <c r="E682" t="s">
        <v>177</v>
      </c>
      <c r="F682" t="s">
        <v>22</v>
      </c>
      <c r="G682" t="s">
        <v>23</v>
      </c>
      <c r="H682">
        <v>125</v>
      </c>
      <c r="I682" t="s">
        <v>178</v>
      </c>
      <c r="K682">
        <v>3</v>
      </c>
      <c r="L682">
        <v>3</v>
      </c>
      <c r="M682" t="s">
        <v>25</v>
      </c>
      <c r="N682" t="s">
        <v>26</v>
      </c>
      <c r="O682" t="s">
        <v>30</v>
      </c>
      <c r="P682" t="s">
        <v>30</v>
      </c>
      <c r="Q682">
        <v>30</v>
      </c>
      <c r="R682">
        <v>110</v>
      </c>
      <c r="S682" t="s">
        <v>27</v>
      </c>
    </row>
    <row r="683" spans="1:19" x14ac:dyDescent="0.35">
      <c r="A683" t="s">
        <v>48</v>
      </c>
      <c r="B683">
        <v>22</v>
      </c>
      <c r="C683" t="s">
        <v>176</v>
      </c>
      <c r="D683">
        <v>114</v>
      </c>
      <c r="E683" t="s">
        <v>177</v>
      </c>
      <c r="F683" t="s">
        <v>22</v>
      </c>
      <c r="G683" t="s">
        <v>23</v>
      </c>
      <c r="H683">
        <v>280</v>
      </c>
      <c r="I683" t="s">
        <v>178</v>
      </c>
      <c r="K683">
        <v>3</v>
      </c>
      <c r="L683">
        <v>3</v>
      </c>
      <c r="M683" t="s">
        <v>25</v>
      </c>
      <c r="N683">
        <v>18</v>
      </c>
      <c r="O683" t="s">
        <v>30</v>
      </c>
      <c r="P683" t="s">
        <v>25</v>
      </c>
      <c r="Q683">
        <v>20</v>
      </c>
      <c r="R683">
        <v>230</v>
      </c>
      <c r="S683" t="s">
        <v>27</v>
      </c>
    </row>
    <row r="684" spans="1:19" x14ac:dyDescent="0.35">
      <c r="A684" t="s">
        <v>49</v>
      </c>
      <c r="B684">
        <v>23</v>
      </c>
      <c r="C684" t="s">
        <v>176</v>
      </c>
      <c r="D684">
        <v>114</v>
      </c>
      <c r="E684" t="s">
        <v>177</v>
      </c>
      <c r="F684" t="s">
        <v>22</v>
      </c>
      <c r="G684" t="s">
        <v>23</v>
      </c>
      <c r="H684">
        <v>211</v>
      </c>
      <c r="I684" t="s">
        <v>178</v>
      </c>
      <c r="K684">
        <v>3</v>
      </c>
      <c r="L684">
        <v>3</v>
      </c>
      <c r="M684" t="s">
        <v>25</v>
      </c>
      <c r="N684">
        <v>18</v>
      </c>
      <c r="O684" t="s">
        <v>30</v>
      </c>
      <c r="P684" t="s">
        <v>25</v>
      </c>
      <c r="Q684">
        <v>20</v>
      </c>
      <c r="R684">
        <v>140</v>
      </c>
      <c r="S684" t="s">
        <v>27</v>
      </c>
    </row>
    <row r="685" spans="1:19" x14ac:dyDescent="0.35">
      <c r="A685" t="s">
        <v>50</v>
      </c>
      <c r="B685">
        <v>24</v>
      </c>
      <c r="C685" t="s">
        <v>176</v>
      </c>
      <c r="D685">
        <v>114</v>
      </c>
      <c r="E685" t="s">
        <v>177</v>
      </c>
      <c r="F685" t="s">
        <v>22</v>
      </c>
      <c r="G685" t="s">
        <v>23</v>
      </c>
      <c r="H685">
        <v>325</v>
      </c>
      <c r="I685" t="s">
        <v>178</v>
      </c>
      <c r="K685">
        <v>3</v>
      </c>
      <c r="L685">
        <v>3</v>
      </c>
      <c r="M685" t="s">
        <v>25</v>
      </c>
      <c r="N685">
        <v>18</v>
      </c>
      <c r="O685" t="s">
        <v>30</v>
      </c>
      <c r="P685" t="s">
        <v>25</v>
      </c>
      <c r="Q685">
        <v>30</v>
      </c>
      <c r="R685">
        <v>182</v>
      </c>
      <c r="S685" t="s">
        <v>27</v>
      </c>
    </row>
    <row r="686" spans="1:19" x14ac:dyDescent="0.35">
      <c r="A686" t="s">
        <v>51</v>
      </c>
      <c r="B686">
        <v>25</v>
      </c>
      <c r="C686" t="s">
        <v>176</v>
      </c>
      <c r="D686">
        <v>114</v>
      </c>
      <c r="E686" t="s">
        <v>177</v>
      </c>
      <c r="F686" t="s">
        <v>22</v>
      </c>
      <c r="G686" t="s">
        <v>23</v>
      </c>
      <c r="H686">
        <v>126</v>
      </c>
      <c r="I686" t="s">
        <v>178</v>
      </c>
      <c r="K686">
        <v>3</v>
      </c>
      <c r="L686">
        <v>3</v>
      </c>
      <c r="M686" t="s">
        <v>25</v>
      </c>
      <c r="N686">
        <v>19</v>
      </c>
      <c r="O686" t="s">
        <v>30</v>
      </c>
      <c r="P686" t="s">
        <v>25</v>
      </c>
      <c r="Q686">
        <v>20</v>
      </c>
      <c r="R686">
        <v>60</v>
      </c>
      <c r="S686" t="s">
        <v>27</v>
      </c>
    </row>
    <row r="687" spans="1:19" x14ac:dyDescent="0.35">
      <c r="A687" t="s">
        <v>52</v>
      </c>
      <c r="B687">
        <v>26</v>
      </c>
      <c r="C687" t="s">
        <v>176</v>
      </c>
      <c r="D687">
        <v>114</v>
      </c>
      <c r="E687" t="s">
        <v>177</v>
      </c>
      <c r="F687" t="s">
        <v>22</v>
      </c>
      <c r="G687" t="s">
        <v>23</v>
      </c>
      <c r="H687" s="5">
        <v>96.9</v>
      </c>
      <c r="I687" t="s">
        <v>178</v>
      </c>
      <c r="K687">
        <v>3</v>
      </c>
      <c r="L687">
        <v>2</v>
      </c>
      <c r="M687" t="s">
        <v>25</v>
      </c>
      <c r="N687" t="s">
        <v>26</v>
      </c>
      <c r="O687" t="s">
        <v>30</v>
      </c>
      <c r="P687" t="s">
        <v>30</v>
      </c>
      <c r="Q687">
        <v>24</v>
      </c>
      <c r="R687">
        <f>(2/3)*76.5</f>
        <v>51</v>
      </c>
      <c r="S687" t="s">
        <v>27</v>
      </c>
    </row>
    <row r="688" spans="1:19" x14ac:dyDescent="0.35">
      <c r="A688" t="s">
        <v>53</v>
      </c>
      <c r="B688">
        <v>27</v>
      </c>
      <c r="C688" t="s">
        <v>176</v>
      </c>
      <c r="D688">
        <v>114</v>
      </c>
      <c r="E688" t="s">
        <v>177</v>
      </c>
      <c r="F688" t="s">
        <v>22</v>
      </c>
      <c r="G688" t="s">
        <v>23</v>
      </c>
      <c r="H688">
        <v>148.25</v>
      </c>
      <c r="I688" t="s">
        <v>178</v>
      </c>
      <c r="K688">
        <v>3</v>
      </c>
      <c r="L688">
        <v>3</v>
      </c>
      <c r="M688" t="s">
        <v>25</v>
      </c>
      <c r="N688" t="s">
        <v>26</v>
      </c>
      <c r="O688" t="s">
        <v>30</v>
      </c>
      <c r="P688" t="s">
        <v>25</v>
      </c>
      <c r="Q688">
        <v>25</v>
      </c>
      <c r="R688">
        <v>200</v>
      </c>
      <c r="S688" t="s">
        <v>27</v>
      </c>
    </row>
    <row r="689" spans="1:19" x14ac:dyDescent="0.35">
      <c r="A689" t="s">
        <v>54</v>
      </c>
      <c r="B689">
        <v>28</v>
      </c>
      <c r="C689" t="s">
        <v>176</v>
      </c>
      <c r="D689">
        <v>114</v>
      </c>
      <c r="E689" t="s">
        <v>177</v>
      </c>
      <c r="F689" t="s">
        <v>22</v>
      </c>
      <c r="G689" t="s">
        <v>23</v>
      </c>
      <c r="H689">
        <v>150</v>
      </c>
      <c r="I689" t="s">
        <v>178</v>
      </c>
      <c r="K689">
        <v>3</v>
      </c>
      <c r="L689">
        <v>2</v>
      </c>
      <c r="M689" t="s">
        <v>25</v>
      </c>
      <c r="N689">
        <v>18</v>
      </c>
      <c r="O689" t="s">
        <v>30</v>
      </c>
      <c r="P689" t="s">
        <v>30</v>
      </c>
      <c r="Q689">
        <v>20</v>
      </c>
      <c r="R689">
        <f>2*100</f>
        <v>200</v>
      </c>
      <c r="S689" t="s">
        <v>27</v>
      </c>
    </row>
    <row r="690" spans="1:19" x14ac:dyDescent="0.35">
      <c r="A690" t="s">
        <v>55</v>
      </c>
      <c r="B690">
        <v>29</v>
      </c>
      <c r="C690" t="s">
        <v>176</v>
      </c>
      <c r="D690">
        <v>114</v>
      </c>
      <c r="E690" t="s">
        <v>177</v>
      </c>
      <c r="F690" t="s">
        <v>22</v>
      </c>
      <c r="G690" t="s">
        <v>23</v>
      </c>
      <c r="H690">
        <v>100</v>
      </c>
      <c r="I690" t="s">
        <v>178</v>
      </c>
      <c r="K690">
        <v>3</v>
      </c>
      <c r="L690">
        <v>3</v>
      </c>
      <c r="M690" t="s">
        <v>25</v>
      </c>
      <c r="N690" t="s">
        <v>26</v>
      </c>
      <c r="O690" t="s">
        <v>30</v>
      </c>
      <c r="P690" t="s">
        <v>25</v>
      </c>
      <c r="Q690">
        <v>30</v>
      </c>
      <c r="R690">
        <v>60</v>
      </c>
      <c r="S690" t="s">
        <v>27</v>
      </c>
    </row>
    <row r="691" spans="1:19" x14ac:dyDescent="0.35">
      <c r="A691" t="s">
        <v>56</v>
      </c>
      <c r="B691">
        <v>30</v>
      </c>
      <c r="C691" t="s">
        <v>176</v>
      </c>
      <c r="D691">
        <v>114</v>
      </c>
      <c r="E691" t="s">
        <v>177</v>
      </c>
      <c r="F691" t="s">
        <v>22</v>
      </c>
      <c r="G691" t="s">
        <v>23</v>
      </c>
      <c r="H691">
        <v>185</v>
      </c>
      <c r="I691" t="s">
        <v>178</v>
      </c>
      <c r="K691">
        <v>3</v>
      </c>
      <c r="L691">
        <v>3</v>
      </c>
      <c r="M691" t="s">
        <v>25</v>
      </c>
      <c r="N691" t="s">
        <v>26</v>
      </c>
      <c r="O691" t="s">
        <v>30</v>
      </c>
      <c r="P691" t="s">
        <v>25</v>
      </c>
      <c r="Q691">
        <v>24</v>
      </c>
      <c r="R691">
        <f>2*70</f>
        <v>140</v>
      </c>
      <c r="S691" t="s">
        <v>27</v>
      </c>
    </row>
    <row r="692" spans="1:19" x14ac:dyDescent="0.35">
      <c r="A692" t="s">
        <v>57</v>
      </c>
      <c r="B692">
        <v>31</v>
      </c>
      <c r="C692" t="s">
        <v>176</v>
      </c>
      <c r="D692">
        <v>114</v>
      </c>
      <c r="E692" t="s">
        <v>177</v>
      </c>
      <c r="F692" t="s">
        <v>22</v>
      </c>
      <c r="G692" t="s">
        <v>23</v>
      </c>
      <c r="H692">
        <v>110</v>
      </c>
      <c r="I692" t="s">
        <v>178</v>
      </c>
      <c r="K692">
        <v>3</v>
      </c>
      <c r="L692">
        <v>3</v>
      </c>
      <c r="M692" t="s">
        <v>25</v>
      </c>
      <c r="N692">
        <v>19</v>
      </c>
      <c r="O692" t="s">
        <v>30</v>
      </c>
      <c r="P692" t="s">
        <v>25</v>
      </c>
      <c r="Q692">
        <v>30</v>
      </c>
      <c r="R692">
        <v>110</v>
      </c>
      <c r="S692" t="s">
        <v>31</v>
      </c>
    </row>
    <row r="693" spans="1:19" x14ac:dyDescent="0.35">
      <c r="A693" t="s">
        <v>58</v>
      </c>
      <c r="B693">
        <v>32</v>
      </c>
      <c r="C693" t="s">
        <v>176</v>
      </c>
      <c r="D693">
        <v>114</v>
      </c>
      <c r="E693" t="s">
        <v>177</v>
      </c>
      <c r="F693" t="s">
        <v>22</v>
      </c>
      <c r="G693" t="s">
        <v>23</v>
      </c>
      <c r="H693">
        <v>600</v>
      </c>
      <c r="I693" t="s">
        <v>178</v>
      </c>
      <c r="K693">
        <v>3</v>
      </c>
      <c r="L693">
        <v>3</v>
      </c>
      <c r="M693" t="s">
        <v>25</v>
      </c>
      <c r="N693">
        <v>18</v>
      </c>
      <c r="O693" t="s">
        <v>30</v>
      </c>
      <c r="P693" t="s">
        <v>25</v>
      </c>
      <c r="Q693">
        <v>30</v>
      </c>
      <c r="R693">
        <v>300</v>
      </c>
      <c r="S693" t="s">
        <v>27</v>
      </c>
    </row>
    <row r="694" spans="1:19" x14ac:dyDescent="0.35">
      <c r="A694" t="s">
        <v>59</v>
      </c>
      <c r="B694">
        <v>33</v>
      </c>
      <c r="C694" t="s">
        <v>176</v>
      </c>
      <c r="D694">
        <v>114</v>
      </c>
      <c r="E694" t="s">
        <v>177</v>
      </c>
      <c r="F694" t="s">
        <v>22</v>
      </c>
      <c r="G694" t="s">
        <v>23</v>
      </c>
      <c r="H694">
        <v>198</v>
      </c>
      <c r="I694" t="s">
        <v>178</v>
      </c>
      <c r="K694">
        <v>3</v>
      </c>
      <c r="L694">
        <v>3</v>
      </c>
      <c r="M694" t="s">
        <v>25</v>
      </c>
      <c r="N694" t="s">
        <v>26</v>
      </c>
      <c r="O694" t="s">
        <v>30</v>
      </c>
      <c r="P694" t="s">
        <v>25</v>
      </c>
      <c r="Q694">
        <v>20</v>
      </c>
      <c r="R694">
        <v>198</v>
      </c>
      <c r="S694" t="s">
        <v>27</v>
      </c>
    </row>
    <row r="695" spans="1:19" x14ac:dyDescent="0.35">
      <c r="A695" t="s">
        <v>60</v>
      </c>
      <c r="B695">
        <v>34</v>
      </c>
      <c r="C695" t="s">
        <v>176</v>
      </c>
      <c r="D695">
        <v>114</v>
      </c>
      <c r="E695" t="s">
        <v>177</v>
      </c>
      <c r="F695" t="s">
        <v>22</v>
      </c>
      <c r="G695" t="s">
        <v>23</v>
      </c>
      <c r="H695" s="5">
        <v>212.5</v>
      </c>
      <c r="I695" t="s">
        <v>178</v>
      </c>
      <c r="K695">
        <v>3</v>
      </c>
      <c r="L695">
        <v>3</v>
      </c>
      <c r="M695" t="s">
        <v>25</v>
      </c>
      <c r="N695" t="s">
        <v>26</v>
      </c>
      <c r="O695" t="s">
        <v>30</v>
      </c>
      <c r="P695" t="s">
        <v>25</v>
      </c>
      <c r="Q695">
        <v>20</v>
      </c>
      <c r="R695">
        <v>120</v>
      </c>
      <c r="S695" t="s">
        <v>31</v>
      </c>
    </row>
    <row r="696" spans="1:19" x14ac:dyDescent="0.35">
      <c r="A696" t="s">
        <v>61</v>
      </c>
      <c r="B696">
        <v>35</v>
      </c>
      <c r="C696" t="s">
        <v>176</v>
      </c>
      <c r="D696">
        <v>114</v>
      </c>
      <c r="E696" t="s">
        <v>177</v>
      </c>
      <c r="F696" t="s">
        <v>22</v>
      </c>
      <c r="G696" t="s">
        <v>23</v>
      </c>
      <c r="H696">
        <v>350</v>
      </c>
      <c r="I696" t="s">
        <v>178</v>
      </c>
      <c r="K696">
        <v>3</v>
      </c>
      <c r="L696">
        <v>3</v>
      </c>
      <c r="M696" t="s">
        <v>25</v>
      </c>
      <c r="N696" t="s">
        <v>26</v>
      </c>
      <c r="O696" t="s">
        <v>30</v>
      </c>
      <c r="P696" t="s">
        <v>25</v>
      </c>
      <c r="Q696">
        <v>45</v>
      </c>
      <c r="R696" s="5">
        <f>(2/3)*325</f>
        <v>216.66666666666666</v>
      </c>
      <c r="S696" t="s">
        <v>27</v>
      </c>
    </row>
    <row r="697" spans="1:19" x14ac:dyDescent="0.35">
      <c r="A697" t="s">
        <v>62</v>
      </c>
      <c r="B697">
        <v>36</v>
      </c>
      <c r="C697" t="s">
        <v>176</v>
      </c>
      <c r="D697">
        <v>114</v>
      </c>
      <c r="E697" t="s">
        <v>177</v>
      </c>
      <c r="F697" t="s">
        <v>22</v>
      </c>
      <c r="G697" t="s">
        <v>23</v>
      </c>
      <c r="H697">
        <v>128</v>
      </c>
      <c r="I697" t="s">
        <v>178</v>
      </c>
      <c r="K697">
        <v>3</v>
      </c>
      <c r="L697">
        <v>2</v>
      </c>
      <c r="M697" t="s">
        <v>25</v>
      </c>
      <c r="N697">
        <v>17</v>
      </c>
      <c r="O697" t="s">
        <v>30</v>
      </c>
      <c r="P697" t="s">
        <v>25</v>
      </c>
      <c r="Q697">
        <v>16</v>
      </c>
      <c r="R697" s="5">
        <f>(2/3)*88</f>
        <v>58.666666666666664</v>
      </c>
      <c r="S697" t="s">
        <v>27</v>
      </c>
    </row>
    <row r="698" spans="1:19" x14ac:dyDescent="0.35">
      <c r="A698" t="s">
        <v>63</v>
      </c>
      <c r="B698">
        <v>37</v>
      </c>
      <c r="C698" t="s">
        <v>176</v>
      </c>
      <c r="D698">
        <v>114</v>
      </c>
      <c r="E698" t="s">
        <v>177</v>
      </c>
      <c r="F698" t="s">
        <v>22</v>
      </c>
      <c r="G698" t="s">
        <v>23</v>
      </c>
      <c r="H698">
        <v>75</v>
      </c>
      <c r="I698" t="s">
        <v>178</v>
      </c>
      <c r="K698">
        <v>3</v>
      </c>
      <c r="L698">
        <v>3</v>
      </c>
      <c r="M698" t="s">
        <v>25</v>
      </c>
      <c r="N698" t="s">
        <v>26</v>
      </c>
      <c r="O698" t="s">
        <v>30</v>
      </c>
      <c r="P698" t="s">
        <v>25</v>
      </c>
      <c r="Q698">
        <v>12</v>
      </c>
      <c r="R698">
        <f>2*106</f>
        <v>212</v>
      </c>
      <c r="S698" t="s">
        <v>27</v>
      </c>
    </row>
    <row r="699" spans="1:19" x14ac:dyDescent="0.35">
      <c r="A699" t="s">
        <v>64</v>
      </c>
      <c r="B699">
        <v>38</v>
      </c>
      <c r="C699" t="s">
        <v>176</v>
      </c>
      <c r="D699">
        <v>114</v>
      </c>
      <c r="E699" t="s">
        <v>177</v>
      </c>
      <c r="F699" t="s">
        <v>22</v>
      </c>
      <c r="G699" t="s">
        <v>23</v>
      </c>
      <c r="H699">
        <v>220</v>
      </c>
      <c r="I699" t="s">
        <v>178</v>
      </c>
      <c r="K699">
        <v>3</v>
      </c>
      <c r="L699">
        <v>3</v>
      </c>
      <c r="M699" t="s">
        <v>25</v>
      </c>
      <c r="N699" t="s">
        <v>26</v>
      </c>
      <c r="O699" t="s">
        <v>30</v>
      </c>
      <c r="P699" t="s">
        <v>25</v>
      </c>
      <c r="Q699">
        <v>16</v>
      </c>
      <c r="R699">
        <v>165</v>
      </c>
      <c r="S699" t="s">
        <v>27</v>
      </c>
    </row>
    <row r="700" spans="1:19" x14ac:dyDescent="0.35">
      <c r="A700" t="s">
        <v>65</v>
      </c>
      <c r="B700">
        <v>39</v>
      </c>
      <c r="C700" t="s">
        <v>176</v>
      </c>
      <c r="D700">
        <v>114</v>
      </c>
      <c r="E700" t="s">
        <v>177</v>
      </c>
      <c r="F700" t="s">
        <v>22</v>
      </c>
      <c r="G700" t="s">
        <v>23</v>
      </c>
      <c r="H700">
        <v>184</v>
      </c>
      <c r="I700" t="s">
        <v>178</v>
      </c>
      <c r="K700">
        <v>3</v>
      </c>
      <c r="L700">
        <v>3</v>
      </c>
      <c r="M700" t="s">
        <v>25</v>
      </c>
      <c r="N700">
        <v>18</v>
      </c>
      <c r="O700" t="s">
        <v>30</v>
      </c>
      <c r="P700" t="s">
        <v>25</v>
      </c>
      <c r="Q700">
        <v>24</v>
      </c>
      <c r="R700">
        <v>144</v>
      </c>
      <c r="S700" t="s">
        <v>27</v>
      </c>
    </row>
    <row r="701" spans="1:19" x14ac:dyDescent="0.35">
      <c r="A701" t="s">
        <v>66</v>
      </c>
      <c r="B701">
        <v>40</v>
      </c>
      <c r="C701" t="s">
        <v>176</v>
      </c>
      <c r="D701">
        <v>114</v>
      </c>
      <c r="E701" t="s">
        <v>177</v>
      </c>
      <c r="F701" t="s">
        <v>22</v>
      </c>
      <c r="G701" t="s">
        <v>23</v>
      </c>
      <c r="H701">
        <v>100</v>
      </c>
      <c r="I701" t="s">
        <v>178</v>
      </c>
      <c r="K701">
        <v>3</v>
      </c>
      <c r="L701">
        <v>3</v>
      </c>
      <c r="M701" t="s">
        <v>25</v>
      </c>
      <c r="N701">
        <v>18</v>
      </c>
      <c r="O701" t="s">
        <v>30</v>
      </c>
      <c r="P701" t="s">
        <v>25</v>
      </c>
      <c r="Q701">
        <v>20</v>
      </c>
      <c r="R701">
        <f>2*100</f>
        <v>200</v>
      </c>
      <c r="S701" t="s">
        <v>27</v>
      </c>
    </row>
    <row r="702" spans="1:19" x14ac:dyDescent="0.35">
      <c r="A702" t="s">
        <v>67</v>
      </c>
      <c r="B702">
        <v>41</v>
      </c>
      <c r="C702" t="s">
        <v>176</v>
      </c>
      <c r="D702">
        <v>114</v>
      </c>
      <c r="E702" t="s">
        <v>177</v>
      </c>
      <c r="F702" t="s">
        <v>22</v>
      </c>
      <c r="G702" t="s">
        <v>23</v>
      </c>
      <c r="H702">
        <v>180</v>
      </c>
      <c r="I702" t="s">
        <v>178</v>
      </c>
      <c r="K702">
        <v>3</v>
      </c>
      <c r="L702">
        <v>3</v>
      </c>
      <c r="M702" t="s">
        <v>25</v>
      </c>
      <c r="N702">
        <v>18</v>
      </c>
      <c r="O702" t="s">
        <v>25</v>
      </c>
      <c r="P702" t="s">
        <v>30</v>
      </c>
      <c r="Q702">
        <v>24</v>
      </c>
      <c r="R702">
        <v>230</v>
      </c>
      <c r="S702" t="s">
        <v>27</v>
      </c>
    </row>
    <row r="703" spans="1:19" x14ac:dyDescent="0.35">
      <c r="A703" t="s">
        <v>68</v>
      </c>
      <c r="B703">
        <v>42</v>
      </c>
      <c r="C703" t="s">
        <v>176</v>
      </c>
      <c r="D703">
        <v>114</v>
      </c>
      <c r="E703" t="s">
        <v>177</v>
      </c>
      <c r="F703" t="s">
        <v>22</v>
      </c>
      <c r="G703" t="s">
        <v>23</v>
      </c>
      <c r="H703">
        <v>75</v>
      </c>
      <c r="I703" t="s">
        <v>178</v>
      </c>
      <c r="K703">
        <v>3</v>
      </c>
      <c r="L703">
        <v>2</v>
      </c>
      <c r="M703" t="s">
        <v>25</v>
      </c>
      <c r="N703">
        <v>18</v>
      </c>
      <c r="O703" t="s">
        <v>30</v>
      </c>
      <c r="P703" t="s">
        <v>25</v>
      </c>
      <c r="Q703">
        <v>20</v>
      </c>
      <c r="R703">
        <v>42</v>
      </c>
      <c r="S703" t="s">
        <v>27</v>
      </c>
    </row>
    <row r="704" spans="1:19" x14ac:dyDescent="0.35">
      <c r="A704" t="s">
        <v>69</v>
      </c>
      <c r="B704">
        <v>44</v>
      </c>
      <c r="C704" t="s">
        <v>176</v>
      </c>
      <c r="D704">
        <v>114</v>
      </c>
      <c r="E704" t="s">
        <v>177</v>
      </c>
      <c r="F704" t="s">
        <v>22</v>
      </c>
      <c r="G704" t="s">
        <v>23</v>
      </c>
      <c r="H704">
        <v>65</v>
      </c>
      <c r="I704" t="s">
        <v>178</v>
      </c>
      <c r="K704">
        <v>3</v>
      </c>
      <c r="L704">
        <v>2</v>
      </c>
      <c r="M704" t="s">
        <v>25</v>
      </c>
      <c r="N704">
        <v>18</v>
      </c>
      <c r="O704" t="s">
        <v>30</v>
      </c>
      <c r="P704" t="s">
        <v>25</v>
      </c>
      <c r="Q704">
        <v>20</v>
      </c>
      <c r="R704">
        <v>65</v>
      </c>
      <c r="S704" t="s">
        <v>27</v>
      </c>
    </row>
    <row r="705" spans="1:19" x14ac:dyDescent="0.35">
      <c r="A705" t="s">
        <v>70</v>
      </c>
      <c r="B705">
        <v>45</v>
      </c>
      <c r="C705" t="s">
        <v>176</v>
      </c>
      <c r="D705">
        <v>114</v>
      </c>
      <c r="E705" t="s">
        <v>177</v>
      </c>
      <c r="F705" t="s">
        <v>22</v>
      </c>
      <c r="G705" t="s">
        <v>23</v>
      </c>
      <c r="H705">
        <v>150</v>
      </c>
      <c r="I705" t="s">
        <v>178</v>
      </c>
      <c r="K705">
        <v>3</v>
      </c>
      <c r="L705">
        <v>3</v>
      </c>
      <c r="M705" t="s">
        <v>25</v>
      </c>
      <c r="N705" t="s">
        <v>26</v>
      </c>
      <c r="O705" t="s">
        <v>30</v>
      </c>
      <c r="P705" t="s">
        <v>25</v>
      </c>
      <c r="Q705">
        <v>14</v>
      </c>
      <c r="R705">
        <v>80</v>
      </c>
      <c r="S705" t="s">
        <v>27</v>
      </c>
    </row>
    <row r="706" spans="1:19" x14ac:dyDescent="0.35">
      <c r="A706" t="s">
        <v>71</v>
      </c>
      <c r="B706">
        <v>46</v>
      </c>
      <c r="C706" t="s">
        <v>176</v>
      </c>
      <c r="D706">
        <v>114</v>
      </c>
      <c r="E706" t="s">
        <v>177</v>
      </c>
      <c r="F706" t="s">
        <v>22</v>
      </c>
      <c r="G706" t="s">
        <v>23</v>
      </c>
      <c r="H706">
        <v>215</v>
      </c>
      <c r="I706" t="s">
        <v>178</v>
      </c>
      <c r="K706">
        <v>3</v>
      </c>
      <c r="L706">
        <v>3</v>
      </c>
      <c r="M706" t="s">
        <v>25</v>
      </c>
      <c r="N706" t="s">
        <v>26</v>
      </c>
      <c r="O706" t="s">
        <v>30</v>
      </c>
      <c r="P706" t="s">
        <v>25</v>
      </c>
      <c r="Q706">
        <v>24</v>
      </c>
      <c r="R706">
        <f>2*95</f>
        <v>190</v>
      </c>
      <c r="S706" t="s">
        <v>27</v>
      </c>
    </row>
    <row r="707" spans="1:19" x14ac:dyDescent="0.35">
      <c r="A707" t="s">
        <v>72</v>
      </c>
      <c r="B707">
        <v>47</v>
      </c>
      <c r="C707" t="s">
        <v>176</v>
      </c>
      <c r="D707">
        <v>114</v>
      </c>
      <c r="E707" t="s">
        <v>177</v>
      </c>
      <c r="F707" t="s">
        <v>22</v>
      </c>
      <c r="G707" t="s">
        <v>23</v>
      </c>
      <c r="H707">
        <v>125</v>
      </c>
      <c r="I707" t="s">
        <v>178</v>
      </c>
      <c r="K707">
        <v>3</v>
      </c>
      <c r="L707">
        <v>3</v>
      </c>
      <c r="M707" t="s">
        <v>25</v>
      </c>
      <c r="N707">
        <v>18</v>
      </c>
      <c r="O707" t="s">
        <v>30</v>
      </c>
      <c r="P707" t="s">
        <v>25</v>
      </c>
      <c r="Q707">
        <v>30</v>
      </c>
      <c r="R707">
        <v>110</v>
      </c>
      <c r="S707" t="s">
        <v>31</v>
      </c>
    </row>
    <row r="708" spans="1:19" x14ac:dyDescent="0.35">
      <c r="A708" t="s">
        <v>73</v>
      </c>
      <c r="B708">
        <v>48</v>
      </c>
      <c r="C708" t="s">
        <v>176</v>
      </c>
      <c r="D708">
        <v>114</v>
      </c>
      <c r="E708" t="s">
        <v>177</v>
      </c>
      <c r="F708" t="s">
        <v>22</v>
      </c>
      <c r="G708" t="s">
        <v>23</v>
      </c>
      <c r="H708">
        <v>125</v>
      </c>
      <c r="I708" t="s">
        <v>178</v>
      </c>
      <c r="K708">
        <v>3</v>
      </c>
      <c r="L708">
        <v>3</v>
      </c>
      <c r="M708" t="s">
        <v>25</v>
      </c>
      <c r="N708">
        <v>18</v>
      </c>
      <c r="O708" t="s">
        <v>30</v>
      </c>
      <c r="P708" t="s">
        <v>25</v>
      </c>
      <c r="Q708">
        <v>48</v>
      </c>
      <c r="R708">
        <f>2*226</f>
        <v>452</v>
      </c>
      <c r="S708" t="s">
        <v>27</v>
      </c>
    </row>
    <row r="709" spans="1:19" x14ac:dyDescent="0.35">
      <c r="A709" t="s">
        <v>74</v>
      </c>
      <c r="B709">
        <v>49</v>
      </c>
      <c r="C709" t="s">
        <v>176</v>
      </c>
      <c r="D709">
        <v>114</v>
      </c>
      <c r="E709" t="s">
        <v>177</v>
      </c>
      <c r="F709" t="s">
        <v>22</v>
      </c>
      <c r="G709" t="s">
        <v>23</v>
      </c>
      <c r="H709">
        <v>60</v>
      </c>
      <c r="I709" t="s">
        <v>178</v>
      </c>
      <c r="K709">
        <v>3</v>
      </c>
      <c r="L709">
        <v>2</v>
      </c>
      <c r="M709" t="s">
        <v>25</v>
      </c>
      <c r="N709" t="s">
        <v>26</v>
      </c>
      <c r="O709" t="s">
        <v>30</v>
      </c>
      <c r="P709" t="s">
        <v>30</v>
      </c>
      <c r="Q709">
        <v>30</v>
      </c>
      <c r="R709">
        <v>47</v>
      </c>
      <c r="S709" t="s">
        <v>27</v>
      </c>
    </row>
    <row r="710" spans="1:19" x14ac:dyDescent="0.35">
      <c r="A710" t="s">
        <v>75</v>
      </c>
      <c r="B710">
        <v>50</v>
      </c>
      <c r="C710" t="s">
        <v>176</v>
      </c>
      <c r="D710">
        <v>114</v>
      </c>
      <c r="E710" t="s">
        <v>177</v>
      </c>
      <c r="F710" t="s">
        <v>22</v>
      </c>
      <c r="G710" t="s">
        <v>23</v>
      </c>
      <c r="H710">
        <v>175</v>
      </c>
      <c r="I710" t="s">
        <v>178</v>
      </c>
      <c r="K710">
        <v>3</v>
      </c>
      <c r="L710">
        <v>3</v>
      </c>
      <c r="M710" t="s">
        <v>25</v>
      </c>
      <c r="N710">
        <v>18</v>
      </c>
      <c r="O710" t="s">
        <v>30</v>
      </c>
      <c r="P710" t="s">
        <v>25</v>
      </c>
      <c r="Q710">
        <v>18</v>
      </c>
      <c r="R710">
        <v>215</v>
      </c>
      <c r="S710" t="s">
        <v>27</v>
      </c>
    </row>
    <row r="711" spans="1:19" x14ac:dyDescent="0.35">
      <c r="A711" t="s">
        <v>76</v>
      </c>
      <c r="B711">
        <v>51</v>
      </c>
      <c r="C711" t="s">
        <v>176</v>
      </c>
      <c r="D711">
        <v>114</v>
      </c>
      <c r="E711" t="s">
        <v>177</v>
      </c>
      <c r="F711" t="s">
        <v>22</v>
      </c>
      <c r="G711" t="s">
        <v>23</v>
      </c>
      <c r="H711">
        <v>175</v>
      </c>
      <c r="I711" t="s">
        <v>178</v>
      </c>
      <c r="K711">
        <v>3</v>
      </c>
      <c r="L711">
        <v>2</v>
      </c>
      <c r="M711" t="s">
        <v>25</v>
      </c>
      <c r="N711" t="s">
        <v>26</v>
      </c>
      <c r="O711" t="s">
        <v>30</v>
      </c>
      <c r="P711" t="s">
        <v>25</v>
      </c>
      <c r="Q711">
        <v>30</v>
      </c>
      <c r="R711">
        <f>2*75</f>
        <v>150</v>
      </c>
      <c r="S711" t="s">
        <v>27</v>
      </c>
    </row>
    <row r="712" spans="1:19" x14ac:dyDescent="0.35">
      <c r="A712" t="s">
        <v>77</v>
      </c>
      <c r="B712">
        <v>53</v>
      </c>
      <c r="C712" t="s">
        <v>176</v>
      </c>
      <c r="D712">
        <v>114</v>
      </c>
      <c r="E712" t="s">
        <v>177</v>
      </c>
      <c r="F712" t="s">
        <v>22</v>
      </c>
      <c r="G712" t="s">
        <v>23</v>
      </c>
      <c r="H712">
        <v>100</v>
      </c>
      <c r="I712" t="s">
        <v>178</v>
      </c>
      <c r="K712">
        <v>3</v>
      </c>
      <c r="L712">
        <v>3</v>
      </c>
      <c r="M712" t="s">
        <v>25</v>
      </c>
      <c r="N712" t="s">
        <v>26</v>
      </c>
      <c r="O712" t="s">
        <v>30</v>
      </c>
      <c r="P712" t="s">
        <v>25</v>
      </c>
      <c r="Q712">
        <v>30</v>
      </c>
      <c r="R712">
        <f>2*50</f>
        <v>100</v>
      </c>
      <c r="S712" t="s">
        <v>27</v>
      </c>
    </row>
    <row r="713" spans="1:19" x14ac:dyDescent="0.35">
      <c r="A713" t="s">
        <v>79</v>
      </c>
      <c r="B713">
        <v>54</v>
      </c>
      <c r="C713" t="s">
        <v>176</v>
      </c>
      <c r="D713">
        <v>114</v>
      </c>
      <c r="E713" t="s">
        <v>177</v>
      </c>
      <c r="F713" t="s">
        <v>22</v>
      </c>
      <c r="G713" t="s">
        <v>23</v>
      </c>
      <c r="H713">
        <v>68</v>
      </c>
      <c r="I713" t="s">
        <v>178</v>
      </c>
      <c r="K713">
        <v>3</v>
      </c>
      <c r="L713">
        <v>3</v>
      </c>
      <c r="M713" t="s">
        <v>25</v>
      </c>
      <c r="N713">
        <v>18</v>
      </c>
      <c r="O713" t="s">
        <v>30</v>
      </c>
      <c r="P713" t="s">
        <v>25</v>
      </c>
      <c r="Q713">
        <v>20</v>
      </c>
      <c r="R713">
        <f>2*68</f>
        <v>136</v>
      </c>
      <c r="S713" t="s">
        <v>27</v>
      </c>
    </row>
    <row r="714" spans="1:19" x14ac:dyDescent="0.35">
      <c r="A714" t="s">
        <v>80</v>
      </c>
      <c r="B714">
        <v>55</v>
      </c>
      <c r="C714" t="s">
        <v>176</v>
      </c>
      <c r="D714">
        <v>114</v>
      </c>
      <c r="E714" t="s">
        <v>177</v>
      </c>
      <c r="F714" t="s">
        <v>22</v>
      </c>
      <c r="G714" t="s">
        <v>23</v>
      </c>
      <c r="H714">
        <v>135</v>
      </c>
      <c r="I714" t="s">
        <v>178</v>
      </c>
      <c r="K714">
        <v>3</v>
      </c>
      <c r="L714">
        <v>3</v>
      </c>
      <c r="M714" t="s">
        <v>25</v>
      </c>
      <c r="N714" t="s">
        <v>26</v>
      </c>
      <c r="O714" t="s">
        <v>30</v>
      </c>
      <c r="P714" t="s">
        <v>25</v>
      </c>
      <c r="Q714">
        <v>12</v>
      </c>
      <c r="R714">
        <v>60</v>
      </c>
      <c r="S714" t="s">
        <v>27</v>
      </c>
    </row>
    <row r="715" spans="1:19" x14ac:dyDescent="0.35">
      <c r="A715" t="s">
        <v>81</v>
      </c>
      <c r="B715">
        <v>56</v>
      </c>
      <c r="C715" t="s">
        <v>176</v>
      </c>
      <c r="D715">
        <v>114</v>
      </c>
      <c r="E715" t="s">
        <v>177</v>
      </c>
      <c r="F715" t="s">
        <v>22</v>
      </c>
      <c r="G715" t="s">
        <v>23</v>
      </c>
      <c r="H715">
        <v>150</v>
      </c>
      <c r="I715" t="s">
        <v>178</v>
      </c>
      <c r="K715">
        <v>3</v>
      </c>
      <c r="L715">
        <v>3</v>
      </c>
      <c r="M715" t="s">
        <v>25</v>
      </c>
      <c r="N715" t="s">
        <v>26</v>
      </c>
      <c r="O715" t="s">
        <v>30</v>
      </c>
      <c r="P715" t="s">
        <v>25</v>
      </c>
      <c r="Q715">
        <v>16</v>
      </c>
      <c r="R715">
        <f>2*95</f>
        <v>190</v>
      </c>
      <c r="S715" t="s">
        <v>27</v>
      </c>
    </row>
    <row r="716" spans="1:19" x14ac:dyDescent="0.35">
      <c r="A716" t="s">
        <v>19</v>
      </c>
      <c r="B716">
        <v>1</v>
      </c>
      <c r="C716" t="s">
        <v>174</v>
      </c>
      <c r="D716">
        <v>115</v>
      </c>
      <c r="E716" t="s">
        <v>179</v>
      </c>
      <c r="F716" t="s">
        <v>22</v>
      </c>
      <c r="G716" t="s">
        <v>25</v>
      </c>
      <c r="H716" t="s">
        <v>26</v>
      </c>
      <c r="I716" t="s">
        <v>26</v>
      </c>
      <c r="J716" t="s">
        <v>26</v>
      </c>
      <c r="K716" t="s">
        <v>26</v>
      </c>
      <c r="L716" t="s">
        <v>26</v>
      </c>
      <c r="M716" t="s">
        <v>26</v>
      </c>
      <c r="N716" t="s">
        <v>26</v>
      </c>
      <c r="O716" t="s">
        <v>26</v>
      </c>
      <c r="P716" t="s">
        <v>26</v>
      </c>
      <c r="Q716" t="s">
        <v>26</v>
      </c>
      <c r="R716" t="s">
        <v>26</v>
      </c>
      <c r="S716" t="s">
        <v>26</v>
      </c>
    </row>
    <row r="717" spans="1:19" x14ac:dyDescent="0.35">
      <c r="A717" t="s">
        <v>28</v>
      </c>
      <c r="B717">
        <v>2</v>
      </c>
      <c r="C717" t="s">
        <v>174</v>
      </c>
      <c r="D717">
        <v>115</v>
      </c>
      <c r="E717" t="s">
        <v>179</v>
      </c>
      <c r="F717" t="s">
        <v>22</v>
      </c>
      <c r="G717" t="s">
        <v>25</v>
      </c>
      <c r="H717" t="s">
        <v>26</v>
      </c>
      <c r="I717" t="s">
        <v>26</v>
      </c>
      <c r="J717" t="s">
        <v>26</v>
      </c>
      <c r="K717" t="s">
        <v>26</v>
      </c>
      <c r="L717" t="s">
        <v>26</v>
      </c>
      <c r="M717" t="s">
        <v>26</v>
      </c>
      <c r="N717" t="s">
        <v>26</v>
      </c>
      <c r="O717" t="s">
        <v>26</v>
      </c>
      <c r="P717" t="s">
        <v>26</v>
      </c>
      <c r="Q717" t="s">
        <v>26</v>
      </c>
      <c r="R717" t="s">
        <v>26</v>
      </c>
      <c r="S717" t="s">
        <v>26</v>
      </c>
    </row>
    <row r="718" spans="1:19" x14ac:dyDescent="0.35">
      <c r="A718" t="s">
        <v>32</v>
      </c>
      <c r="B718">
        <v>4</v>
      </c>
      <c r="C718" t="s">
        <v>174</v>
      </c>
      <c r="D718">
        <v>115</v>
      </c>
      <c r="E718" t="s">
        <v>179</v>
      </c>
      <c r="F718" t="s">
        <v>22</v>
      </c>
      <c r="G718" t="s">
        <v>25</v>
      </c>
      <c r="H718" t="s">
        <v>26</v>
      </c>
      <c r="I718" t="s">
        <v>26</v>
      </c>
      <c r="J718" t="s">
        <v>26</v>
      </c>
      <c r="K718" t="s">
        <v>26</v>
      </c>
      <c r="L718" t="s">
        <v>26</v>
      </c>
      <c r="M718" t="s">
        <v>26</v>
      </c>
      <c r="N718" t="s">
        <v>26</v>
      </c>
      <c r="O718" t="s">
        <v>26</v>
      </c>
      <c r="P718" t="s">
        <v>26</v>
      </c>
      <c r="Q718" t="s">
        <v>26</v>
      </c>
      <c r="R718" t="s">
        <v>26</v>
      </c>
      <c r="S718" t="s">
        <v>26</v>
      </c>
    </row>
    <row r="719" spans="1:19" x14ac:dyDescent="0.35">
      <c r="A719" t="s">
        <v>33</v>
      </c>
      <c r="B719">
        <v>5</v>
      </c>
      <c r="C719" t="s">
        <v>174</v>
      </c>
      <c r="D719">
        <v>115</v>
      </c>
      <c r="E719" t="s">
        <v>179</v>
      </c>
      <c r="F719" t="s">
        <v>22</v>
      </c>
      <c r="G719" t="s">
        <v>25</v>
      </c>
      <c r="H719" t="s">
        <v>26</v>
      </c>
      <c r="I719" t="s">
        <v>26</v>
      </c>
      <c r="J719" t="s">
        <v>26</v>
      </c>
      <c r="K719" t="s">
        <v>26</v>
      </c>
      <c r="L719" t="s">
        <v>26</v>
      </c>
      <c r="M719" t="s">
        <v>26</v>
      </c>
      <c r="N719" t="s">
        <v>26</v>
      </c>
      <c r="O719" t="s">
        <v>26</v>
      </c>
      <c r="P719" t="s">
        <v>26</v>
      </c>
      <c r="Q719" t="s">
        <v>26</v>
      </c>
      <c r="R719" t="s">
        <v>26</v>
      </c>
      <c r="S719" t="s">
        <v>26</v>
      </c>
    </row>
    <row r="720" spans="1:19" x14ac:dyDescent="0.35">
      <c r="A720" t="s">
        <v>34</v>
      </c>
      <c r="B720">
        <v>6</v>
      </c>
      <c r="C720" t="s">
        <v>174</v>
      </c>
      <c r="D720">
        <v>115</v>
      </c>
      <c r="E720" t="s">
        <v>179</v>
      </c>
      <c r="F720" t="s">
        <v>22</v>
      </c>
      <c r="G720" t="s">
        <v>25</v>
      </c>
      <c r="H720" t="s">
        <v>26</v>
      </c>
      <c r="I720" t="s">
        <v>26</v>
      </c>
      <c r="J720" t="s">
        <v>26</v>
      </c>
      <c r="K720" t="s">
        <v>26</v>
      </c>
      <c r="L720" t="s">
        <v>26</v>
      </c>
      <c r="M720" t="s">
        <v>26</v>
      </c>
      <c r="N720" t="s">
        <v>26</v>
      </c>
      <c r="O720" t="s">
        <v>26</v>
      </c>
      <c r="P720" t="s">
        <v>26</v>
      </c>
      <c r="Q720" t="s">
        <v>26</v>
      </c>
      <c r="R720" t="s">
        <v>26</v>
      </c>
      <c r="S720" t="s">
        <v>26</v>
      </c>
    </row>
    <row r="721" spans="1:19" x14ac:dyDescent="0.35">
      <c r="A721" t="s">
        <v>35</v>
      </c>
      <c r="B721">
        <v>8</v>
      </c>
      <c r="C721" t="s">
        <v>174</v>
      </c>
      <c r="D721">
        <v>115</v>
      </c>
      <c r="E721" t="s">
        <v>179</v>
      </c>
      <c r="F721" t="s">
        <v>22</v>
      </c>
      <c r="G721" t="s">
        <v>25</v>
      </c>
      <c r="H721" t="s">
        <v>26</v>
      </c>
      <c r="I721" t="s">
        <v>26</v>
      </c>
      <c r="J721" t="s">
        <v>26</v>
      </c>
      <c r="K721" t="s">
        <v>26</v>
      </c>
      <c r="L721" t="s">
        <v>26</v>
      </c>
      <c r="M721" t="s">
        <v>26</v>
      </c>
      <c r="N721" t="s">
        <v>26</v>
      </c>
      <c r="O721" t="s">
        <v>26</v>
      </c>
      <c r="P721" t="s">
        <v>26</v>
      </c>
      <c r="Q721" t="s">
        <v>26</v>
      </c>
      <c r="R721" t="s">
        <v>26</v>
      </c>
      <c r="S721" t="s">
        <v>26</v>
      </c>
    </row>
    <row r="722" spans="1:19" x14ac:dyDescent="0.35">
      <c r="A722" t="s">
        <v>36</v>
      </c>
      <c r="B722">
        <v>9</v>
      </c>
      <c r="C722" t="s">
        <v>174</v>
      </c>
      <c r="D722">
        <v>115</v>
      </c>
      <c r="E722" t="s">
        <v>179</v>
      </c>
      <c r="F722" t="s">
        <v>22</v>
      </c>
      <c r="G722" t="s">
        <v>25</v>
      </c>
      <c r="H722" t="s">
        <v>26</v>
      </c>
      <c r="I722" t="s">
        <v>26</v>
      </c>
      <c r="J722" t="s">
        <v>26</v>
      </c>
      <c r="K722" t="s">
        <v>26</v>
      </c>
      <c r="L722" t="s">
        <v>26</v>
      </c>
      <c r="M722" t="s">
        <v>26</v>
      </c>
      <c r="N722" t="s">
        <v>26</v>
      </c>
      <c r="O722" t="s">
        <v>26</v>
      </c>
      <c r="P722" t="s">
        <v>26</v>
      </c>
      <c r="Q722" t="s">
        <v>26</v>
      </c>
      <c r="R722" t="s">
        <v>26</v>
      </c>
      <c r="S722" t="s">
        <v>26</v>
      </c>
    </row>
    <row r="723" spans="1:19" x14ac:dyDescent="0.35">
      <c r="A723" t="s">
        <v>37</v>
      </c>
      <c r="B723">
        <v>10</v>
      </c>
      <c r="C723" t="s">
        <v>174</v>
      </c>
      <c r="D723">
        <v>115</v>
      </c>
      <c r="E723" t="s">
        <v>179</v>
      </c>
      <c r="F723" t="s">
        <v>22</v>
      </c>
      <c r="G723" t="s">
        <v>25</v>
      </c>
      <c r="H723" t="s">
        <v>26</v>
      </c>
      <c r="I723" t="s">
        <v>26</v>
      </c>
      <c r="J723" t="s">
        <v>26</v>
      </c>
      <c r="K723" t="s">
        <v>26</v>
      </c>
      <c r="L723" t="s">
        <v>26</v>
      </c>
      <c r="M723" t="s">
        <v>26</v>
      </c>
      <c r="N723" t="s">
        <v>26</v>
      </c>
      <c r="O723" t="s">
        <v>26</v>
      </c>
      <c r="P723" t="s">
        <v>26</v>
      </c>
      <c r="Q723" t="s">
        <v>26</v>
      </c>
      <c r="R723" t="s">
        <v>26</v>
      </c>
      <c r="S723" t="s">
        <v>26</v>
      </c>
    </row>
    <row r="724" spans="1:19" x14ac:dyDescent="0.35">
      <c r="A724" t="s">
        <v>38</v>
      </c>
      <c r="B724">
        <v>11</v>
      </c>
      <c r="C724" t="s">
        <v>174</v>
      </c>
      <c r="D724">
        <v>115</v>
      </c>
      <c r="E724" t="s">
        <v>179</v>
      </c>
      <c r="F724" t="s">
        <v>22</v>
      </c>
      <c r="G724" t="s">
        <v>25</v>
      </c>
      <c r="H724" t="s">
        <v>26</v>
      </c>
      <c r="I724" t="s">
        <v>26</v>
      </c>
      <c r="J724" t="s">
        <v>26</v>
      </c>
      <c r="K724" t="s">
        <v>26</v>
      </c>
      <c r="L724" t="s">
        <v>26</v>
      </c>
      <c r="M724" t="s">
        <v>26</v>
      </c>
      <c r="N724" t="s">
        <v>26</v>
      </c>
      <c r="O724" t="s">
        <v>26</v>
      </c>
      <c r="P724" t="s">
        <v>26</v>
      </c>
      <c r="Q724" t="s">
        <v>26</v>
      </c>
      <c r="R724" t="s">
        <v>26</v>
      </c>
      <c r="S724" t="s">
        <v>26</v>
      </c>
    </row>
    <row r="725" spans="1:19" x14ac:dyDescent="0.35">
      <c r="A725" t="s">
        <v>39</v>
      </c>
      <c r="B725">
        <v>12</v>
      </c>
      <c r="C725" t="s">
        <v>174</v>
      </c>
      <c r="D725">
        <v>115</v>
      </c>
      <c r="E725" t="s">
        <v>179</v>
      </c>
      <c r="F725" t="s">
        <v>22</v>
      </c>
      <c r="G725" t="s">
        <v>25</v>
      </c>
      <c r="H725" t="s">
        <v>26</v>
      </c>
      <c r="I725" t="s">
        <v>26</v>
      </c>
      <c r="J725" t="s">
        <v>26</v>
      </c>
      <c r="K725" t="s">
        <v>26</v>
      </c>
      <c r="L725" t="s">
        <v>26</v>
      </c>
      <c r="M725" t="s">
        <v>26</v>
      </c>
      <c r="N725" t="s">
        <v>26</v>
      </c>
      <c r="O725" t="s">
        <v>26</v>
      </c>
      <c r="P725" t="s">
        <v>26</v>
      </c>
      <c r="Q725" t="s">
        <v>26</v>
      </c>
      <c r="R725" t="s">
        <v>26</v>
      </c>
      <c r="S725" t="s">
        <v>26</v>
      </c>
    </row>
    <row r="726" spans="1:19" x14ac:dyDescent="0.35">
      <c r="A726" t="s">
        <v>40</v>
      </c>
      <c r="B726">
        <v>13</v>
      </c>
      <c r="C726" t="s">
        <v>174</v>
      </c>
      <c r="D726">
        <v>115</v>
      </c>
      <c r="E726" t="s">
        <v>179</v>
      </c>
      <c r="F726" t="s">
        <v>22</v>
      </c>
      <c r="G726" t="s">
        <v>25</v>
      </c>
      <c r="H726" t="s">
        <v>26</v>
      </c>
      <c r="I726" t="s">
        <v>26</v>
      </c>
      <c r="J726" t="s">
        <v>26</v>
      </c>
      <c r="K726" t="s">
        <v>26</v>
      </c>
      <c r="L726" t="s">
        <v>26</v>
      </c>
      <c r="M726" t="s">
        <v>26</v>
      </c>
      <c r="N726" t="s">
        <v>26</v>
      </c>
      <c r="O726" t="s">
        <v>26</v>
      </c>
      <c r="P726" t="s">
        <v>26</v>
      </c>
      <c r="Q726" t="s">
        <v>26</v>
      </c>
      <c r="R726" t="s">
        <v>26</v>
      </c>
      <c r="S726" t="s">
        <v>26</v>
      </c>
    </row>
    <row r="727" spans="1:19" x14ac:dyDescent="0.35">
      <c r="A727" t="s">
        <v>41</v>
      </c>
      <c r="B727">
        <v>15</v>
      </c>
      <c r="C727" t="s">
        <v>174</v>
      </c>
      <c r="D727">
        <v>115</v>
      </c>
      <c r="E727" t="s">
        <v>179</v>
      </c>
      <c r="F727" t="s">
        <v>22</v>
      </c>
      <c r="G727" t="s">
        <v>25</v>
      </c>
      <c r="H727" t="s">
        <v>26</v>
      </c>
      <c r="I727" t="s">
        <v>26</v>
      </c>
      <c r="J727" t="s">
        <v>26</v>
      </c>
      <c r="K727" t="s">
        <v>26</v>
      </c>
      <c r="L727" t="s">
        <v>26</v>
      </c>
      <c r="M727" t="s">
        <v>26</v>
      </c>
      <c r="N727" t="s">
        <v>26</v>
      </c>
      <c r="O727" t="s">
        <v>26</v>
      </c>
      <c r="P727" t="s">
        <v>26</v>
      </c>
      <c r="Q727" t="s">
        <v>26</v>
      </c>
      <c r="R727" t="s">
        <v>26</v>
      </c>
      <c r="S727" t="s">
        <v>26</v>
      </c>
    </row>
    <row r="728" spans="1:19" x14ac:dyDescent="0.35">
      <c r="A728" t="s">
        <v>42</v>
      </c>
      <c r="B728">
        <v>16</v>
      </c>
      <c r="C728" t="s">
        <v>174</v>
      </c>
      <c r="D728">
        <v>115</v>
      </c>
      <c r="E728" t="s">
        <v>179</v>
      </c>
      <c r="F728" t="s">
        <v>22</v>
      </c>
      <c r="G728" t="s">
        <v>23</v>
      </c>
      <c r="H728">
        <v>450</v>
      </c>
      <c r="I728" t="s">
        <v>29</v>
      </c>
      <c r="J728">
        <v>500</v>
      </c>
      <c r="K728">
        <v>5</v>
      </c>
      <c r="L728">
        <v>3</v>
      </c>
      <c r="M728" t="s">
        <v>25</v>
      </c>
      <c r="N728" t="s">
        <v>26</v>
      </c>
      <c r="O728" t="s">
        <v>25</v>
      </c>
      <c r="P728" t="s">
        <v>25</v>
      </c>
      <c r="Q728">
        <v>30</v>
      </c>
      <c r="R728">
        <v>300</v>
      </c>
      <c r="S728" t="s">
        <v>25</v>
      </c>
    </row>
    <row r="729" spans="1:19" x14ac:dyDescent="0.35">
      <c r="A729" t="s">
        <v>43</v>
      </c>
      <c r="B729">
        <v>17</v>
      </c>
      <c r="C729" t="s">
        <v>174</v>
      </c>
      <c r="D729">
        <v>115</v>
      </c>
      <c r="E729" t="s">
        <v>179</v>
      </c>
      <c r="F729" t="s">
        <v>22</v>
      </c>
      <c r="G729" t="s">
        <v>25</v>
      </c>
      <c r="H729" t="s">
        <v>26</v>
      </c>
      <c r="I729" t="s">
        <v>26</v>
      </c>
      <c r="J729" t="s">
        <v>26</v>
      </c>
      <c r="K729" t="s">
        <v>26</v>
      </c>
      <c r="L729" t="s">
        <v>26</v>
      </c>
      <c r="M729" t="s">
        <v>26</v>
      </c>
      <c r="N729" t="s">
        <v>26</v>
      </c>
      <c r="O729" t="s">
        <v>26</v>
      </c>
      <c r="P729" t="s">
        <v>26</v>
      </c>
      <c r="Q729" t="s">
        <v>26</v>
      </c>
      <c r="R729" t="s">
        <v>26</v>
      </c>
      <c r="S729" t="s">
        <v>26</v>
      </c>
    </row>
    <row r="730" spans="1:19" x14ac:dyDescent="0.35">
      <c r="A730" t="s">
        <v>44</v>
      </c>
      <c r="B730">
        <v>18</v>
      </c>
      <c r="C730" t="s">
        <v>174</v>
      </c>
      <c r="D730">
        <v>115</v>
      </c>
      <c r="E730" t="s">
        <v>179</v>
      </c>
      <c r="F730" t="s">
        <v>22</v>
      </c>
      <c r="G730" t="s">
        <v>25</v>
      </c>
      <c r="H730" t="s">
        <v>26</v>
      </c>
      <c r="I730" t="s">
        <v>26</v>
      </c>
      <c r="J730" t="s">
        <v>26</v>
      </c>
      <c r="K730" t="s">
        <v>26</v>
      </c>
      <c r="L730" t="s">
        <v>26</v>
      </c>
      <c r="M730" t="s">
        <v>26</v>
      </c>
      <c r="N730" t="s">
        <v>26</v>
      </c>
      <c r="O730" t="s">
        <v>26</v>
      </c>
      <c r="P730" t="s">
        <v>26</v>
      </c>
      <c r="Q730" t="s">
        <v>26</v>
      </c>
      <c r="R730" t="s">
        <v>26</v>
      </c>
      <c r="S730" t="s">
        <v>26</v>
      </c>
    </row>
    <row r="731" spans="1:19" x14ac:dyDescent="0.35">
      <c r="A731" t="s">
        <v>45</v>
      </c>
      <c r="B731">
        <v>19</v>
      </c>
      <c r="C731" t="s">
        <v>174</v>
      </c>
      <c r="D731">
        <v>115</v>
      </c>
      <c r="E731" t="s">
        <v>179</v>
      </c>
      <c r="F731" t="s">
        <v>22</v>
      </c>
      <c r="G731" t="s">
        <v>25</v>
      </c>
      <c r="H731" t="s">
        <v>26</v>
      </c>
      <c r="I731" t="s">
        <v>26</v>
      </c>
      <c r="J731" t="s">
        <v>26</v>
      </c>
      <c r="K731" t="s">
        <v>26</v>
      </c>
      <c r="L731" t="s">
        <v>26</v>
      </c>
      <c r="M731" t="s">
        <v>26</v>
      </c>
      <c r="N731" t="s">
        <v>26</v>
      </c>
      <c r="O731" t="s">
        <v>26</v>
      </c>
      <c r="P731" t="s">
        <v>26</v>
      </c>
      <c r="Q731" t="s">
        <v>26</v>
      </c>
      <c r="R731" t="s">
        <v>26</v>
      </c>
      <c r="S731" t="s">
        <v>26</v>
      </c>
    </row>
    <row r="732" spans="1:19" x14ac:dyDescent="0.35">
      <c r="A732" t="s">
        <v>46</v>
      </c>
      <c r="B732">
        <v>20</v>
      </c>
      <c r="C732" t="s">
        <v>174</v>
      </c>
      <c r="D732">
        <v>115</v>
      </c>
      <c r="E732" t="s">
        <v>179</v>
      </c>
      <c r="F732" t="s">
        <v>22</v>
      </c>
      <c r="G732" t="s">
        <v>25</v>
      </c>
      <c r="H732" t="s">
        <v>26</v>
      </c>
      <c r="I732" t="s">
        <v>26</v>
      </c>
      <c r="J732" t="s">
        <v>26</v>
      </c>
      <c r="K732" t="s">
        <v>26</v>
      </c>
      <c r="L732" t="s">
        <v>26</v>
      </c>
      <c r="M732" t="s">
        <v>26</v>
      </c>
      <c r="N732" t="s">
        <v>26</v>
      </c>
      <c r="O732" t="s">
        <v>26</v>
      </c>
      <c r="P732" t="s">
        <v>26</v>
      </c>
      <c r="Q732" t="s">
        <v>26</v>
      </c>
      <c r="R732" t="s">
        <v>26</v>
      </c>
      <c r="S732" t="s">
        <v>26</v>
      </c>
    </row>
    <row r="733" spans="1:19" x14ac:dyDescent="0.35">
      <c r="A733" t="s">
        <v>47</v>
      </c>
      <c r="B733">
        <v>21</v>
      </c>
      <c r="C733" t="s">
        <v>174</v>
      </c>
      <c r="D733">
        <v>115</v>
      </c>
      <c r="E733" t="s">
        <v>179</v>
      </c>
      <c r="F733" t="s">
        <v>22</v>
      </c>
      <c r="G733" t="s">
        <v>25</v>
      </c>
      <c r="H733" t="s">
        <v>26</v>
      </c>
      <c r="I733" t="s">
        <v>26</v>
      </c>
      <c r="J733" t="s">
        <v>26</v>
      </c>
      <c r="K733" t="s">
        <v>26</v>
      </c>
      <c r="L733" t="s">
        <v>26</v>
      </c>
      <c r="M733" t="s">
        <v>26</v>
      </c>
      <c r="N733" t="s">
        <v>26</v>
      </c>
      <c r="O733" t="s">
        <v>26</v>
      </c>
      <c r="P733" t="s">
        <v>26</v>
      </c>
      <c r="Q733" t="s">
        <v>26</v>
      </c>
      <c r="R733" t="s">
        <v>26</v>
      </c>
      <c r="S733" t="s">
        <v>26</v>
      </c>
    </row>
    <row r="734" spans="1:19" x14ac:dyDescent="0.35">
      <c r="A734" t="s">
        <v>48</v>
      </c>
      <c r="B734">
        <v>22</v>
      </c>
      <c r="C734" t="s">
        <v>174</v>
      </c>
      <c r="D734">
        <v>115</v>
      </c>
      <c r="E734" t="s">
        <v>179</v>
      </c>
      <c r="F734" t="s">
        <v>22</v>
      </c>
      <c r="G734" t="s">
        <v>25</v>
      </c>
      <c r="H734" t="s">
        <v>26</v>
      </c>
      <c r="I734" t="s">
        <v>26</v>
      </c>
      <c r="J734" t="s">
        <v>26</v>
      </c>
      <c r="K734" t="s">
        <v>26</v>
      </c>
      <c r="L734" t="s">
        <v>26</v>
      </c>
      <c r="M734" t="s">
        <v>26</v>
      </c>
      <c r="N734" t="s">
        <v>26</v>
      </c>
      <c r="O734" t="s">
        <v>26</v>
      </c>
      <c r="P734" t="s">
        <v>26</v>
      </c>
      <c r="Q734" t="s">
        <v>26</v>
      </c>
      <c r="R734" t="s">
        <v>26</v>
      </c>
      <c r="S734" t="s">
        <v>26</v>
      </c>
    </row>
    <row r="735" spans="1:19" x14ac:dyDescent="0.35">
      <c r="A735" t="s">
        <v>49</v>
      </c>
      <c r="B735">
        <v>23</v>
      </c>
      <c r="C735" t="s">
        <v>174</v>
      </c>
      <c r="D735">
        <v>115</v>
      </c>
      <c r="E735" t="s">
        <v>179</v>
      </c>
      <c r="F735" t="s">
        <v>22</v>
      </c>
      <c r="G735" t="s">
        <v>23</v>
      </c>
      <c r="H735">
        <v>100</v>
      </c>
      <c r="I735" t="s">
        <v>29</v>
      </c>
      <c r="J735">
        <v>2000</v>
      </c>
      <c r="K735">
        <v>5</v>
      </c>
      <c r="L735">
        <v>1</v>
      </c>
      <c r="M735" t="s">
        <v>30</v>
      </c>
      <c r="N735">
        <v>18</v>
      </c>
      <c r="O735" t="s">
        <v>30</v>
      </c>
      <c r="P735" t="s">
        <v>25</v>
      </c>
      <c r="Q735">
        <v>0</v>
      </c>
      <c r="R735">
        <v>0</v>
      </c>
      <c r="S735" t="s">
        <v>25</v>
      </c>
    </row>
    <row r="736" spans="1:19" x14ac:dyDescent="0.35">
      <c r="A736" t="s">
        <v>50</v>
      </c>
      <c r="B736">
        <v>24</v>
      </c>
      <c r="C736" t="s">
        <v>174</v>
      </c>
      <c r="D736">
        <v>115</v>
      </c>
      <c r="E736" t="s">
        <v>179</v>
      </c>
      <c r="F736" t="s">
        <v>22</v>
      </c>
      <c r="G736" t="s">
        <v>25</v>
      </c>
      <c r="H736" t="s">
        <v>26</v>
      </c>
      <c r="I736" t="s">
        <v>26</v>
      </c>
      <c r="J736" t="s">
        <v>26</v>
      </c>
      <c r="K736" t="s">
        <v>26</v>
      </c>
      <c r="L736" t="s">
        <v>26</v>
      </c>
      <c r="M736" t="s">
        <v>26</v>
      </c>
      <c r="N736" t="s">
        <v>26</v>
      </c>
      <c r="O736" t="s">
        <v>26</v>
      </c>
      <c r="P736" t="s">
        <v>26</v>
      </c>
      <c r="Q736" t="s">
        <v>26</v>
      </c>
      <c r="R736" t="s">
        <v>26</v>
      </c>
      <c r="S736" t="s">
        <v>26</v>
      </c>
    </row>
    <row r="737" spans="1:19" x14ac:dyDescent="0.35">
      <c r="A737" t="s">
        <v>51</v>
      </c>
      <c r="B737">
        <v>25</v>
      </c>
      <c r="C737" t="s">
        <v>174</v>
      </c>
      <c r="D737">
        <v>115</v>
      </c>
      <c r="E737" t="s">
        <v>179</v>
      </c>
      <c r="F737" t="s">
        <v>22</v>
      </c>
      <c r="G737" t="s">
        <v>25</v>
      </c>
      <c r="H737" t="s">
        <v>26</v>
      </c>
      <c r="I737" t="s">
        <v>26</v>
      </c>
      <c r="J737" t="s">
        <v>26</v>
      </c>
      <c r="K737" t="s">
        <v>26</v>
      </c>
      <c r="L737" t="s">
        <v>26</v>
      </c>
      <c r="M737" t="s">
        <v>26</v>
      </c>
      <c r="N737" t="s">
        <v>26</v>
      </c>
      <c r="O737" t="s">
        <v>26</v>
      </c>
      <c r="P737" t="s">
        <v>26</v>
      </c>
      <c r="Q737" t="s">
        <v>26</v>
      </c>
      <c r="R737" t="s">
        <v>26</v>
      </c>
      <c r="S737" t="s">
        <v>26</v>
      </c>
    </row>
    <row r="738" spans="1:19" x14ac:dyDescent="0.35">
      <c r="A738" t="s">
        <v>52</v>
      </c>
      <c r="B738">
        <v>26</v>
      </c>
      <c r="C738" t="s">
        <v>174</v>
      </c>
      <c r="D738">
        <v>115</v>
      </c>
      <c r="E738" t="s">
        <v>179</v>
      </c>
      <c r="F738" t="s">
        <v>22</v>
      </c>
      <c r="G738" t="s">
        <v>25</v>
      </c>
      <c r="H738">
        <v>95</v>
      </c>
      <c r="I738" t="s">
        <v>29</v>
      </c>
      <c r="J738">
        <v>500</v>
      </c>
      <c r="K738">
        <v>5</v>
      </c>
      <c r="L738">
        <v>1</v>
      </c>
      <c r="M738" t="s">
        <v>25</v>
      </c>
      <c r="N738">
        <v>18</v>
      </c>
      <c r="O738" t="s">
        <v>30</v>
      </c>
      <c r="P738" t="s">
        <v>25</v>
      </c>
      <c r="Q738">
        <v>35</v>
      </c>
      <c r="R738">
        <v>80</v>
      </c>
      <c r="S738" t="s">
        <v>25</v>
      </c>
    </row>
    <row r="739" spans="1:19" x14ac:dyDescent="0.35">
      <c r="A739" t="s">
        <v>53</v>
      </c>
      <c r="B739">
        <v>27</v>
      </c>
      <c r="C739" t="s">
        <v>174</v>
      </c>
      <c r="D739">
        <v>115</v>
      </c>
      <c r="E739" t="s">
        <v>179</v>
      </c>
      <c r="F739" t="s">
        <v>22</v>
      </c>
      <c r="G739" t="s">
        <v>23</v>
      </c>
      <c r="H739">
        <v>253.25</v>
      </c>
      <c r="I739" t="s">
        <v>29</v>
      </c>
      <c r="K739">
        <v>5</v>
      </c>
      <c r="L739">
        <v>2</v>
      </c>
      <c r="M739" t="s">
        <v>30</v>
      </c>
      <c r="N739" t="s">
        <v>26</v>
      </c>
      <c r="O739" t="s">
        <v>30</v>
      </c>
      <c r="P739" t="s">
        <v>25</v>
      </c>
      <c r="Q739">
        <v>50</v>
      </c>
      <c r="R739">
        <v>300</v>
      </c>
      <c r="S739" t="s">
        <v>25</v>
      </c>
    </row>
    <row r="740" spans="1:19" x14ac:dyDescent="0.35">
      <c r="A740" t="s">
        <v>54</v>
      </c>
      <c r="B740">
        <v>28</v>
      </c>
      <c r="C740" t="s">
        <v>174</v>
      </c>
      <c r="D740">
        <v>115</v>
      </c>
      <c r="E740" t="s">
        <v>179</v>
      </c>
      <c r="F740" t="s">
        <v>22</v>
      </c>
      <c r="G740" t="s">
        <v>25</v>
      </c>
      <c r="H740" t="s">
        <v>26</v>
      </c>
      <c r="I740" t="s">
        <v>26</v>
      </c>
      <c r="J740" t="s">
        <v>26</v>
      </c>
      <c r="K740" t="s">
        <v>26</v>
      </c>
      <c r="L740" t="s">
        <v>26</v>
      </c>
      <c r="M740" t="s">
        <v>26</v>
      </c>
      <c r="N740" t="s">
        <v>26</v>
      </c>
      <c r="O740" t="s">
        <v>26</v>
      </c>
      <c r="P740" t="s">
        <v>26</v>
      </c>
      <c r="Q740" t="s">
        <v>26</v>
      </c>
      <c r="R740" t="s">
        <v>26</v>
      </c>
      <c r="S740" t="s">
        <v>26</v>
      </c>
    </row>
    <row r="741" spans="1:19" x14ac:dyDescent="0.35">
      <c r="A741" t="s">
        <v>55</v>
      </c>
      <c r="B741">
        <v>29</v>
      </c>
      <c r="C741" t="s">
        <v>174</v>
      </c>
      <c r="D741">
        <v>115</v>
      </c>
      <c r="E741" t="s">
        <v>179</v>
      </c>
      <c r="F741" t="s">
        <v>22</v>
      </c>
      <c r="G741" t="s">
        <v>25</v>
      </c>
      <c r="H741" t="s">
        <v>26</v>
      </c>
      <c r="I741" t="s">
        <v>26</v>
      </c>
      <c r="J741" t="s">
        <v>26</v>
      </c>
      <c r="K741" t="s">
        <v>26</v>
      </c>
      <c r="L741" t="s">
        <v>26</v>
      </c>
      <c r="M741" t="s">
        <v>26</v>
      </c>
      <c r="N741" t="s">
        <v>26</v>
      </c>
      <c r="O741" t="s">
        <v>26</v>
      </c>
      <c r="P741" t="s">
        <v>26</v>
      </c>
      <c r="Q741" t="s">
        <v>26</v>
      </c>
      <c r="R741" t="s">
        <v>26</v>
      </c>
      <c r="S741" t="s">
        <v>26</v>
      </c>
    </row>
    <row r="742" spans="1:19" x14ac:dyDescent="0.35">
      <c r="A742" t="s">
        <v>56</v>
      </c>
      <c r="B742">
        <v>30</v>
      </c>
      <c r="C742" t="s">
        <v>174</v>
      </c>
      <c r="D742">
        <v>115</v>
      </c>
      <c r="E742" t="s">
        <v>179</v>
      </c>
      <c r="F742" t="s">
        <v>22</v>
      </c>
      <c r="G742" t="s">
        <v>25</v>
      </c>
      <c r="H742" t="s">
        <v>26</v>
      </c>
      <c r="I742" t="s">
        <v>26</v>
      </c>
      <c r="J742" t="s">
        <v>26</v>
      </c>
      <c r="K742" t="s">
        <v>26</v>
      </c>
      <c r="L742" t="s">
        <v>26</v>
      </c>
      <c r="M742" t="s">
        <v>26</v>
      </c>
      <c r="N742" t="s">
        <v>26</v>
      </c>
      <c r="O742" t="s">
        <v>26</v>
      </c>
      <c r="P742" t="s">
        <v>26</v>
      </c>
      <c r="Q742" t="s">
        <v>26</v>
      </c>
      <c r="R742" t="s">
        <v>26</v>
      </c>
      <c r="S742" t="s">
        <v>26</v>
      </c>
    </row>
    <row r="743" spans="1:19" x14ac:dyDescent="0.35">
      <c r="A743" t="s">
        <v>57</v>
      </c>
      <c r="B743">
        <v>31</v>
      </c>
      <c r="C743" t="s">
        <v>174</v>
      </c>
      <c r="D743">
        <v>115</v>
      </c>
      <c r="E743" t="s">
        <v>179</v>
      </c>
      <c r="F743" t="s">
        <v>22</v>
      </c>
      <c r="G743" t="s">
        <v>25</v>
      </c>
      <c r="H743" t="s">
        <v>26</v>
      </c>
      <c r="I743" t="s">
        <v>26</v>
      </c>
      <c r="J743" t="s">
        <v>26</v>
      </c>
      <c r="K743" t="s">
        <v>26</v>
      </c>
      <c r="L743" t="s">
        <v>26</v>
      </c>
      <c r="M743" t="s">
        <v>26</v>
      </c>
      <c r="N743" t="s">
        <v>26</v>
      </c>
      <c r="O743" t="s">
        <v>26</v>
      </c>
      <c r="P743" t="s">
        <v>26</v>
      </c>
      <c r="Q743" t="s">
        <v>26</v>
      </c>
      <c r="R743" t="s">
        <v>26</v>
      </c>
      <c r="S743" t="s">
        <v>26</v>
      </c>
    </row>
    <row r="744" spans="1:19" x14ac:dyDescent="0.35">
      <c r="A744" t="s">
        <v>58</v>
      </c>
      <c r="B744">
        <v>32</v>
      </c>
      <c r="C744" t="s">
        <v>174</v>
      </c>
      <c r="D744">
        <v>115</v>
      </c>
      <c r="E744" t="s">
        <v>179</v>
      </c>
      <c r="F744" t="s">
        <v>22</v>
      </c>
      <c r="G744" t="s">
        <v>23</v>
      </c>
      <c r="H744">
        <v>1000</v>
      </c>
      <c r="I744" t="s">
        <v>29</v>
      </c>
      <c r="J744">
        <v>1500</v>
      </c>
      <c r="K744">
        <v>5</v>
      </c>
      <c r="L744">
        <v>2</v>
      </c>
      <c r="M744" t="s">
        <v>25</v>
      </c>
      <c r="N744">
        <v>18</v>
      </c>
      <c r="O744" t="s">
        <v>30</v>
      </c>
      <c r="P744" t="s">
        <v>25</v>
      </c>
      <c r="Q744">
        <v>40</v>
      </c>
      <c r="R744">
        <v>600</v>
      </c>
      <c r="S744" t="s">
        <v>25</v>
      </c>
    </row>
    <row r="745" spans="1:19" x14ac:dyDescent="0.35">
      <c r="A745" t="s">
        <v>59</v>
      </c>
      <c r="B745">
        <v>33</v>
      </c>
      <c r="C745" t="s">
        <v>174</v>
      </c>
      <c r="D745">
        <v>115</v>
      </c>
      <c r="E745" t="s">
        <v>179</v>
      </c>
      <c r="F745" t="s">
        <v>22</v>
      </c>
      <c r="G745" t="s">
        <v>25</v>
      </c>
      <c r="H745" t="s">
        <v>26</v>
      </c>
      <c r="I745" t="s">
        <v>26</v>
      </c>
      <c r="J745" t="s">
        <v>26</v>
      </c>
      <c r="K745" t="s">
        <v>26</v>
      </c>
      <c r="L745" t="s">
        <v>26</v>
      </c>
      <c r="M745" t="s">
        <v>26</v>
      </c>
      <c r="N745" t="s">
        <v>26</v>
      </c>
      <c r="O745" t="s">
        <v>26</v>
      </c>
      <c r="P745" t="s">
        <v>26</v>
      </c>
      <c r="Q745" t="s">
        <v>26</v>
      </c>
      <c r="R745" t="s">
        <v>26</v>
      </c>
      <c r="S745" t="s">
        <v>26</v>
      </c>
    </row>
    <row r="746" spans="1:19" x14ac:dyDescent="0.35">
      <c r="A746" t="s">
        <v>60</v>
      </c>
      <c r="B746">
        <v>34</v>
      </c>
      <c r="C746" t="s">
        <v>174</v>
      </c>
      <c r="D746">
        <v>115</v>
      </c>
      <c r="E746" t="s">
        <v>179</v>
      </c>
      <c r="F746" t="s">
        <v>22</v>
      </c>
      <c r="G746" t="s">
        <v>25</v>
      </c>
      <c r="H746" t="s">
        <v>26</v>
      </c>
      <c r="I746" t="s">
        <v>26</v>
      </c>
      <c r="J746" t="s">
        <v>26</v>
      </c>
      <c r="K746" t="s">
        <v>26</v>
      </c>
      <c r="L746" t="s">
        <v>26</v>
      </c>
      <c r="M746" t="s">
        <v>26</v>
      </c>
      <c r="N746" t="s">
        <v>26</v>
      </c>
      <c r="O746" t="s">
        <v>26</v>
      </c>
      <c r="P746" t="s">
        <v>26</v>
      </c>
      <c r="Q746" t="s">
        <v>26</v>
      </c>
      <c r="R746" t="s">
        <v>26</v>
      </c>
      <c r="S746" t="s">
        <v>26</v>
      </c>
    </row>
    <row r="747" spans="1:19" x14ac:dyDescent="0.35">
      <c r="A747" t="s">
        <v>61</v>
      </c>
      <c r="B747">
        <v>35</v>
      </c>
      <c r="C747" t="s">
        <v>174</v>
      </c>
      <c r="D747">
        <v>115</v>
      </c>
      <c r="E747" t="s">
        <v>179</v>
      </c>
      <c r="F747" t="s">
        <v>22</v>
      </c>
      <c r="G747" t="s">
        <v>23</v>
      </c>
      <c r="H747">
        <v>250</v>
      </c>
      <c r="I747" t="s">
        <v>29</v>
      </c>
      <c r="J747">
        <v>1500</v>
      </c>
      <c r="K747">
        <v>5</v>
      </c>
      <c r="L747">
        <v>2</v>
      </c>
      <c r="M747" t="s">
        <v>25</v>
      </c>
      <c r="N747" t="s">
        <v>26</v>
      </c>
      <c r="O747" t="s">
        <v>25</v>
      </c>
      <c r="P747" t="s">
        <v>25</v>
      </c>
      <c r="Q747">
        <v>60</v>
      </c>
      <c r="R747">
        <v>150</v>
      </c>
      <c r="S747" t="s">
        <v>25</v>
      </c>
    </row>
    <row r="748" spans="1:19" x14ac:dyDescent="0.35">
      <c r="A748" t="s">
        <v>62</v>
      </c>
      <c r="B748">
        <v>36</v>
      </c>
      <c r="C748" t="s">
        <v>174</v>
      </c>
      <c r="D748">
        <v>115</v>
      </c>
      <c r="E748" t="s">
        <v>179</v>
      </c>
      <c r="F748" t="s">
        <v>22</v>
      </c>
      <c r="G748" t="s">
        <v>25</v>
      </c>
      <c r="H748" t="s">
        <v>26</v>
      </c>
      <c r="I748" t="s">
        <v>26</v>
      </c>
      <c r="J748" t="s">
        <v>26</v>
      </c>
      <c r="K748" t="s">
        <v>26</v>
      </c>
      <c r="L748" t="s">
        <v>26</v>
      </c>
      <c r="M748" t="s">
        <v>26</v>
      </c>
      <c r="N748" t="s">
        <v>26</v>
      </c>
      <c r="O748" t="s">
        <v>26</v>
      </c>
      <c r="P748" t="s">
        <v>26</v>
      </c>
      <c r="Q748" t="s">
        <v>26</v>
      </c>
      <c r="R748" t="s">
        <v>26</v>
      </c>
      <c r="S748" t="s">
        <v>26</v>
      </c>
    </row>
    <row r="749" spans="1:19" x14ac:dyDescent="0.35">
      <c r="A749" t="s">
        <v>63</v>
      </c>
      <c r="B749">
        <v>37</v>
      </c>
      <c r="C749" t="s">
        <v>174</v>
      </c>
      <c r="D749">
        <v>115</v>
      </c>
      <c r="E749" t="s">
        <v>179</v>
      </c>
      <c r="F749" t="s">
        <v>22</v>
      </c>
      <c r="G749" t="s">
        <v>25</v>
      </c>
      <c r="H749" t="s">
        <v>26</v>
      </c>
      <c r="I749" t="s">
        <v>26</v>
      </c>
      <c r="J749" t="s">
        <v>26</v>
      </c>
      <c r="K749" t="s">
        <v>26</v>
      </c>
      <c r="L749" t="s">
        <v>26</v>
      </c>
      <c r="M749" t="s">
        <v>26</v>
      </c>
      <c r="N749" t="s">
        <v>26</v>
      </c>
      <c r="O749" t="s">
        <v>26</v>
      </c>
      <c r="P749" t="s">
        <v>26</v>
      </c>
      <c r="Q749" t="s">
        <v>26</v>
      </c>
      <c r="R749" t="s">
        <v>26</v>
      </c>
      <c r="S749" t="s">
        <v>26</v>
      </c>
    </row>
    <row r="750" spans="1:19" x14ac:dyDescent="0.35">
      <c r="A750" t="s">
        <v>64</v>
      </c>
      <c r="B750">
        <v>38</v>
      </c>
      <c r="C750" t="s">
        <v>174</v>
      </c>
      <c r="D750">
        <v>115</v>
      </c>
      <c r="E750" t="s">
        <v>179</v>
      </c>
      <c r="F750" t="s">
        <v>22</v>
      </c>
      <c r="G750" t="s">
        <v>25</v>
      </c>
      <c r="H750" t="s">
        <v>26</v>
      </c>
      <c r="I750" t="s">
        <v>26</v>
      </c>
      <c r="J750" t="s">
        <v>26</v>
      </c>
      <c r="K750" t="s">
        <v>26</v>
      </c>
      <c r="L750" t="s">
        <v>26</v>
      </c>
      <c r="M750" t="s">
        <v>26</v>
      </c>
      <c r="N750" t="s">
        <v>26</v>
      </c>
      <c r="O750" t="s">
        <v>26</v>
      </c>
      <c r="P750" t="s">
        <v>26</v>
      </c>
      <c r="Q750" t="s">
        <v>26</v>
      </c>
      <c r="R750" t="s">
        <v>26</v>
      </c>
      <c r="S750" t="s">
        <v>26</v>
      </c>
    </row>
    <row r="751" spans="1:19" x14ac:dyDescent="0.35">
      <c r="A751" t="s">
        <v>65</v>
      </c>
      <c r="B751">
        <v>39</v>
      </c>
      <c r="C751" t="s">
        <v>174</v>
      </c>
      <c r="D751">
        <v>115</v>
      </c>
      <c r="E751" t="s">
        <v>179</v>
      </c>
      <c r="F751" t="s">
        <v>22</v>
      </c>
      <c r="G751" t="s">
        <v>25</v>
      </c>
      <c r="H751" t="s">
        <v>26</v>
      </c>
      <c r="I751" t="s">
        <v>26</v>
      </c>
      <c r="J751" t="s">
        <v>26</v>
      </c>
      <c r="K751" t="s">
        <v>26</v>
      </c>
      <c r="L751" t="s">
        <v>26</v>
      </c>
      <c r="M751" t="s">
        <v>26</v>
      </c>
      <c r="N751" t="s">
        <v>26</v>
      </c>
      <c r="O751" t="s">
        <v>26</v>
      </c>
      <c r="P751" t="s">
        <v>26</v>
      </c>
      <c r="Q751" t="s">
        <v>26</v>
      </c>
      <c r="R751" t="s">
        <v>26</v>
      </c>
      <c r="S751" t="s">
        <v>26</v>
      </c>
    </row>
    <row r="752" spans="1:19" x14ac:dyDescent="0.35">
      <c r="A752" t="s">
        <v>66</v>
      </c>
      <c r="B752">
        <v>40</v>
      </c>
      <c r="C752" t="s">
        <v>174</v>
      </c>
      <c r="D752">
        <v>115</v>
      </c>
      <c r="E752" t="s">
        <v>179</v>
      </c>
      <c r="F752" t="s">
        <v>22</v>
      </c>
      <c r="G752" t="s">
        <v>25</v>
      </c>
      <c r="H752" t="s">
        <v>26</v>
      </c>
      <c r="I752" t="s">
        <v>26</v>
      </c>
      <c r="J752" t="s">
        <v>26</v>
      </c>
      <c r="K752" t="s">
        <v>26</v>
      </c>
      <c r="L752" t="s">
        <v>26</v>
      </c>
      <c r="M752" t="s">
        <v>26</v>
      </c>
      <c r="N752" t="s">
        <v>26</v>
      </c>
      <c r="O752" t="s">
        <v>26</v>
      </c>
      <c r="P752" t="s">
        <v>26</v>
      </c>
      <c r="Q752" t="s">
        <v>26</v>
      </c>
      <c r="R752" t="s">
        <v>26</v>
      </c>
      <c r="S752" t="s">
        <v>26</v>
      </c>
    </row>
    <row r="753" spans="1:19" x14ac:dyDescent="0.35">
      <c r="A753" t="s">
        <v>67</v>
      </c>
      <c r="B753">
        <v>41</v>
      </c>
      <c r="C753" t="s">
        <v>174</v>
      </c>
      <c r="D753">
        <v>115</v>
      </c>
      <c r="E753" t="s">
        <v>179</v>
      </c>
      <c r="F753" t="s">
        <v>22</v>
      </c>
      <c r="G753" t="s">
        <v>23</v>
      </c>
      <c r="H753">
        <v>180</v>
      </c>
      <c r="I753" t="s">
        <v>29</v>
      </c>
      <c r="J753">
        <v>500</v>
      </c>
      <c r="K753">
        <v>5</v>
      </c>
      <c r="L753">
        <v>3</v>
      </c>
      <c r="M753" t="s">
        <v>25</v>
      </c>
      <c r="N753">
        <v>18</v>
      </c>
      <c r="O753" t="s">
        <v>25</v>
      </c>
      <c r="P753" t="s">
        <v>30</v>
      </c>
      <c r="Q753">
        <v>36</v>
      </c>
      <c r="R753">
        <v>230</v>
      </c>
      <c r="S753" t="s">
        <v>25</v>
      </c>
    </row>
    <row r="754" spans="1:19" x14ac:dyDescent="0.35">
      <c r="A754" t="s">
        <v>68</v>
      </c>
      <c r="B754">
        <v>42</v>
      </c>
      <c r="C754" t="s">
        <v>174</v>
      </c>
      <c r="D754">
        <v>115</v>
      </c>
      <c r="E754" t="s">
        <v>179</v>
      </c>
      <c r="F754" t="s">
        <v>22</v>
      </c>
      <c r="G754" t="s">
        <v>25</v>
      </c>
      <c r="H754" t="s">
        <v>26</v>
      </c>
      <c r="I754" t="s">
        <v>26</v>
      </c>
      <c r="J754" t="s">
        <v>26</v>
      </c>
      <c r="K754" t="s">
        <v>26</v>
      </c>
      <c r="L754" t="s">
        <v>26</v>
      </c>
      <c r="M754" t="s">
        <v>26</v>
      </c>
      <c r="N754" t="s">
        <v>26</v>
      </c>
      <c r="O754" t="s">
        <v>26</v>
      </c>
      <c r="P754" t="s">
        <v>26</v>
      </c>
      <c r="Q754" t="s">
        <v>26</v>
      </c>
      <c r="R754" t="s">
        <v>26</v>
      </c>
      <c r="S754" t="s">
        <v>26</v>
      </c>
    </row>
    <row r="755" spans="1:19" x14ac:dyDescent="0.35">
      <c r="A755" t="s">
        <v>69</v>
      </c>
      <c r="B755">
        <v>44</v>
      </c>
      <c r="C755" t="s">
        <v>174</v>
      </c>
      <c r="D755">
        <v>115</v>
      </c>
      <c r="E755" t="s">
        <v>179</v>
      </c>
      <c r="F755" t="s">
        <v>22</v>
      </c>
      <c r="G755" t="s">
        <v>25</v>
      </c>
      <c r="H755" t="s">
        <v>26</v>
      </c>
      <c r="I755" t="s">
        <v>26</v>
      </c>
      <c r="J755" t="s">
        <v>26</v>
      </c>
      <c r="K755" t="s">
        <v>26</v>
      </c>
      <c r="L755" t="s">
        <v>26</v>
      </c>
      <c r="M755" t="s">
        <v>26</v>
      </c>
      <c r="N755" t="s">
        <v>26</v>
      </c>
      <c r="O755" t="s">
        <v>26</v>
      </c>
      <c r="P755" t="s">
        <v>26</v>
      </c>
      <c r="Q755" t="s">
        <v>26</v>
      </c>
      <c r="R755" t="s">
        <v>26</v>
      </c>
      <c r="S755" t="s">
        <v>26</v>
      </c>
    </row>
    <row r="756" spans="1:19" x14ac:dyDescent="0.35">
      <c r="A756" t="s">
        <v>70</v>
      </c>
      <c r="B756">
        <v>45</v>
      </c>
      <c r="C756" t="s">
        <v>174</v>
      </c>
      <c r="D756">
        <v>115</v>
      </c>
      <c r="E756" t="s">
        <v>179</v>
      </c>
      <c r="F756" t="s">
        <v>22</v>
      </c>
      <c r="G756" t="s">
        <v>25</v>
      </c>
      <c r="H756" t="s">
        <v>26</v>
      </c>
      <c r="I756" t="s">
        <v>26</v>
      </c>
      <c r="J756" t="s">
        <v>26</v>
      </c>
      <c r="K756" t="s">
        <v>26</v>
      </c>
      <c r="L756" t="s">
        <v>26</v>
      </c>
      <c r="M756" t="s">
        <v>26</v>
      </c>
      <c r="N756" t="s">
        <v>26</v>
      </c>
      <c r="O756" t="s">
        <v>26</v>
      </c>
      <c r="P756" t="s">
        <v>26</v>
      </c>
      <c r="Q756" t="s">
        <v>26</v>
      </c>
      <c r="R756" t="s">
        <v>26</v>
      </c>
      <c r="S756" t="s">
        <v>26</v>
      </c>
    </row>
    <row r="757" spans="1:19" x14ac:dyDescent="0.35">
      <c r="A757" t="s">
        <v>71</v>
      </c>
      <c r="B757">
        <v>46</v>
      </c>
      <c r="C757" t="s">
        <v>174</v>
      </c>
      <c r="D757">
        <v>115</v>
      </c>
      <c r="E757" t="s">
        <v>179</v>
      </c>
      <c r="F757" t="s">
        <v>22</v>
      </c>
      <c r="G757" t="s">
        <v>25</v>
      </c>
      <c r="H757" t="s">
        <v>26</v>
      </c>
      <c r="I757" t="s">
        <v>26</v>
      </c>
      <c r="J757" t="s">
        <v>26</v>
      </c>
      <c r="K757" t="s">
        <v>26</v>
      </c>
      <c r="L757" t="s">
        <v>26</v>
      </c>
      <c r="M757" t="s">
        <v>26</v>
      </c>
      <c r="N757" t="s">
        <v>26</v>
      </c>
      <c r="O757" t="s">
        <v>26</v>
      </c>
      <c r="P757" t="s">
        <v>26</v>
      </c>
      <c r="Q757" t="s">
        <v>26</v>
      </c>
      <c r="R757" t="s">
        <v>26</v>
      </c>
      <c r="S757" t="s">
        <v>26</v>
      </c>
    </row>
    <row r="758" spans="1:19" x14ac:dyDescent="0.35">
      <c r="A758" t="s">
        <v>72</v>
      </c>
      <c r="B758">
        <v>47</v>
      </c>
      <c r="C758" t="s">
        <v>174</v>
      </c>
      <c r="D758">
        <v>115</v>
      </c>
      <c r="E758" t="s">
        <v>179</v>
      </c>
      <c r="F758" t="s">
        <v>22</v>
      </c>
      <c r="G758" t="s">
        <v>25</v>
      </c>
      <c r="H758" t="s">
        <v>26</v>
      </c>
      <c r="I758" t="s">
        <v>26</v>
      </c>
      <c r="J758" t="s">
        <v>26</v>
      </c>
      <c r="K758" t="s">
        <v>26</v>
      </c>
      <c r="L758" t="s">
        <v>26</v>
      </c>
      <c r="M758" t="s">
        <v>26</v>
      </c>
      <c r="N758" t="s">
        <v>26</v>
      </c>
      <c r="O758" t="s">
        <v>26</v>
      </c>
      <c r="P758" t="s">
        <v>26</v>
      </c>
      <c r="Q758" t="s">
        <v>26</v>
      </c>
      <c r="R758" t="s">
        <v>26</v>
      </c>
      <c r="S758" t="s">
        <v>26</v>
      </c>
    </row>
    <row r="759" spans="1:19" x14ac:dyDescent="0.35">
      <c r="A759" t="s">
        <v>73</v>
      </c>
      <c r="B759">
        <v>48</v>
      </c>
      <c r="C759" t="s">
        <v>174</v>
      </c>
      <c r="D759">
        <v>115</v>
      </c>
      <c r="E759" t="s">
        <v>179</v>
      </c>
      <c r="F759" t="s">
        <v>22</v>
      </c>
      <c r="G759" t="s">
        <v>25</v>
      </c>
      <c r="H759" t="s">
        <v>26</v>
      </c>
      <c r="I759" t="s">
        <v>26</v>
      </c>
      <c r="J759" t="s">
        <v>26</v>
      </c>
      <c r="K759" t="s">
        <v>26</v>
      </c>
      <c r="L759" t="s">
        <v>26</v>
      </c>
      <c r="M759" t="s">
        <v>26</v>
      </c>
      <c r="N759" t="s">
        <v>26</v>
      </c>
      <c r="O759" t="s">
        <v>26</v>
      </c>
      <c r="P759" t="s">
        <v>26</v>
      </c>
      <c r="Q759" t="s">
        <v>26</v>
      </c>
      <c r="R759" t="s">
        <v>26</v>
      </c>
      <c r="S759" t="s">
        <v>26</v>
      </c>
    </row>
    <row r="760" spans="1:19" x14ac:dyDescent="0.35">
      <c r="A760" t="s">
        <v>74</v>
      </c>
      <c r="B760">
        <v>49</v>
      </c>
      <c r="C760" t="s">
        <v>174</v>
      </c>
      <c r="D760">
        <v>115</v>
      </c>
      <c r="E760" t="s">
        <v>179</v>
      </c>
      <c r="F760" t="s">
        <v>22</v>
      </c>
      <c r="G760" t="s">
        <v>25</v>
      </c>
      <c r="H760" t="s">
        <v>26</v>
      </c>
      <c r="I760" t="s">
        <v>26</v>
      </c>
      <c r="J760" t="s">
        <v>26</v>
      </c>
      <c r="K760" t="s">
        <v>26</v>
      </c>
      <c r="L760" t="s">
        <v>26</v>
      </c>
      <c r="M760" t="s">
        <v>26</v>
      </c>
      <c r="N760" t="s">
        <v>26</v>
      </c>
      <c r="O760" t="s">
        <v>26</v>
      </c>
      <c r="P760" t="s">
        <v>26</v>
      </c>
      <c r="Q760" t="s">
        <v>26</v>
      </c>
      <c r="R760" t="s">
        <v>26</v>
      </c>
      <c r="S760" t="s">
        <v>26</v>
      </c>
    </row>
    <row r="761" spans="1:19" x14ac:dyDescent="0.35">
      <c r="A761" t="s">
        <v>75</v>
      </c>
      <c r="B761">
        <v>50</v>
      </c>
      <c r="C761" t="s">
        <v>174</v>
      </c>
      <c r="D761">
        <v>115</v>
      </c>
      <c r="E761" t="s">
        <v>179</v>
      </c>
      <c r="F761" t="s">
        <v>22</v>
      </c>
      <c r="G761" t="s">
        <v>23</v>
      </c>
      <c r="H761">
        <v>185</v>
      </c>
      <c r="I761" t="s">
        <v>29</v>
      </c>
      <c r="J761">
        <v>1000</v>
      </c>
      <c r="K761">
        <v>5</v>
      </c>
      <c r="L761">
        <v>2</v>
      </c>
      <c r="M761" t="s">
        <v>25</v>
      </c>
      <c r="N761">
        <v>18</v>
      </c>
      <c r="O761" t="s">
        <v>30</v>
      </c>
      <c r="P761" t="s">
        <v>25</v>
      </c>
      <c r="Q761">
        <v>20</v>
      </c>
      <c r="R761">
        <v>270</v>
      </c>
      <c r="S761" t="s">
        <v>25</v>
      </c>
    </row>
    <row r="762" spans="1:19" x14ac:dyDescent="0.35">
      <c r="A762" t="s">
        <v>76</v>
      </c>
      <c r="B762">
        <v>51</v>
      </c>
      <c r="C762" t="s">
        <v>174</v>
      </c>
      <c r="D762">
        <v>115</v>
      </c>
      <c r="E762" t="s">
        <v>179</v>
      </c>
      <c r="F762" t="s">
        <v>22</v>
      </c>
      <c r="G762" t="s">
        <v>25</v>
      </c>
      <c r="H762" t="s">
        <v>26</v>
      </c>
      <c r="I762" t="s">
        <v>26</v>
      </c>
      <c r="J762" t="s">
        <v>26</v>
      </c>
      <c r="K762" t="s">
        <v>26</v>
      </c>
      <c r="L762" t="s">
        <v>26</v>
      </c>
      <c r="M762" t="s">
        <v>26</v>
      </c>
      <c r="N762" t="s">
        <v>26</v>
      </c>
      <c r="O762" t="s">
        <v>26</v>
      </c>
      <c r="P762" t="s">
        <v>26</v>
      </c>
      <c r="Q762" t="s">
        <v>26</v>
      </c>
      <c r="R762" t="s">
        <v>26</v>
      </c>
      <c r="S762" t="s">
        <v>26</v>
      </c>
    </row>
    <row r="763" spans="1:19" x14ac:dyDescent="0.35">
      <c r="A763" t="s">
        <v>77</v>
      </c>
      <c r="B763">
        <v>53</v>
      </c>
      <c r="C763" t="s">
        <v>174</v>
      </c>
      <c r="D763">
        <v>115</v>
      </c>
      <c r="E763" t="s">
        <v>179</v>
      </c>
      <c r="F763" t="s">
        <v>22</v>
      </c>
      <c r="G763" t="s">
        <v>25</v>
      </c>
      <c r="H763" t="s">
        <v>26</v>
      </c>
      <c r="I763" t="s">
        <v>26</v>
      </c>
      <c r="J763" t="s">
        <v>26</v>
      </c>
      <c r="K763" t="s">
        <v>26</v>
      </c>
      <c r="L763" t="s">
        <v>26</v>
      </c>
      <c r="M763" t="s">
        <v>26</v>
      </c>
      <c r="N763" t="s">
        <v>26</v>
      </c>
      <c r="O763" t="s">
        <v>26</v>
      </c>
      <c r="P763" t="s">
        <v>26</v>
      </c>
      <c r="Q763" t="s">
        <v>26</v>
      </c>
      <c r="R763" t="s">
        <v>26</v>
      </c>
      <c r="S763" t="s">
        <v>26</v>
      </c>
    </row>
    <row r="764" spans="1:19" x14ac:dyDescent="0.35">
      <c r="A764" t="s">
        <v>79</v>
      </c>
      <c r="B764">
        <v>54</v>
      </c>
      <c r="C764" t="s">
        <v>174</v>
      </c>
      <c r="D764">
        <v>115</v>
      </c>
      <c r="E764" t="s">
        <v>179</v>
      </c>
      <c r="F764" t="s">
        <v>22</v>
      </c>
      <c r="G764" t="s">
        <v>25</v>
      </c>
      <c r="H764" t="s">
        <v>26</v>
      </c>
      <c r="I764" t="s">
        <v>26</v>
      </c>
      <c r="J764" t="s">
        <v>26</v>
      </c>
      <c r="K764" t="s">
        <v>26</v>
      </c>
      <c r="L764" t="s">
        <v>26</v>
      </c>
      <c r="M764" t="s">
        <v>26</v>
      </c>
      <c r="N764" t="s">
        <v>26</v>
      </c>
      <c r="O764" t="s">
        <v>26</v>
      </c>
      <c r="P764" t="s">
        <v>26</v>
      </c>
      <c r="Q764" t="s">
        <v>26</v>
      </c>
      <c r="R764" t="s">
        <v>26</v>
      </c>
      <c r="S764" t="s">
        <v>26</v>
      </c>
    </row>
    <row r="765" spans="1:19" x14ac:dyDescent="0.35">
      <c r="A765" t="s">
        <v>80</v>
      </c>
      <c r="B765">
        <v>55</v>
      </c>
      <c r="C765" t="s">
        <v>174</v>
      </c>
      <c r="D765">
        <v>115</v>
      </c>
      <c r="E765" t="s">
        <v>179</v>
      </c>
      <c r="F765" t="s">
        <v>22</v>
      </c>
      <c r="G765" t="s">
        <v>25</v>
      </c>
      <c r="H765" t="s">
        <v>26</v>
      </c>
      <c r="I765" t="s">
        <v>26</v>
      </c>
      <c r="J765" t="s">
        <v>26</v>
      </c>
      <c r="K765" t="s">
        <v>26</v>
      </c>
      <c r="L765" t="s">
        <v>26</v>
      </c>
      <c r="M765" t="s">
        <v>26</v>
      </c>
      <c r="N765" t="s">
        <v>26</v>
      </c>
      <c r="O765" t="s">
        <v>26</v>
      </c>
      <c r="P765" t="s">
        <v>26</v>
      </c>
      <c r="Q765" t="s">
        <v>26</v>
      </c>
      <c r="R765" t="s">
        <v>26</v>
      </c>
      <c r="S765" t="s">
        <v>26</v>
      </c>
    </row>
    <row r="766" spans="1:19" x14ac:dyDescent="0.35">
      <c r="A766" t="s">
        <v>81</v>
      </c>
      <c r="B766">
        <v>56</v>
      </c>
      <c r="C766" t="s">
        <v>174</v>
      </c>
      <c r="D766">
        <v>115</v>
      </c>
      <c r="E766" t="s">
        <v>179</v>
      </c>
      <c r="F766" t="s">
        <v>22</v>
      </c>
      <c r="G766" t="s">
        <v>25</v>
      </c>
      <c r="H766" t="s">
        <v>26</v>
      </c>
      <c r="I766" t="s">
        <v>26</v>
      </c>
      <c r="J766" t="s">
        <v>26</v>
      </c>
      <c r="K766" t="s">
        <v>26</v>
      </c>
      <c r="L766" t="s">
        <v>26</v>
      </c>
      <c r="M766" t="s">
        <v>26</v>
      </c>
      <c r="N766" t="s">
        <v>26</v>
      </c>
      <c r="O766" t="s">
        <v>26</v>
      </c>
      <c r="P766" t="s">
        <v>26</v>
      </c>
      <c r="Q766" t="s">
        <v>26</v>
      </c>
      <c r="R766" t="s">
        <v>26</v>
      </c>
      <c r="S766" t="s">
        <v>26</v>
      </c>
    </row>
    <row r="767" spans="1:19" x14ac:dyDescent="0.35">
      <c r="A767" t="s">
        <v>19</v>
      </c>
      <c r="B767">
        <v>1</v>
      </c>
      <c r="C767" t="s">
        <v>180</v>
      </c>
      <c r="D767">
        <v>116</v>
      </c>
      <c r="E767" t="s">
        <v>181</v>
      </c>
      <c r="F767" t="s">
        <v>22</v>
      </c>
      <c r="G767" t="s">
        <v>23</v>
      </c>
      <c r="H767">
        <v>700</v>
      </c>
      <c r="I767" t="s">
        <v>24</v>
      </c>
      <c r="J767" t="s">
        <v>26</v>
      </c>
      <c r="K767">
        <v>6</v>
      </c>
      <c r="L767">
        <v>2</v>
      </c>
      <c r="M767" t="s">
        <v>30</v>
      </c>
      <c r="N767">
        <v>19</v>
      </c>
      <c r="O767" t="s">
        <v>30</v>
      </c>
      <c r="P767" t="s">
        <v>30</v>
      </c>
      <c r="Q767">
        <v>40</v>
      </c>
      <c r="R767">
        <v>350</v>
      </c>
      <c r="S767" t="s">
        <v>27</v>
      </c>
    </row>
    <row r="768" spans="1:19" x14ac:dyDescent="0.35">
      <c r="A768" t="s">
        <v>28</v>
      </c>
      <c r="B768">
        <v>2</v>
      </c>
      <c r="C768" t="s">
        <v>180</v>
      </c>
      <c r="D768">
        <v>116</v>
      </c>
      <c r="E768" t="s">
        <v>181</v>
      </c>
      <c r="F768" t="s">
        <v>22</v>
      </c>
      <c r="G768" t="s">
        <v>23</v>
      </c>
      <c r="H768">
        <v>1050</v>
      </c>
      <c r="I768" t="s">
        <v>24</v>
      </c>
      <c r="J768" t="s">
        <v>26</v>
      </c>
      <c r="K768">
        <v>6</v>
      </c>
      <c r="L768">
        <v>2</v>
      </c>
      <c r="M768" t="s">
        <v>25</v>
      </c>
      <c r="N768" t="s">
        <v>26</v>
      </c>
      <c r="O768" t="s">
        <v>30</v>
      </c>
      <c r="P768" t="s">
        <v>25</v>
      </c>
      <c r="Q768">
        <f>(2/3)*48</f>
        <v>32</v>
      </c>
      <c r="R768">
        <v>450</v>
      </c>
      <c r="S768" t="s">
        <v>27</v>
      </c>
    </row>
    <row r="769" spans="1:19" x14ac:dyDescent="0.35">
      <c r="A769" t="s">
        <v>32</v>
      </c>
      <c r="B769">
        <v>4</v>
      </c>
      <c r="C769" t="s">
        <v>180</v>
      </c>
      <c r="D769">
        <v>116</v>
      </c>
      <c r="E769" t="s">
        <v>181</v>
      </c>
      <c r="F769" t="s">
        <v>22</v>
      </c>
      <c r="G769" t="s">
        <v>23</v>
      </c>
      <c r="H769">
        <v>410</v>
      </c>
      <c r="I769" t="s">
        <v>24</v>
      </c>
      <c r="J769" t="s">
        <v>26</v>
      </c>
      <c r="K769">
        <v>6</v>
      </c>
      <c r="L769">
        <v>3</v>
      </c>
      <c r="M769" t="s">
        <v>25</v>
      </c>
      <c r="N769" t="s">
        <v>26</v>
      </c>
      <c r="O769" t="s">
        <v>30</v>
      </c>
      <c r="P769" t="s">
        <v>25</v>
      </c>
      <c r="Q769">
        <v>42</v>
      </c>
      <c r="R769">
        <f>(2/3)*510</f>
        <v>340</v>
      </c>
      <c r="S769" t="s">
        <v>27</v>
      </c>
    </row>
    <row r="770" spans="1:19" x14ac:dyDescent="0.35">
      <c r="A770" t="s">
        <v>33</v>
      </c>
      <c r="B770">
        <v>5</v>
      </c>
      <c r="C770" t="s">
        <v>180</v>
      </c>
      <c r="D770">
        <v>116</v>
      </c>
      <c r="E770" t="s">
        <v>181</v>
      </c>
      <c r="F770" t="s">
        <v>22</v>
      </c>
      <c r="G770" t="s">
        <v>23</v>
      </c>
      <c r="H770">
        <v>150</v>
      </c>
      <c r="I770" t="s">
        <v>24</v>
      </c>
      <c r="J770" t="s">
        <v>26</v>
      </c>
      <c r="K770">
        <v>6</v>
      </c>
      <c r="L770">
        <v>3</v>
      </c>
      <c r="M770" t="s">
        <v>25</v>
      </c>
      <c r="N770">
        <v>21</v>
      </c>
      <c r="O770" t="s">
        <v>30</v>
      </c>
      <c r="P770" t="s">
        <v>25</v>
      </c>
      <c r="Q770">
        <v>50</v>
      </c>
      <c r="R770">
        <v>300</v>
      </c>
      <c r="S770" t="s">
        <v>27</v>
      </c>
    </row>
    <row r="771" spans="1:19" x14ac:dyDescent="0.35">
      <c r="A771" t="s">
        <v>34</v>
      </c>
      <c r="B771">
        <v>6</v>
      </c>
      <c r="C771" t="s">
        <v>180</v>
      </c>
      <c r="D771">
        <v>116</v>
      </c>
      <c r="E771" t="s">
        <v>181</v>
      </c>
      <c r="F771" t="s">
        <v>22</v>
      </c>
      <c r="G771" t="s">
        <v>23</v>
      </c>
      <c r="H771">
        <v>400</v>
      </c>
      <c r="I771" t="s">
        <v>24</v>
      </c>
      <c r="J771" t="s">
        <v>26</v>
      </c>
      <c r="K771">
        <v>6</v>
      </c>
      <c r="L771">
        <v>3</v>
      </c>
      <c r="M771" t="s">
        <v>25</v>
      </c>
      <c r="N771">
        <v>18</v>
      </c>
      <c r="O771" t="s">
        <v>30</v>
      </c>
      <c r="P771" t="s">
        <v>25</v>
      </c>
      <c r="Q771">
        <v>50</v>
      </c>
      <c r="R771">
        <v>650</v>
      </c>
      <c r="S771" t="s">
        <v>27</v>
      </c>
    </row>
    <row r="772" spans="1:19" x14ac:dyDescent="0.35">
      <c r="A772" t="s">
        <v>35</v>
      </c>
      <c r="B772">
        <v>8</v>
      </c>
      <c r="C772" t="s">
        <v>180</v>
      </c>
      <c r="D772">
        <v>116</v>
      </c>
      <c r="E772" t="s">
        <v>181</v>
      </c>
      <c r="F772" t="s">
        <v>22</v>
      </c>
      <c r="G772" t="s">
        <v>23</v>
      </c>
      <c r="H772">
        <v>328</v>
      </c>
      <c r="I772" t="s">
        <v>24</v>
      </c>
      <c r="J772" t="s">
        <v>26</v>
      </c>
      <c r="K772">
        <v>6</v>
      </c>
      <c r="L772">
        <v>2</v>
      </c>
      <c r="M772" t="s">
        <v>25</v>
      </c>
      <c r="N772">
        <v>21</v>
      </c>
      <c r="O772" t="s">
        <v>30</v>
      </c>
      <c r="P772" t="s">
        <v>25</v>
      </c>
      <c r="Q772">
        <v>30</v>
      </c>
      <c r="R772">
        <v>328</v>
      </c>
      <c r="S772" t="s">
        <v>27</v>
      </c>
    </row>
    <row r="773" spans="1:19" x14ac:dyDescent="0.35">
      <c r="A773" t="s">
        <v>36</v>
      </c>
      <c r="B773">
        <v>9</v>
      </c>
      <c r="C773" t="s">
        <v>180</v>
      </c>
      <c r="D773">
        <v>116</v>
      </c>
      <c r="E773" t="s">
        <v>181</v>
      </c>
      <c r="F773" t="s">
        <v>22</v>
      </c>
      <c r="G773" t="s">
        <v>23</v>
      </c>
      <c r="H773">
        <v>569.75</v>
      </c>
      <c r="I773" t="s">
        <v>24</v>
      </c>
      <c r="J773" t="s">
        <v>26</v>
      </c>
      <c r="K773">
        <v>6</v>
      </c>
      <c r="L773">
        <v>2</v>
      </c>
      <c r="M773" t="s">
        <v>25</v>
      </c>
      <c r="N773" t="s">
        <v>26</v>
      </c>
      <c r="O773" t="s">
        <v>30</v>
      </c>
      <c r="P773" t="s">
        <v>30</v>
      </c>
      <c r="Q773">
        <v>25</v>
      </c>
      <c r="R773">
        <f>2*575</f>
        <v>1150</v>
      </c>
      <c r="S773" t="s">
        <v>27</v>
      </c>
    </row>
    <row r="774" spans="1:19" x14ac:dyDescent="0.35">
      <c r="A774" t="s">
        <v>37</v>
      </c>
      <c r="B774">
        <v>10</v>
      </c>
      <c r="C774" t="s">
        <v>180</v>
      </c>
      <c r="D774">
        <v>116</v>
      </c>
      <c r="E774" t="s">
        <v>181</v>
      </c>
      <c r="F774" t="s">
        <v>22</v>
      </c>
      <c r="G774" t="s">
        <v>23</v>
      </c>
      <c r="H774">
        <v>342</v>
      </c>
      <c r="I774" t="s">
        <v>24</v>
      </c>
      <c r="J774" t="s">
        <v>26</v>
      </c>
      <c r="K774">
        <v>6</v>
      </c>
      <c r="L774">
        <v>3</v>
      </c>
      <c r="M774" t="s">
        <v>25</v>
      </c>
      <c r="N774" t="s">
        <v>26</v>
      </c>
      <c r="O774" t="s">
        <v>30</v>
      </c>
      <c r="P774" t="s">
        <v>25</v>
      </c>
      <c r="Q774">
        <v>50</v>
      </c>
      <c r="R774">
        <v>312</v>
      </c>
      <c r="S774" t="s">
        <v>31</v>
      </c>
    </row>
    <row r="775" spans="1:19" x14ac:dyDescent="0.35">
      <c r="A775" t="s">
        <v>38</v>
      </c>
      <c r="B775">
        <v>11</v>
      </c>
      <c r="C775" t="s">
        <v>180</v>
      </c>
      <c r="D775">
        <v>116</v>
      </c>
      <c r="E775" t="s">
        <v>181</v>
      </c>
      <c r="F775" t="s">
        <v>22</v>
      </c>
      <c r="G775" t="s">
        <v>23</v>
      </c>
      <c r="H775">
        <v>430</v>
      </c>
      <c r="I775" t="s">
        <v>24</v>
      </c>
      <c r="J775" t="s">
        <v>26</v>
      </c>
      <c r="K775">
        <v>6</v>
      </c>
      <c r="L775">
        <v>3</v>
      </c>
      <c r="M775" t="s">
        <v>25</v>
      </c>
      <c r="N775">
        <v>18</v>
      </c>
      <c r="O775" t="s">
        <v>30</v>
      </c>
      <c r="P775" t="s">
        <v>30</v>
      </c>
      <c r="Q775">
        <v>30</v>
      </c>
      <c r="R775">
        <v>254</v>
      </c>
      <c r="S775" t="s">
        <v>27</v>
      </c>
    </row>
    <row r="776" spans="1:19" x14ac:dyDescent="0.35">
      <c r="A776" t="s">
        <v>39</v>
      </c>
      <c r="B776">
        <v>12</v>
      </c>
      <c r="C776" t="s">
        <v>180</v>
      </c>
      <c r="D776">
        <v>116</v>
      </c>
      <c r="E776" t="s">
        <v>181</v>
      </c>
      <c r="F776" t="s">
        <v>22</v>
      </c>
      <c r="G776" t="s">
        <v>23</v>
      </c>
      <c r="H776">
        <v>405</v>
      </c>
      <c r="I776" t="s">
        <v>24</v>
      </c>
      <c r="J776" t="s">
        <v>26</v>
      </c>
      <c r="K776">
        <v>6</v>
      </c>
      <c r="L776">
        <v>3</v>
      </c>
      <c r="M776" t="s">
        <v>25</v>
      </c>
      <c r="N776">
        <v>18</v>
      </c>
      <c r="O776" t="s">
        <v>30</v>
      </c>
      <c r="P776" t="s">
        <v>25</v>
      </c>
      <c r="Q776">
        <v>30</v>
      </c>
      <c r="R776">
        <v>305</v>
      </c>
      <c r="S776" t="s">
        <v>27</v>
      </c>
    </row>
    <row r="777" spans="1:19" x14ac:dyDescent="0.35">
      <c r="A777" t="s">
        <v>40</v>
      </c>
      <c r="B777">
        <v>13</v>
      </c>
      <c r="C777" t="s">
        <v>180</v>
      </c>
      <c r="D777">
        <v>116</v>
      </c>
      <c r="E777" t="s">
        <v>181</v>
      </c>
      <c r="F777" t="s">
        <v>22</v>
      </c>
      <c r="G777" t="s">
        <v>23</v>
      </c>
      <c r="H777">
        <v>125</v>
      </c>
      <c r="I777" t="s">
        <v>24</v>
      </c>
      <c r="J777" t="s">
        <v>26</v>
      </c>
      <c r="K777">
        <v>6</v>
      </c>
      <c r="L777">
        <v>3</v>
      </c>
      <c r="M777" t="s">
        <v>30</v>
      </c>
      <c r="N777">
        <v>18</v>
      </c>
      <c r="O777" t="s">
        <v>30</v>
      </c>
      <c r="P777" t="s">
        <v>30</v>
      </c>
      <c r="Q777">
        <v>40</v>
      </c>
      <c r="R777">
        <v>260</v>
      </c>
      <c r="S777" t="s">
        <v>27</v>
      </c>
    </row>
    <row r="778" spans="1:19" x14ac:dyDescent="0.35">
      <c r="A778" t="s">
        <v>41</v>
      </c>
      <c r="B778">
        <v>15</v>
      </c>
      <c r="C778" t="s">
        <v>180</v>
      </c>
      <c r="D778">
        <v>116</v>
      </c>
      <c r="E778" t="s">
        <v>181</v>
      </c>
      <c r="F778" t="s">
        <v>22</v>
      </c>
      <c r="G778" t="s">
        <v>23</v>
      </c>
      <c r="H778">
        <v>448</v>
      </c>
      <c r="I778" t="s">
        <v>24</v>
      </c>
      <c r="J778" t="s">
        <v>26</v>
      </c>
      <c r="K778">
        <v>6</v>
      </c>
      <c r="L778">
        <v>2</v>
      </c>
      <c r="M778" t="s">
        <v>30</v>
      </c>
      <c r="N778">
        <v>18</v>
      </c>
      <c r="O778" t="s">
        <v>30</v>
      </c>
      <c r="P778" t="s">
        <v>25</v>
      </c>
      <c r="Q778">
        <v>32</v>
      </c>
      <c r="R778">
        <v>160</v>
      </c>
      <c r="S778" t="s">
        <v>27</v>
      </c>
    </row>
    <row r="779" spans="1:19" x14ac:dyDescent="0.35">
      <c r="A779" t="s">
        <v>42</v>
      </c>
      <c r="B779">
        <v>16</v>
      </c>
      <c r="C779" t="s">
        <v>180</v>
      </c>
      <c r="D779">
        <v>116</v>
      </c>
      <c r="E779" t="s">
        <v>181</v>
      </c>
      <c r="F779" t="s">
        <v>22</v>
      </c>
      <c r="G779" t="s">
        <v>23</v>
      </c>
      <c r="H779">
        <v>300</v>
      </c>
      <c r="I779" t="s">
        <v>24</v>
      </c>
      <c r="J779" t="s">
        <v>26</v>
      </c>
      <c r="K779">
        <v>6</v>
      </c>
      <c r="L779">
        <v>3</v>
      </c>
      <c r="M779" t="s">
        <v>25</v>
      </c>
      <c r="N779" t="s">
        <v>26</v>
      </c>
      <c r="O779" t="s">
        <v>30</v>
      </c>
      <c r="P779" t="s">
        <v>25</v>
      </c>
      <c r="Q779">
        <v>30</v>
      </c>
      <c r="R779">
        <v>400</v>
      </c>
      <c r="S779" t="s">
        <v>27</v>
      </c>
    </row>
    <row r="780" spans="1:19" x14ac:dyDescent="0.35">
      <c r="A780" t="s">
        <v>43</v>
      </c>
      <c r="B780">
        <v>17</v>
      </c>
      <c r="C780" t="s">
        <v>180</v>
      </c>
      <c r="D780">
        <v>116</v>
      </c>
      <c r="E780" t="s">
        <v>181</v>
      </c>
      <c r="F780" t="s">
        <v>22</v>
      </c>
      <c r="G780" t="s">
        <v>23</v>
      </c>
      <c r="H780">
        <v>250</v>
      </c>
      <c r="I780" t="s">
        <v>24</v>
      </c>
      <c r="J780" t="s">
        <v>26</v>
      </c>
      <c r="K780">
        <v>6</v>
      </c>
      <c r="L780">
        <v>2</v>
      </c>
      <c r="M780" t="s">
        <v>25</v>
      </c>
      <c r="N780">
        <v>21</v>
      </c>
      <c r="O780" t="s">
        <v>30</v>
      </c>
      <c r="P780" t="s">
        <v>25</v>
      </c>
      <c r="Q780">
        <v>32</v>
      </c>
      <c r="R780">
        <v>200</v>
      </c>
      <c r="S780" t="s">
        <v>27</v>
      </c>
    </row>
    <row r="781" spans="1:19" x14ac:dyDescent="0.35">
      <c r="A781" t="s">
        <v>44</v>
      </c>
      <c r="B781">
        <v>18</v>
      </c>
      <c r="C781" t="s">
        <v>180</v>
      </c>
      <c r="D781">
        <v>116</v>
      </c>
      <c r="E781" t="s">
        <v>181</v>
      </c>
      <c r="F781" t="s">
        <v>22</v>
      </c>
      <c r="G781" t="s">
        <v>23</v>
      </c>
      <c r="H781">
        <v>250</v>
      </c>
      <c r="I781" t="s">
        <v>24</v>
      </c>
      <c r="J781" t="s">
        <v>26</v>
      </c>
      <c r="K781">
        <v>6</v>
      </c>
      <c r="L781">
        <v>3</v>
      </c>
      <c r="M781" t="s">
        <v>25</v>
      </c>
      <c r="N781" t="s">
        <v>26</v>
      </c>
      <c r="O781" t="s">
        <v>25</v>
      </c>
      <c r="P781" t="s">
        <v>25</v>
      </c>
      <c r="Q781">
        <v>22</v>
      </c>
      <c r="R781">
        <v>120</v>
      </c>
      <c r="S781" t="s">
        <v>27</v>
      </c>
    </row>
    <row r="782" spans="1:19" x14ac:dyDescent="0.35">
      <c r="A782" t="s">
        <v>45</v>
      </c>
      <c r="B782">
        <v>19</v>
      </c>
      <c r="C782" t="s">
        <v>180</v>
      </c>
      <c r="D782">
        <v>116</v>
      </c>
      <c r="E782" t="s">
        <v>181</v>
      </c>
      <c r="F782" t="s">
        <v>22</v>
      </c>
      <c r="G782" t="s">
        <v>23</v>
      </c>
      <c r="H782">
        <v>246</v>
      </c>
      <c r="I782" t="s">
        <v>24</v>
      </c>
      <c r="J782" t="s">
        <v>26</v>
      </c>
      <c r="K782">
        <v>6</v>
      </c>
      <c r="L782">
        <v>3</v>
      </c>
      <c r="M782" t="s">
        <v>25</v>
      </c>
      <c r="N782" t="s">
        <v>26</v>
      </c>
      <c r="O782" t="s">
        <v>30</v>
      </c>
      <c r="P782" t="s">
        <v>30</v>
      </c>
      <c r="Q782">
        <v>30</v>
      </c>
      <c r="R782">
        <v>315</v>
      </c>
      <c r="S782" t="s">
        <v>27</v>
      </c>
    </row>
    <row r="783" spans="1:19" x14ac:dyDescent="0.35">
      <c r="A783" t="s">
        <v>46</v>
      </c>
      <c r="B783">
        <v>20</v>
      </c>
      <c r="C783" t="s">
        <v>180</v>
      </c>
      <c r="D783">
        <v>116</v>
      </c>
      <c r="E783" t="s">
        <v>181</v>
      </c>
      <c r="F783" t="s">
        <v>22</v>
      </c>
      <c r="G783" t="s">
        <v>23</v>
      </c>
      <c r="H783">
        <v>200</v>
      </c>
      <c r="I783" t="s">
        <v>24</v>
      </c>
      <c r="J783" t="s">
        <v>26</v>
      </c>
      <c r="K783">
        <v>6</v>
      </c>
      <c r="L783">
        <v>3</v>
      </c>
      <c r="M783" t="s">
        <v>25</v>
      </c>
      <c r="N783">
        <v>21</v>
      </c>
      <c r="O783" t="s">
        <v>30</v>
      </c>
      <c r="P783" t="s">
        <v>25</v>
      </c>
      <c r="Q783">
        <v>60</v>
      </c>
      <c r="R783">
        <v>275</v>
      </c>
      <c r="S783" t="s">
        <v>27</v>
      </c>
    </row>
    <row r="784" spans="1:19" x14ac:dyDescent="0.35">
      <c r="A784" t="s">
        <v>47</v>
      </c>
      <c r="B784">
        <v>21</v>
      </c>
      <c r="C784" t="s">
        <v>180</v>
      </c>
      <c r="D784">
        <v>116</v>
      </c>
      <c r="E784" t="s">
        <v>181</v>
      </c>
      <c r="F784" t="s">
        <v>22</v>
      </c>
      <c r="G784" t="s">
        <v>23</v>
      </c>
      <c r="H784">
        <v>325</v>
      </c>
      <c r="I784" t="s">
        <v>24</v>
      </c>
      <c r="J784" t="s">
        <v>26</v>
      </c>
      <c r="K784">
        <v>6</v>
      </c>
      <c r="L784">
        <v>3</v>
      </c>
      <c r="M784" t="s">
        <v>25</v>
      </c>
      <c r="N784" t="s">
        <v>26</v>
      </c>
      <c r="O784" t="s">
        <v>30</v>
      </c>
      <c r="P784" t="s">
        <v>30</v>
      </c>
      <c r="Q784">
        <v>30</v>
      </c>
      <c r="R784">
        <v>295</v>
      </c>
      <c r="S784" t="s">
        <v>27</v>
      </c>
    </row>
    <row r="785" spans="1:19" x14ac:dyDescent="0.35">
      <c r="A785" t="s">
        <v>48</v>
      </c>
      <c r="B785">
        <v>22</v>
      </c>
      <c r="C785" t="s">
        <v>180</v>
      </c>
      <c r="D785">
        <v>116</v>
      </c>
      <c r="E785" t="s">
        <v>181</v>
      </c>
      <c r="F785" t="s">
        <v>22</v>
      </c>
      <c r="G785" t="s">
        <v>23</v>
      </c>
      <c r="H785">
        <v>450</v>
      </c>
      <c r="I785" t="s">
        <v>24</v>
      </c>
      <c r="J785" t="s">
        <v>26</v>
      </c>
      <c r="K785">
        <v>6</v>
      </c>
      <c r="L785">
        <v>3</v>
      </c>
      <c r="M785" t="s">
        <v>30</v>
      </c>
      <c r="N785">
        <v>18</v>
      </c>
      <c r="O785" t="s">
        <v>30</v>
      </c>
      <c r="P785" t="s">
        <v>25</v>
      </c>
      <c r="Q785">
        <v>30</v>
      </c>
      <c r="R785">
        <v>590</v>
      </c>
      <c r="S785" t="s">
        <v>27</v>
      </c>
    </row>
    <row r="786" spans="1:19" x14ac:dyDescent="0.35">
      <c r="A786" t="s">
        <v>49</v>
      </c>
      <c r="B786">
        <v>23</v>
      </c>
      <c r="C786" t="s">
        <v>180</v>
      </c>
      <c r="D786">
        <v>116</v>
      </c>
      <c r="E786" t="s">
        <v>181</v>
      </c>
      <c r="F786" t="s">
        <v>22</v>
      </c>
      <c r="G786" t="s">
        <v>23</v>
      </c>
      <c r="H786">
        <v>871</v>
      </c>
      <c r="I786" t="s">
        <v>24</v>
      </c>
      <c r="J786" t="s">
        <v>26</v>
      </c>
      <c r="K786">
        <v>6</v>
      </c>
      <c r="L786">
        <v>3</v>
      </c>
      <c r="M786" t="s">
        <v>25</v>
      </c>
      <c r="N786">
        <v>18</v>
      </c>
      <c r="O786" t="s">
        <v>30</v>
      </c>
      <c r="P786" t="s">
        <v>25</v>
      </c>
      <c r="Q786">
        <v>40</v>
      </c>
      <c r="R786">
        <v>750</v>
      </c>
      <c r="S786" t="s">
        <v>27</v>
      </c>
    </row>
    <row r="787" spans="1:19" x14ac:dyDescent="0.35">
      <c r="A787" t="s">
        <v>50</v>
      </c>
      <c r="B787">
        <v>24</v>
      </c>
      <c r="C787" t="s">
        <v>180</v>
      </c>
      <c r="D787">
        <v>116</v>
      </c>
      <c r="E787" t="s">
        <v>181</v>
      </c>
      <c r="F787" t="s">
        <v>22</v>
      </c>
      <c r="G787" t="s">
        <v>23</v>
      </c>
      <c r="H787">
        <v>500</v>
      </c>
      <c r="I787" t="s">
        <v>24</v>
      </c>
      <c r="J787" t="s">
        <v>26</v>
      </c>
      <c r="K787">
        <v>6</v>
      </c>
      <c r="L787">
        <v>4</v>
      </c>
      <c r="M787" t="s">
        <v>25</v>
      </c>
      <c r="N787">
        <v>18</v>
      </c>
      <c r="O787" t="s">
        <v>30</v>
      </c>
      <c r="P787" t="s">
        <v>25</v>
      </c>
      <c r="Q787">
        <v>30</v>
      </c>
      <c r="R787">
        <v>560</v>
      </c>
      <c r="S787" t="s">
        <v>27</v>
      </c>
    </row>
    <row r="788" spans="1:19" x14ac:dyDescent="0.35">
      <c r="A788" t="s">
        <v>51</v>
      </c>
      <c r="B788">
        <v>25</v>
      </c>
      <c r="C788" t="s">
        <v>180</v>
      </c>
      <c r="D788">
        <v>116</v>
      </c>
      <c r="E788" t="s">
        <v>181</v>
      </c>
      <c r="F788" t="s">
        <v>22</v>
      </c>
      <c r="G788" t="s">
        <v>23</v>
      </c>
      <c r="H788">
        <v>660</v>
      </c>
      <c r="I788" t="s">
        <v>24</v>
      </c>
      <c r="J788" t="s">
        <v>26</v>
      </c>
      <c r="K788">
        <v>6</v>
      </c>
      <c r="L788">
        <v>3</v>
      </c>
      <c r="M788" t="s">
        <v>25</v>
      </c>
      <c r="N788" t="s">
        <v>26</v>
      </c>
      <c r="O788" t="s">
        <v>30</v>
      </c>
      <c r="P788" t="s">
        <v>25</v>
      </c>
      <c r="Q788">
        <v>40</v>
      </c>
      <c r="R788">
        <v>360</v>
      </c>
      <c r="S788" t="s">
        <v>27</v>
      </c>
    </row>
    <row r="789" spans="1:19" x14ac:dyDescent="0.35">
      <c r="A789" t="s">
        <v>52</v>
      </c>
      <c r="B789">
        <v>26</v>
      </c>
      <c r="C789" t="s">
        <v>180</v>
      </c>
      <c r="D789">
        <v>116</v>
      </c>
      <c r="E789" t="s">
        <v>181</v>
      </c>
      <c r="F789" t="s">
        <v>22</v>
      </c>
      <c r="G789" t="s">
        <v>23</v>
      </c>
      <c r="H789" s="5">
        <v>316.2</v>
      </c>
      <c r="I789" t="s">
        <v>24</v>
      </c>
      <c r="J789" t="s">
        <v>26</v>
      </c>
      <c r="K789">
        <v>6</v>
      </c>
      <c r="L789">
        <v>2</v>
      </c>
      <c r="M789" t="s">
        <v>25</v>
      </c>
      <c r="N789" t="s">
        <v>26</v>
      </c>
      <c r="O789" t="s">
        <v>30</v>
      </c>
      <c r="P789" t="s">
        <v>25</v>
      </c>
      <c r="Q789">
        <v>40</v>
      </c>
      <c r="R789" s="5">
        <f>(2/3)*290.7</f>
        <v>193.79999999999998</v>
      </c>
      <c r="S789" t="s">
        <v>27</v>
      </c>
    </row>
    <row r="790" spans="1:19" x14ac:dyDescent="0.35">
      <c r="A790" t="s">
        <v>53</v>
      </c>
      <c r="B790">
        <v>27</v>
      </c>
      <c r="C790" t="s">
        <v>180</v>
      </c>
      <c r="D790">
        <v>116</v>
      </c>
      <c r="E790" t="s">
        <v>181</v>
      </c>
      <c r="F790" t="s">
        <v>22</v>
      </c>
      <c r="G790" t="s">
        <v>23</v>
      </c>
      <c r="H790">
        <v>341.25</v>
      </c>
      <c r="I790" t="s">
        <v>24</v>
      </c>
      <c r="J790" t="s">
        <v>26</v>
      </c>
      <c r="K790">
        <v>6</v>
      </c>
      <c r="L790">
        <v>3</v>
      </c>
      <c r="M790" t="s">
        <v>25</v>
      </c>
      <c r="N790" t="s">
        <v>26</v>
      </c>
      <c r="O790" t="s">
        <v>30</v>
      </c>
      <c r="P790" t="s">
        <v>25</v>
      </c>
      <c r="Q790">
        <v>50</v>
      </c>
      <c r="R790">
        <v>475</v>
      </c>
      <c r="S790" t="s">
        <v>27</v>
      </c>
    </row>
    <row r="791" spans="1:19" x14ac:dyDescent="0.35">
      <c r="A791" t="s">
        <v>54</v>
      </c>
      <c r="B791">
        <v>28</v>
      </c>
      <c r="C791" t="s">
        <v>180</v>
      </c>
      <c r="D791">
        <v>116</v>
      </c>
      <c r="E791" t="s">
        <v>181</v>
      </c>
      <c r="F791" t="s">
        <v>22</v>
      </c>
      <c r="G791" t="s">
        <v>23</v>
      </c>
      <c r="H791">
        <v>250</v>
      </c>
      <c r="I791" t="s">
        <v>24</v>
      </c>
      <c r="J791" t="s">
        <v>26</v>
      </c>
      <c r="K791">
        <v>6</v>
      </c>
      <c r="L791">
        <v>3</v>
      </c>
      <c r="M791" t="s">
        <v>30</v>
      </c>
      <c r="N791">
        <v>21</v>
      </c>
      <c r="O791" t="s">
        <v>30</v>
      </c>
      <c r="P791" t="s">
        <v>30</v>
      </c>
      <c r="Q791">
        <v>40</v>
      </c>
      <c r="R791">
        <v>200</v>
      </c>
      <c r="S791" t="s">
        <v>27</v>
      </c>
    </row>
    <row r="792" spans="1:19" x14ac:dyDescent="0.35">
      <c r="A792" t="s">
        <v>55</v>
      </c>
      <c r="B792">
        <v>29</v>
      </c>
      <c r="C792" t="s">
        <v>180</v>
      </c>
      <c r="D792">
        <v>116</v>
      </c>
      <c r="E792" t="s">
        <v>181</v>
      </c>
      <c r="F792" t="s">
        <v>22</v>
      </c>
      <c r="G792" t="s">
        <v>23</v>
      </c>
      <c r="H792">
        <v>150</v>
      </c>
      <c r="I792" t="s">
        <v>24</v>
      </c>
      <c r="J792" t="s">
        <v>26</v>
      </c>
      <c r="K792">
        <v>6</v>
      </c>
      <c r="L792">
        <v>3</v>
      </c>
      <c r="M792" t="s">
        <v>25</v>
      </c>
      <c r="N792" t="s">
        <v>26</v>
      </c>
      <c r="O792" t="s">
        <v>30</v>
      </c>
      <c r="P792" t="s">
        <v>25</v>
      </c>
      <c r="Q792">
        <v>50</v>
      </c>
      <c r="R792">
        <v>150</v>
      </c>
      <c r="S792" t="s">
        <v>27</v>
      </c>
    </row>
    <row r="793" spans="1:19" x14ac:dyDescent="0.35">
      <c r="A793" t="s">
        <v>56</v>
      </c>
      <c r="B793">
        <v>30</v>
      </c>
      <c r="C793" t="s">
        <v>180</v>
      </c>
      <c r="D793">
        <v>116</v>
      </c>
      <c r="E793" t="s">
        <v>181</v>
      </c>
      <c r="F793" t="s">
        <v>22</v>
      </c>
      <c r="G793" t="s">
        <v>23</v>
      </c>
      <c r="H793">
        <v>185</v>
      </c>
      <c r="I793" t="s">
        <v>24</v>
      </c>
      <c r="J793" t="s">
        <v>26</v>
      </c>
      <c r="K793">
        <v>6</v>
      </c>
      <c r="L793">
        <v>3</v>
      </c>
      <c r="M793" t="s">
        <v>25</v>
      </c>
      <c r="N793" t="s">
        <v>26</v>
      </c>
      <c r="O793" t="s">
        <v>30</v>
      </c>
      <c r="P793" t="s">
        <v>25</v>
      </c>
      <c r="Q793">
        <v>40</v>
      </c>
      <c r="R793">
        <f>2*183</f>
        <v>366</v>
      </c>
      <c r="S793" t="s">
        <v>27</v>
      </c>
    </row>
    <row r="794" spans="1:19" x14ac:dyDescent="0.35">
      <c r="A794" t="s">
        <v>57</v>
      </c>
      <c r="B794">
        <v>31</v>
      </c>
      <c r="C794" t="s">
        <v>180</v>
      </c>
      <c r="D794">
        <v>116</v>
      </c>
      <c r="E794" t="s">
        <v>181</v>
      </c>
      <c r="F794" t="s">
        <v>22</v>
      </c>
      <c r="G794" t="s">
        <v>23</v>
      </c>
      <c r="H794">
        <v>210.25</v>
      </c>
      <c r="I794" t="s">
        <v>24</v>
      </c>
      <c r="J794" t="s">
        <v>26</v>
      </c>
      <c r="K794">
        <v>6</v>
      </c>
      <c r="L794">
        <v>3</v>
      </c>
      <c r="M794" t="s">
        <v>30</v>
      </c>
      <c r="N794">
        <v>19</v>
      </c>
      <c r="O794" t="s">
        <v>30</v>
      </c>
      <c r="P794" t="s">
        <v>30</v>
      </c>
      <c r="Q794">
        <v>30</v>
      </c>
      <c r="R794">
        <v>165</v>
      </c>
      <c r="S794" t="s">
        <v>31</v>
      </c>
    </row>
    <row r="795" spans="1:19" x14ac:dyDescent="0.35">
      <c r="A795" t="s">
        <v>58</v>
      </c>
      <c r="B795">
        <v>32</v>
      </c>
      <c r="C795" t="s">
        <v>180</v>
      </c>
      <c r="D795">
        <v>116</v>
      </c>
      <c r="E795" t="s">
        <v>181</v>
      </c>
      <c r="F795" t="s">
        <v>22</v>
      </c>
      <c r="G795" t="s">
        <v>23</v>
      </c>
      <c r="H795">
        <v>1200</v>
      </c>
      <c r="I795" t="s">
        <v>24</v>
      </c>
      <c r="J795" t="s">
        <v>26</v>
      </c>
      <c r="K795">
        <v>6</v>
      </c>
      <c r="L795">
        <v>3</v>
      </c>
      <c r="M795" t="s">
        <v>30</v>
      </c>
      <c r="N795">
        <v>21</v>
      </c>
      <c r="O795" t="s">
        <v>30</v>
      </c>
      <c r="P795" t="s">
        <v>25</v>
      </c>
      <c r="Q795">
        <v>40</v>
      </c>
      <c r="R795">
        <v>600</v>
      </c>
      <c r="S795" t="s">
        <v>27</v>
      </c>
    </row>
    <row r="796" spans="1:19" x14ac:dyDescent="0.35">
      <c r="A796" t="s">
        <v>59</v>
      </c>
      <c r="B796">
        <v>33</v>
      </c>
      <c r="C796" t="s">
        <v>180</v>
      </c>
      <c r="D796">
        <v>116</v>
      </c>
      <c r="E796" t="s">
        <v>181</v>
      </c>
      <c r="F796" t="s">
        <v>22</v>
      </c>
      <c r="G796" t="s">
        <v>23</v>
      </c>
      <c r="H796">
        <v>198</v>
      </c>
      <c r="I796" t="s">
        <v>24</v>
      </c>
      <c r="J796" t="s">
        <v>26</v>
      </c>
      <c r="K796">
        <v>6</v>
      </c>
      <c r="L796">
        <v>3</v>
      </c>
      <c r="M796" t="s">
        <v>25</v>
      </c>
      <c r="N796">
        <v>18</v>
      </c>
      <c r="O796" t="s">
        <v>30</v>
      </c>
      <c r="P796" t="s">
        <v>30</v>
      </c>
      <c r="Q796">
        <v>40</v>
      </c>
      <c r="R796">
        <v>198</v>
      </c>
      <c r="S796" t="s">
        <v>27</v>
      </c>
    </row>
    <row r="797" spans="1:19" x14ac:dyDescent="0.35">
      <c r="A797" t="s">
        <v>60</v>
      </c>
      <c r="B797">
        <v>34</v>
      </c>
      <c r="C797" t="s">
        <v>180</v>
      </c>
      <c r="D797">
        <v>116</v>
      </c>
      <c r="E797" t="s">
        <v>181</v>
      </c>
      <c r="F797" t="s">
        <v>22</v>
      </c>
      <c r="G797" t="s">
        <v>23</v>
      </c>
      <c r="H797">
        <v>125</v>
      </c>
      <c r="I797" t="s">
        <v>24</v>
      </c>
      <c r="J797" t="s">
        <v>26</v>
      </c>
      <c r="K797">
        <v>6</v>
      </c>
      <c r="L797">
        <v>3</v>
      </c>
      <c r="M797" t="s">
        <v>30</v>
      </c>
      <c r="N797" t="s">
        <v>26</v>
      </c>
      <c r="O797" t="s">
        <v>30</v>
      </c>
      <c r="P797" t="s">
        <v>30</v>
      </c>
      <c r="Q797">
        <v>40</v>
      </c>
      <c r="R797">
        <v>390</v>
      </c>
      <c r="S797" t="s">
        <v>27</v>
      </c>
    </row>
    <row r="798" spans="1:19" x14ac:dyDescent="0.35">
      <c r="A798" t="s">
        <v>61</v>
      </c>
      <c r="B798">
        <v>35</v>
      </c>
      <c r="C798" t="s">
        <v>180</v>
      </c>
      <c r="D798">
        <v>116</v>
      </c>
      <c r="E798" t="s">
        <v>181</v>
      </c>
      <c r="F798" t="s">
        <v>22</v>
      </c>
      <c r="G798" t="s">
        <v>23</v>
      </c>
      <c r="H798">
        <v>600</v>
      </c>
      <c r="I798" t="s">
        <v>24</v>
      </c>
      <c r="J798" t="s">
        <v>26</v>
      </c>
      <c r="K798">
        <v>6</v>
      </c>
      <c r="L798">
        <v>3</v>
      </c>
      <c r="M798" t="s">
        <v>30</v>
      </c>
      <c r="N798" t="s">
        <v>26</v>
      </c>
      <c r="O798" t="s">
        <v>30</v>
      </c>
      <c r="P798" t="s">
        <v>25</v>
      </c>
      <c r="Q798">
        <v>40</v>
      </c>
      <c r="R798" s="5">
        <f>(2/3)*550</f>
        <v>366.66666666666663</v>
      </c>
      <c r="S798" t="s">
        <v>27</v>
      </c>
    </row>
    <row r="799" spans="1:19" x14ac:dyDescent="0.35">
      <c r="A799" t="s">
        <v>62</v>
      </c>
      <c r="B799">
        <v>36</v>
      </c>
      <c r="C799" t="s">
        <v>180</v>
      </c>
      <c r="D799">
        <v>116</v>
      </c>
      <c r="E799" t="s">
        <v>181</v>
      </c>
      <c r="F799" t="s">
        <v>22</v>
      </c>
      <c r="G799" t="s">
        <v>23</v>
      </c>
      <c r="H799">
        <v>377</v>
      </c>
      <c r="I799" t="s">
        <v>24</v>
      </c>
      <c r="J799" t="s">
        <v>26</v>
      </c>
      <c r="K799">
        <v>6</v>
      </c>
      <c r="L799">
        <v>1</v>
      </c>
      <c r="M799" t="s">
        <v>30</v>
      </c>
      <c r="N799">
        <v>21</v>
      </c>
      <c r="O799" t="s">
        <v>30</v>
      </c>
      <c r="P799" t="s">
        <v>25</v>
      </c>
      <c r="Q799">
        <v>40</v>
      </c>
      <c r="R799" s="5">
        <f>(2/3)*287</f>
        <v>191.33333333333331</v>
      </c>
      <c r="S799" t="s">
        <v>27</v>
      </c>
    </row>
    <row r="800" spans="1:19" x14ac:dyDescent="0.35">
      <c r="A800" t="s">
        <v>63</v>
      </c>
      <c r="B800">
        <v>37</v>
      </c>
      <c r="C800" t="s">
        <v>180</v>
      </c>
      <c r="D800">
        <v>116</v>
      </c>
      <c r="E800" t="s">
        <v>181</v>
      </c>
      <c r="F800" t="s">
        <v>22</v>
      </c>
      <c r="G800" t="s">
        <v>23</v>
      </c>
      <c r="H800">
        <v>395</v>
      </c>
      <c r="I800" t="s">
        <v>24</v>
      </c>
      <c r="J800" t="s">
        <v>26</v>
      </c>
      <c r="K800">
        <v>6</v>
      </c>
      <c r="L800">
        <v>3</v>
      </c>
      <c r="M800" t="s">
        <v>30</v>
      </c>
      <c r="N800">
        <v>18</v>
      </c>
      <c r="O800" t="s">
        <v>30</v>
      </c>
      <c r="P800" t="s">
        <v>25</v>
      </c>
      <c r="Q800">
        <v>30</v>
      </c>
      <c r="R800">
        <f>2*329</f>
        <v>658</v>
      </c>
      <c r="S800" t="s">
        <v>27</v>
      </c>
    </row>
    <row r="801" spans="1:19" x14ac:dyDescent="0.35">
      <c r="A801" t="s">
        <v>64</v>
      </c>
      <c r="B801">
        <v>38</v>
      </c>
      <c r="C801" t="s">
        <v>180</v>
      </c>
      <c r="D801">
        <v>116</v>
      </c>
      <c r="E801" t="s">
        <v>181</v>
      </c>
      <c r="F801" t="s">
        <v>22</v>
      </c>
      <c r="G801" t="s">
        <v>23</v>
      </c>
      <c r="H801">
        <v>440</v>
      </c>
      <c r="I801" t="s">
        <v>24</v>
      </c>
      <c r="J801" t="s">
        <v>26</v>
      </c>
      <c r="K801">
        <v>6</v>
      </c>
      <c r="L801">
        <v>3</v>
      </c>
      <c r="M801" t="s">
        <v>25</v>
      </c>
      <c r="N801" t="s">
        <v>26</v>
      </c>
      <c r="O801" t="s">
        <v>30</v>
      </c>
      <c r="P801" t="s">
        <v>30</v>
      </c>
      <c r="Q801">
        <v>32</v>
      </c>
      <c r="R801">
        <v>440</v>
      </c>
      <c r="S801" t="s">
        <v>27</v>
      </c>
    </row>
    <row r="802" spans="1:19" x14ac:dyDescent="0.35">
      <c r="A802" t="s">
        <v>65</v>
      </c>
      <c r="B802">
        <v>39</v>
      </c>
      <c r="C802" t="s">
        <v>180</v>
      </c>
      <c r="D802">
        <v>116</v>
      </c>
      <c r="E802" t="s">
        <v>181</v>
      </c>
      <c r="F802" t="s">
        <v>22</v>
      </c>
      <c r="G802" t="s">
        <v>23</v>
      </c>
      <c r="H802">
        <v>485</v>
      </c>
      <c r="I802" t="s">
        <v>24</v>
      </c>
      <c r="J802" t="s">
        <v>26</v>
      </c>
      <c r="K802">
        <v>6</v>
      </c>
      <c r="L802">
        <v>3</v>
      </c>
      <c r="M802" t="s">
        <v>25</v>
      </c>
      <c r="N802">
        <v>18</v>
      </c>
      <c r="O802" t="s">
        <v>30</v>
      </c>
      <c r="P802" t="s">
        <v>25</v>
      </c>
      <c r="Q802">
        <v>40</v>
      </c>
      <c r="R802">
        <v>312</v>
      </c>
      <c r="S802" t="s">
        <v>31</v>
      </c>
    </row>
    <row r="803" spans="1:19" x14ac:dyDescent="0.35">
      <c r="A803" t="s">
        <v>66</v>
      </c>
      <c r="B803">
        <v>40</v>
      </c>
      <c r="C803" t="s">
        <v>180</v>
      </c>
      <c r="D803">
        <v>116</v>
      </c>
      <c r="E803" t="s">
        <v>181</v>
      </c>
      <c r="F803" t="s">
        <v>22</v>
      </c>
      <c r="G803" t="s">
        <v>23</v>
      </c>
      <c r="H803">
        <v>200</v>
      </c>
      <c r="I803" t="s">
        <v>24</v>
      </c>
      <c r="J803" t="s">
        <v>26</v>
      </c>
      <c r="K803">
        <v>6</v>
      </c>
      <c r="L803">
        <v>3</v>
      </c>
      <c r="M803" t="s">
        <v>30</v>
      </c>
      <c r="N803">
        <v>21</v>
      </c>
      <c r="O803" t="s">
        <v>30</v>
      </c>
      <c r="P803" t="s">
        <v>25</v>
      </c>
      <c r="Q803">
        <v>40</v>
      </c>
      <c r="R803">
        <f>2*200</f>
        <v>400</v>
      </c>
      <c r="S803" t="s">
        <v>27</v>
      </c>
    </row>
    <row r="804" spans="1:19" x14ac:dyDescent="0.35">
      <c r="A804" t="s">
        <v>67</v>
      </c>
      <c r="B804">
        <v>41</v>
      </c>
      <c r="C804" t="s">
        <v>180</v>
      </c>
      <c r="D804">
        <v>116</v>
      </c>
      <c r="E804" t="s">
        <v>181</v>
      </c>
      <c r="F804" t="s">
        <v>22</v>
      </c>
      <c r="G804" t="s">
        <v>23</v>
      </c>
      <c r="H804">
        <v>345</v>
      </c>
      <c r="I804" t="s">
        <v>24</v>
      </c>
      <c r="J804" t="s">
        <v>26</v>
      </c>
      <c r="K804">
        <v>6</v>
      </c>
      <c r="L804">
        <v>3</v>
      </c>
      <c r="M804" t="s">
        <v>30</v>
      </c>
      <c r="N804">
        <v>18</v>
      </c>
      <c r="O804" t="s">
        <v>30</v>
      </c>
      <c r="P804" t="s">
        <v>30</v>
      </c>
      <c r="Q804">
        <v>40</v>
      </c>
      <c r="R804">
        <v>340</v>
      </c>
      <c r="S804" t="s">
        <v>27</v>
      </c>
    </row>
    <row r="805" spans="1:19" x14ac:dyDescent="0.35">
      <c r="A805" t="s">
        <v>68</v>
      </c>
      <c r="B805">
        <v>42</v>
      </c>
      <c r="C805" t="s">
        <v>180</v>
      </c>
      <c r="D805">
        <v>116</v>
      </c>
      <c r="E805" t="s">
        <v>181</v>
      </c>
      <c r="F805" t="s">
        <v>22</v>
      </c>
      <c r="G805" t="s">
        <v>23</v>
      </c>
      <c r="H805">
        <v>200</v>
      </c>
      <c r="I805" t="s">
        <v>24</v>
      </c>
      <c r="J805" t="s">
        <v>26</v>
      </c>
      <c r="K805">
        <v>6</v>
      </c>
      <c r="L805">
        <v>2</v>
      </c>
      <c r="M805" t="s">
        <v>25</v>
      </c>
      <c r="N805">
        <v>21</v>
      </c>
      <c r="O805" t="s">
        <v>30</v>
      </c>
      <c r="P805" t="s">
        <v>25</v>
      </c>
      <c r="Q805">
        <v>30</v>
      </c>
      <c r="R805">
        <v>263</v>
      </c>
      <c r="S805" t="s">
        <v>27</v>
      </c>
    </row>
    <row r="806" spans="1:19" x14ac:dyDescent="0.35">
      <c r="A806" t="s">
        <v>69</v>
      </c>
      <c r="B806">
        <v>44</v>
      </c>
      <c r="C806" t="s">
        <v>180</v>
      </c>
      <c r="D806">
        <v>116</v>
      </c>
      <c r="E806" t="s">
        <v>181</v>
      </c>
      <c r="F806" t="s">
        <v>22</v>
      </c>
      <c r="G806" t="s">
        <v>23</v>
      </c>
      <c r="H806">
        <v>965</v>
      </c>
      <c r="I806" t="s">
        <v>24</v>
      </c>
      <c r="J806" t="s">
        <v>26</v>
      </c>
      <c r="K806">
        <v>6</v>
      </c>
      <c r="L806">
        <v>3</v>
      </c>
      <c r="M806" t="s">
        <v>30</v>
      </c>
      <c r="N806">
        <v>18</v>
      </c>
      <c r="O806" t="s">
        <v>30</v>
      </c>
      <c r="P806" t="s">
        <v>25</v>
      </c>
      <c r="Q806">
        <v>40</v>
      </c>
      <c r="R806">
        <v>965</v>
      </c>
      <c r="S806" t="s">
        <v>27</v>
      </c>
    </row>
    <row r="807" spans="1:19" x14ac:dyDescent="0.35">
      <c r="A807" t="s">
        <v>70</v>
      </c>
      <c r="B807">
        <v>45</v>
      </c>
      <c r="C807" t="s">
        <v>180</v>
      </c>
      <c r="D807">
        <v>116</v>
      </c>
      <c r="E807" t="s">
        <v>181</v>
      </c>
      <c r="F807" t="s">
        <v>22</v>
      </c>
      <c r="G807" t="s">
        <v>23</v>
      </c>
      <c r="H807">
        <v>300</v>
      </c>
      <c r="I807" t="s">
        <v>24</v>
      </c>
      <c r="J807" t="s">
        <v>26</v>
      </c>
      <c r="K807">
        <v>6</v>
      </c>
      <c r="L807">
        <v>3</v>
      </c>
      <c r="M807" t="s">
        <v>30</v>
      </c>
      <c r="N807">
        <v>21</v>
      </c>
      <c r="O807" t="s">
        <v>30</v>
      </c>
      <c r="P807" t="s">
        <v>25</v>
      </c>
      <c r="Q807">
        <v>28</v>
      </c>
      <c r="R807">
        <v>280</v>
      </c>
      <c r="S807" t="s">
        <v>27</v>
      </c>
    </row>
    <row r="808" spans="1:19" x14ac:dyDescent="0.35">
      <c r="A808" t="s">
        <v>71</v>
      </c>
      <c r="B808">
        <v>46</v>
      </c>
      <c r="C808" t="s">
        <v>180</v>
      </c>
      <c r="D808">
        <v>116</v>
      </c>
      <c r="E808" t="s">
        <v>181</v>
      </c>
      <c r="F808" t="s">
        <v>22</v>
      </c>
      <c r="G808" t="s">
        <v>23</v>
      </c>
      <c r="H808">
        <v>418.25</v>
      </c>
      <c r="I808" t="s">
        <v>24</v>
      </c>
      <c r="J808" t="s">
        <v>26</v>
      </c>
      <c r="K808">
        <v>6</v>
      </c>
      <c r="L808">
        <v>3</v>
      </c>
      <c r="M808" t="s">
        <v>30</v>
      </c>
      <c r="N808" t="s">
        <v>26</v>
      </c>
      <c r="O808" t="s">
        <v>30</v>
      </c>
      <c r="P808" t="s">
        <v>25</v>
      </c>
      <c r="Q808">
        <v>40</v>
      </c>
      <c r="R808">
        <f>2*170</f>
        <v>340</v>
      </c>
      <c r="S808" t="s">
        <v>27</v>
      </c>
    </row>
    <row r="809" spans="1:19" x14ac:dyDescent="0.35">
      <c r="A809" t="s">
        <v>72</v>
      </c>
      <c r="B809">
        <v>47</v>
      </c>
      <c r="C809" t="s">
        <v>180</v>
      </c>
      <c r="D809">
        <v>116</v>
      </c>
      <c r="E809" t="s">
        <v>181</v>
      </c>
      <c r="F809" t="s">
        <v>22</v>
      </c>
      <c r="G809" t="s">
        <v>23</v>
      </c>
      <c r="H809">
        <v>410</v>
      </c>
      <c r="I809" t="s">
        <v>24</v>
      </c>
      <c r="J809" t="s">
        <v>26</v>
      </c>
      <c r="K809">
        <v>6</v>
      </c>
      <c r="L809">
        <v>3</v>
      </c>
      <c r="M809" t="s">
        <v>30</v>
      </c>
      <c r="N809">
        <v>18</v>
      </c>
      <c r="O809" t="s">
        <v>30</v>
      </c>
      <c r="P809" t="s">
        <v>25</v>
      </c>
      <c r="Q809">
        <v>40</v>
      </c>
      <c r="R809">
        <v>260</v>
      </c>
      <c r="S809" t="s">
        <v>31</v>
      </c>
    </row>
    <row r="810" spans="1:19" x14ac:dyDescent="0.35">
      <c r="A810" t="s">
        <v>73</v>
      </c>
      <c r="B810">
        <v>48</v>
      </c>
      <c r="C810" t="s">
        <v>180</v>
      </c>
      <c r="D810">
        <v>116</v>
      </c>
      <c r="E810" t="s">
        <v>181</v>
      </c>
      <c r="F810" t="s">
        <v>22</v>
      </c>
      <c r="G810" t="s">
        <v>23</v>
      </c>
      <c r="H810">
        <v>360</v>
      </c>
      <c r="I810" t="s">
        <v>24</v>
      </c>
      <c r="J810" t="s">
        <v>26</v>
      </c>
      <c r="K810">
        <v>6</v>
      </c>
      <c r="L810">
        <v>3</v>
      </c>
      <c r="M810" t="s">
        <v>25</v>
      </c>
      <c r="N810">
        <v>21</v>
      </c>
      <c r="O810" t="s">
        <v>30</v>
      </c>
      <c r="P810" t="s">
        <v>25</v>
      </c>
      <c r="Q810">
        <v>24</v>
      </c>
      <c r="R810">
        <f>2*458</f>
        <v>916</v>
      </c>
      <c r="S810" t="s">
        <v>27</v>
      </c>
    </row>
    <row r="811" spans="1:19" x14ac:dyDescent="0.35">
      <c r="A811" t="s">
        <v>74</v>
      </c>
      <c r="B811">
        <v>49</v>
      </c>
      <c r="C811" t="s">
        <v>180</v>
      </c>
      <c r="D811">
        <v>116</v>
      </c>
      <c r="E811" t="s">
        <v>181</v>
      </c>
      <c r="F811" t="s">
        <v>22</v>
      </c>
      <c r="G811" t="s">
        <v>23</v>
      </c>
      <c r="H811">
        <v>110</v>
      </c>
      <c r="I811" t="s">
        <v>24</v>
      </c>
      <c r="J811" t="s">
        <v>26</v>
      </c>
      <c r="K811">
        <v>6</v>
      </c>
      <c r="L811">
        <v>2</v>
      </c>
      <c r="M811" t="s">
        <v>30</v>
      </c>
      <c r="N811" t="s">
        <v>26</v>
      </c>
      <c r="O811" t="s">
        <v>30</v>
      </c>
      <c r="P811" t="s">
        <v>30</v>
      </c>
      <c r="Q811">
        <v>30</v>
      </c>
      <c r="R811">
        <v>73</v>
      </c>
      <c r="S811" t="s">
        <v>27</v>
      </c>
    </row>
    <row r="812" spans="1:19" x14ac:dyDescent="0.35">
      <c r="A812" t="s">
        <v>75</v>
      </c>
      <c r="B812">
        <v>50</v>
      </c>
      <c r="C812" t="s">
        <v>180</v>
      </c>
      <c r="D812">
        <v>116</v>
      </c>
      <c r="E812" t="s">
        <v>181</v>
      </c>
      <c r="F812" t="s">
        <v>22</v>
      </c>
      <c r="G812" t="s">
        <v>23</v>
      </c>
      <c r="H812">
        <v>250</v>
      </c>
      <c r="I812" t="s">
        <v>24</v>
      </c>
      <c r="J812" t="s">
        <v>26</v>
      </c>
      <c r="K812">
        <v>6</v>
      </c>
      <c r="L812">
        <v>3</v>
      </c>
      <c r="M812" t="s">
        <v>25</v>
      </c>
      <c r="N812">
        <v>18</v>
      </c>
      <c r="O812" t="s">
        <v>30</v>
      </c>
      <c r="P812" t="s">
        <v>25</v>
      </c>
      <c r="Q812">
        <v>30</v>
      </c>
      <c r="R812">
        <v>575</v>
      </c>
      <c r="S812" t="s">
        <v>27</v>
      </c>
    </row>
    <row r="813" spans="1:19" x14ac:dyDescent="0.35">
      <c r="A813" t="s">
        <v>76</v>
      </c>
      <c r="B813">
        <v>51</v>
      </c>
      <c r="C813" t="s">
        <v>180</v>
      </c>
      <c r="D813">
        <v>116</v>
      </c>
      <c r="E813" t="s">
        <v>181</v>
      </c>
      <c r="F813" t="s">
        <v>22</v>
      </c>
      <c r="G813" t="s">
        <v>23</v>
      </c>
      <c r="H813">
        <v>400</v>
      </c>
      <c r="I813" t="s">
        <v>24</v>
      </c>
      <c r="J813" t="s">
        <v>26</v>
      </c>
      <c r="K813">
        <v>6</v>
      </c>
      <c r="L813">
        <v>2</v>
      </c>
      <c r="M813" t="s">
        <v>25</v>
      </c>
      <c r="N813" t="s">
        <v>26</v>
      </c>
      <c r="O813" t="s">
        <v>30</v>
      </c>
      <c r="P813" t="s">
        <v>25</v>
      </c>
      <c r="Q813">
        <v>30</v>
      </c>
      <c r="R813">
        <f>2*285</f>
        <v>570</v>
      </c>
      <c r="S813" t="s">
        <v>27</v>
      </c>
    </row>
    <row r="814" spans="1:19" x14ac:dyDescent="0.35">
      <c r="A814" t="s">
        <v>77</v>
      </c>
      <c r="B814">
        <v>53</v>
      </c>
      <c r="C814" t="s">
        <v>180</v>
      </c>
      <c r="D814">
        <v>116</v>
      </c>
      <c r="E814" t="s">
        <v>181</v>
      </c>
      <c r="F814" t="s">
        <v>22</v>
      </c>
      <c r="G814" t="s">
        <v>23</v>
      </c>
      <c r="H814">
        <v>500</v>
      </c>
      <c r="I814" t="s">
        <v>24</v>
      </c>
      <c r="J814" t="s">
        <v>26</v>
      </c>
      <c r="K814">
        <v>6</v>
      </c>
      <c r="L814">
        <v>3</v>
      </c>
      <c r="M814" t="s">
        <v>25</v>
      </c>
      <c r="N814" t="s">
        <v>26</v>
      </c>
      <c r="O814" t="s">
        <v>30</v>
      </c>
      <c r="P814" t="s">
        <v>25</v>
      </c>
      <c r="Q814">
        <v>126</v>
      </c>
      <c r="R814">
        <f>2*400</f>
        <v>800</v>
      </c>
      <c r="S814" t="s">
        <v>27</v>
      </c>
    </row>
    <row r="815" spans="1:19" x14ac:dyDescent="0.35">
      <c r="A815" t="s">
        <v>79</v>
      </c>
      <c r="B815">
        <v>54</v>
      </c>
      <c r="C815" t="s">
        <v>180</v>
      </c>
      <c r="D815">
        <v>116</v>
      </c>
      <c r="E815" t="s">
        <v>181</v>
      </c>
      <c r="F815" t="s">
        <v>22</v>
      </c>
      <c r="G815" t="s">
        <v>23</v>
      </c>
      <c r="H815">
        <v>185</v>
      </c>
      <c r="I815" t="s">
        <v>24</v>
      </c>
      <c r="J815" t="s">
        <v>26</v>
      </c>
      <c r="K815">
        <v>6</v>
      </c>
      <c r="L815">
        <v>3</v>
      </c>
      <c r="M815" t="s">
        <v>30</v>
      </c>
      <c r="N815">
        <v>18</v>
      </c>
      <c r="O815" t="s">
        <v>30</v>
      </c>
      <c r="P815" t="s">
        <v>25</v>
      </c>
      <c r="Q815">
        <v>35</v>
      </c>
      <c r="R815">
        <f>2*167</f>
        <v>334</v>
      </c>
      <c r="S815" t="s">
        <v>27</v>
      </c>
    </row>
    <row r="816" spans="1:19" x14ac:dyDescent="0.35">
      <c r="A816" t="s">
        <v>80</v>
      </c>
      <c r="B816">
        <v>55</v>
      </c>
      <c r="C816" t="s">
        <v>180</v>
      </c>
      <c r="D816">
        <v>116</v>
      </c>
      <c r="E816" t="s">
        <v>181</v>
      </c>
      <c r="F816" t="s">
        <v>22</v>
      </c>
      <c r="G816" t="s">
        <v>23</v>
      </c>
      <c r="H816">
        <v>135</v>
      </c>
      <c r="I816" t="s">
        <v>24</v>
      </c>
      <c r="J816" t="s">
        <v>26</v>
      </c>
      <c r="K816">
        <v>6</v>
      </c>
      <c r="L816">
        <v>3</v>
      </c>
      <c r="M816" t="s">
        <v>30</v>
      </c>
      <c r="N816" t="s">
        <v>26</v>
      </c>
      <c r="O816" t="s">
        <v>30</v>
      </c>
      <c r="P816" t="s">
        <v>25</v>
      </c>
      <c r="Q816">
        <v>30</v>
      </c>
      <c r="R816">
        <v>60</v>
      </c>
      <c r="S816" t="s">
        <v>27</v>
      </c>
    </row>
    <row r="817" spans="1:19" x14ac:dyDescent="0.35">
      <c r="A817" t="s">
        <v>81</v>
      </c>
      <c r="B817">
        <v>56</v>
      </c>
      <c r="C817" t="s">
        <v>180</v>
      </c>
      <c r="D817">
        <v>116</v>
      </c>
      <c r="E817" t="s">
        <v>181</v>
      </c>
      <c r="F817" t="s">
        <v>22</v>
      </c>
      <c r="G817" t="s">
        <v>23</v>
      </c>
      <c r="H817">
        <v>300</v>
      </c>
      <c r="I817" t="s">
        <v>24</v>
      </c>
      <c r="J817" t="s">
        <v>26</v>
      </c>
      <c r="K817">
        <v>6</v>
      </c>
      <c r="L817">
        <v>3</v>
      </c>
      <c r="M817" t="s">
        <v>30</v>
      </c>
      <c r="N817" t="s">
        <v>26</v>
      </c>
      <c r="O817" t="s">
        <v>30</v>
      </c>
      <c r="P817" t="s">
        <v>25</v>
      </c>
      <c r="Q817">
        <v>32</v>
      </c>
      <c r="R817">
        <f>2*370</f>
        <v>740</v>
      </c>
      <c r="S817" t="s">
        <v>27</v>
      </c>
    </row>
    <row r="818" spans="1:19" x14ac:dyDescent="0.35">
      <c r="A818" t="s">
        <v>19</v>
      </c>
      <c r="B818">
        <v>1</v>
      </c>
      <c r="C818" t="s">
        <v>182</v>
      </c>
      <c r="D818">
        <v>117</v>
      </c>
      <c r="E818" t="s">
        <v>183</v>
      </c>
      <c r="F818" t="s">
        <v>22</v>
      </c>
      <c r="G818" t="s">
        <v>25</v>
      </c>
      <c r="H818" t="s">
        <v>26</v>
      </c>
      <c r="I818" t="s">
        <v>26</v>
      </c>
      <c r="J818" t="s">
        <v>26</v>
      </c>
      <c r="K818" t="s">
        <v>26</v>
      </c>
      <c r="L818" t="s">
        <v>26</v>
      </c>
      <c r="M818" t="s">
        <v>26</v>
      </c>
      <c r="N818" t="s">
        <v>26</v>
      </c>
      <c r="O818" t="s">
        <v>26</v>
      </c>
      <c r="P818" t="s">
        <v>26</v>
      </c>
      <c r="Q818" t="s">
        <v>26</v>
      </c>
      <c r="R818" t="s">
        <v>26</v>
      </c>
      <c r="S818" t="s">
        <v>25</v>
      </c>
    </row>
    <row r="819" spans="1:19" x14ac:dyDescent="0.35">
      <c r="A819" t="s">
        <v>28</v>
      </c>
      <c r="B819">
        <v>2</v>
      </c>
      <c r="C819" t="s">
        <v>182</v>
      </c>
      <c r="D819">
        <v>117</v>
      </c>
      <c r="E819" t="s">
        <v>183</v>
      </c>
      <c r="F819" t="s">
        <v>22</v>
      </c>
      <c r="G819" t="s">
        <v>25</v>
      </c>
      <c r="H819" t="s">
        <v>26</v>
      </c>
      <c r="I819" t="s">
        <v>26</v>
      </c>
      <c r="J819" t="s">
        <v>26</v>
      </c>
      <c r="K819" t="s">
        <v>26</v>
      </c>
      <c r="L819" t="s">
        <v>26</v>
      </c>
      <c r="M819" t="s">
        <v>26</v>
      </c>
      <c r="N819" t="s">
        <v>26</v>
      </c>
      <c r="O819" t="s">
        <v>26</v>
      </c>
      <c r="P819" t="s">
        <v>26</v>
      </c>
      <c r="Q819" t="s">
        <v>26</v>
      </c>
      <c r="R819" t="s">
        <v>26</v>
      </c>
      <c r="S819" t="s">
        <v>25</v>
      </c>
    </row>
    <row r="820" spans="1:19" x14ac:dyDescent="0.35">
      <c r="A820" t="s">
        <v>32</v>
      </c>
      <c r="B820">
        <v>4</v>
      </c>
      <c r="C820" t="s">
        <v>182</v>
      </c>
      <c r="D820">
        <v>117</v>
      </c>
      <c r="E820" t="s">
        <v>183</v>
      </c>
      <c r="F820" t="s">
        <v>22</v>
      </c>
      <c r="G820" t="s">
        <v>23</v>
      </c>
      <c r="H820">
        <v>296</v>
      </c>
      <c r="I820" t="s">
        <v>178</v>
      </c>
      <c r="J820" t="s">
        <v>26</v>
      </c>
      <c r="K820">
        <v>3</v>
      </c>
      <c r="L820">
        <v>2</v>
      </c>
      <c r="M820" t="s">
        <v>30</v>
      </c>
      <c r="N820" t="s">
        <v>26</v>
      </c>
      <c r="O820" t="s">
        <v>25</v>
      </c>
      <c r="P820" t="s">
        <v>25</v>
      </c>
      <c r="Q820">
        <v>18</v>
      </c>
      <c r="R820" s="5">
        <f>233*(2/3)</f>
        <v>155.33333333333331</v>
      </c>
      <c r="S820" t="s">
        <v>25</v>
      </c>
    </row>
    <row r="821" spans="1:19" x14ac:dyDescent="0.35">
      <c r="A821" t="s">
        <v>33</v>
      </c>
      <c r="B821">
        <v>5</v>
      </c>
      <c r="C821" t="s">
        <v>182</v>
      </c>
      <c r="D821">
        <v>117</v>
      </c>
      <c r="E821" t="s">
        <v>183</v>
      </c>
      <c r="F821" t="s">
        <v>22</v>
      </c>
      <c r="G821" t="s">
        <v>25</v>
      </c>
      <c r="H821" t="s">
        <v>26</v>
      </c>
      <c r="I821" t="s">
        <v>26</v>
      </c>
      <c r="J821" t="s">
        <v>26</v>
      </c>
      <c r="K821" t="s">
        <v>26</v>
      </c>
      <c r="L821" t="s">
        <v>26</v>
      </c>
      <c r="M821" t="s">
        <v>26</v>
      </c>
      <c r="N821" t="s">
        <v>26</v>
      </c>
      <c r="O821" t="s">
        <v>26</v>
      </c>
      <c r="P821" t="s">
        <v>26</v>
      </c>
      <c r="Q821" t="s">
        <v>26</v>
      </c>
      <c r="R821" t="s">
        <v>26</v>
      </c>
      <c r="S821" t="s">
        <v>25</v>
      </c>
    </row>
    <row r="822" spans="1:19" x14ac:dyDescent="0.35">
      <c r="A822" t="s">
        <v>34</v>
      </c>
      <c r="B822">
        <v>6</v>
      </c>
      <c r="C822" t="s">
        <v>182</v>
      </c>
      <c r="D822">
        <v>117</v>
      </c>
      <c r="E822" t="s">
        <v>183</v>
      </c>
      <c r="F822" t="s">
        <v>22</v>
      </c>
      <c r="G822" t="s">
        <v>25</v>
      </c>
      <c r="H822" t="s">
        <v>26</v>
      </c>
      <c r="I822" t="s">
        <v>26</v>
      </c>
      <c r="J822" t="s">
        <v>26</v>
      </c>
      <c r="K822" t="s">
        <v>26</v>
      </c>
      <c r="L822" t="s">
        <v>26</v>
      </c>
      <c r="M822" t="s">
        <v>26</v>
      </c>
      <c r="N822" t="s">
        <v>26</v>
      </c>
      <c r="O822" t="s">
        <v>26</v>
      </c>
      <c r="P822" t="s">
        <v>26</v>
      </c>
      <c r="Q822" t="s">
        <v>26</v>
      </c>
      <c r="R822" t="s">
        <v>26</v>
      </c>
      <c r="S822" t="s">
        <v>25</v>
      </c>
    </row>
    <row r="823" spans="1:19" x14ac:dyDescent="0.35">
      <c r="A823" t="s">
        <v>35</v>
      </c>
      <c r="B823">
        <v>8</v>
      </c>
      <c r="C823" t="s">
        <v>182</v>
      </c>
      <c r="D823">
        <v>117</v>
      </c>
      <c r="E823" t="s">
        <v>183</v>
      </c>
      <c r="F823" t="s">
        <v>22</v>
      </c>
      <c r="G823" t="s">
        <v>25</v>
      </c>
      <c r="H823" t="s">
        <v>26</v>
      </c>
      <c r="I823" t="s">
        <v>26</v>
      </c>
      <c r="J823" t="s">
        <v>26</v>
      </c>
      <c r="K823" t="s">
        <v>26</v>
      </c>
      <c r="L823" t="s">
        <v>26</v>
      </c>
      <c r="M823" t="s">
        <v>26</v>
      </c>
      <c r="N823" t="s">
        <v>26</v>
      </c>
      <c r="O823" t="s">
        <v>26</v>
      </c>
      <c r="P823" t="s">
        <v>26</v>
      </c>
      <c r="Q823" t="s">
        <v>26</v>
      </c>
      <c r="R823" t="s">
        <v>26</v>
      </c>
      <c r="S823" t="s">
        <v>25</v>
      </c>
    </row>
    <row r="824" spans="1:19" x14ac:dyDescent="0.35">
      <c r="A824" t="s">
        <v>36</v>
      </c>
      <c r="B824">
        <v>9</v>
      </c>
      <c r="C824" t="s">
        <v>182</v>
      </c>
      <c r="D824">
        <v>117</v>
      </c>
      <c r="E824" t="s">
        <v>183</v>
      </c>
      <c r="F824" t="s">
        <v>22</v>
      </c>
      <c r="G824" t="s">
        <v>25</v>
      </c>
      <c r="H824" t="s">
        <v>26</v>
      </c>
      <c r="I824" t="s">
        <v>26</v>
      </c>
      <c r="J824" t="s">
        <v>26</v>
      </c>
      <c r="K824" t="s">
        <v>26</v>
      </c>
      <c r="L824" t="s">
        <v>26</v>
      </c>
      <c r="M824" t="s">
        <v>26</v>
      </c>
      <c r="N824" t="s">
        <v>26</v>
      </c>
      <c r="O824" t="s">
        <v>26</v>
      </c>
      <c r="P824" t="s">
        <v>26</v>
      </c>
      <c r="Q824" t="s">
        <v>26</v>
      </c>
      <c r="R824" t="s">
        <v>26</v>
      </c>
      <c r="S824" t="s">
        <v>25</v>
      </c>
    </row>
    <row r="825" spans="1:19" x14ac:dyDescent="0.35">
      <c r="A825" t="s">
        <v>37</v>
      </c>
      <c r="B825">
        <v>10</v>
      </c>
      <c r="C825" t="s">
        <v>182</v>
      </c>
      <c r="D825">
        <v>117</v>
      </c>
      <c r="E825" t="s">
        <v>183</v>
      </c>
      <c r="F825" t="s">
        <v>22</v>
      </c>
      <c r="G825" t="s">
        <v>25</v>
      </c>
      <c r="H825" t="s">
        <v>26</v>
      </c>
      <c r="I825" t="s">
        <v>26</v>
      </c>
      <c r="J825" t="s">
        <v>26</v>
      </c>
      <c r="K825" t="s">
        <v>26</v>
      </c>
      <c r="L825" t="s">
        <v>26</v>
      </c>
      <c r="M825" t="s">
        <v>26</v>
      </c>
      <c r="N825" t="s">
        <v>26</v>
      </c>
      <c r="O825" t="s">
        <v>26</v>
      </c>
      <c r="P825" t="s">
        <v>26</v>
      </c>
      <c r="Q825" t="s">
        <v>26</v>
      </c>
      <c r="R825" t="s">
        <v>26</v>
      </c>
      <c r="S825" t="s">
        <v>25</v>
      </c>
    </row>
    <row r="826" spans="1:19" x14ac:dyDescent="0.35">
      <c r="A826" t="s">
        <v>38</v>
      </c>
      <c r="B826">
        <v>11</v>
      </c>
      <c r="C826" t="s">
        <v>182</v>
      </c>
      <c r="D826">
        <v>117</v>
      </c>
      <c r="E826" t="s">
        <v>183</v>
      </c>
      <c r="F826" t="s">
        <v>22</v>
      </c>
      <c r="G826" t="s">
        <v>25</v>
      </c>
      <c r="H826" t="s">
        <v>26</v>
      </c>
      <c r="I826" t="s">
        <v>26</v>
      </c>
      <c r="J826" t="s">
        <v>26</v>
      </c>
      <c r="K826" t="s">
        <v>26</v>
      </c>
      <c r="L826" t="s">
        <v>26</v>
      </c>
      <c r="M826" t="s">
        <v>26</v>
      </c>
      <c r="N826" t="s">
        <v>26</v>
      </c>
      <c r="O826" t="s">
        <v>26</v>
      </c>
      <c r="P826" t="s">
        <v>26</v>
      </c>
      <c r="Q826" t="s">
        <v>26</v>
      </c>
      <c r="R826" t="s">
        <v>26</v>
      </c>
      <c r="S826" t="s">
        <v>25</v>
      </c>
    </row>
    <row r="827" spans="1:19" x14ac:dyDescent="0.35">
      <c r="A827" t="s">
        <v>39</v>
      </c>
      <c r="B827">
        <v>12</v>
      </c>
      <c r="C827" t="s">
        <v>182</v>
      </c>
      <c r="D827">
        <v>117</v>
      </c>
      <c r="E827" t="s">
        <v>183</v>
      </c>
      <c r="F827" t="s">
        <v>22</v>
      </c>
      <c r="G827" t="s">
        <v>25</v>
      </c>
      <c r="H827" t="s">
        <v>26</v>
      </c>
      <c r="I827" t="s">
        <v>26</v>
      </c>
      <c r="J827" t="s">
        <v>26</v>
      </c>
      <c r="K827" t="s">
        <v>26</v>
      </c>
      <c r="L827" t="s">
        <v>26</v>
      </c>
      <c r="M827" t="s">
        <v>26</v>
      </c>
      <c r="N827" t="s">
        <v>26</v>
      </c>
      <c r="O827" t="s">
        <v>26</v>
      </c>
      <c r="P827" t="s">
        <v>26</v>
      </c>
      <c r="Q827" t="s">
        <v>26</v>
      </c>
      <c r="R827" t="s">
        <v>26</v>
      </c>
      <c r="S827" t="s">
        <v>25</v>
      </c>
    </row>
    <row r="828" spans="1:19" x14ac:dyDescent="0.35">
      <c r="A828" t="s">
        <v>40</v>
      </c>
      <c r="B828">
        <v>13</v>
      </c>
      <c r="C828" t="s">
        <v>182</v>
      </c>
      <c r="D828">
        <v>117</v>
      </c>
      <c r="E828" t="s">
        <v>183</v>
      </c>
      <c r="F828" t="s">
        <v>22</v>
      </c>
      <c r="G828" t="s">
        <v>25</v>
      </c>
      <c r="H828" t="s">
        <v>26</v>
      </c>
      <c r="I828" t="s">
        <v>26</v>
      </c>
      <c r="J828" t="s">
        <v>26</v>
      </c>
      <c r="K828" t="s">
        <v>26</v>
      </c>
      <c r="L828" t="s">
        <v>26</v>
      </c>
      <c r="M828" t="s">
        <v>26</v>
      </c>
      <c r="N828" t="s">
        <v>26</v>
      </c>
      <c r="O828" t="s">
        <v>26</v>
      </c>
      <c r="P828" t="s">
        <v>26</v>
      </c>
      <c r="Q828" t="s">
        <v>26</v>
      </c>
      <c r="R828" t="s">
        <v>26</v>
      </c>
      <c r="S828" t="s">
        <v>25</v>
      </c>
    </row>
    <row r="829" spans="1:19" x14ac:dyDescent="0.35">
      <c r="A829" t="s">
        <v>41</v>
      </c>
      <c r="B829">
        <v>15</v>
      </c>
      <c r="C829" t="s">
        <v>182</v>
      </c>
      <c r="D829">
        <v>117</v>
      </c>
      <c r="E829" t="s">
        <v>183</v>
      </c>
      <c r="F829" t="s">
        <v>22</v>
      </c>
      <c r="G829" t="s">
        <v>25</v>
      </c>
      <c r="H829" t="s">
        <v>26</v>
      </c>
      <c r="I829" t="s">
        <v>26</v>
      </c>
      <c r="J829" t="s">
        <v>26</v>
      </c>
      <c r="K829" t="s">
        <v>26</v>
      </c>
      <c r="L829" t="s">
        <v>26</v>
      </c>
      <c r="M829" t="s">
        <v>26</v>
      </c>
      <c r="N829" t="s">
        <v>26</v>
      </c>
      <c r="O829" t="s">
        <v>26</v>
      </c>
      <c r="P829" t="s">
        <v>26</v>
      </c>
      <c r="Q829" t="s">
        <v>26</v>
      </c>
      <c r="R829" t="s">
        <v>26</v>
      </c>
      <c r="S829" t="s">
        <v>25</v>
      </c>
    </row>
    <row r="830" spans="1:19" x14ac:dyDescent="0.35">
      <c r="A830" t="s">
        <v>42</v>
      </c>
      <c r="B830">
        <v>16</v>
      </c>
      <c r="C830" t="s">
        <v>182</v>
      </c>
      <c r="D830">
        <v>117</v>
      </c>
      <c r="E830" t="s">
        <v>183</v>
      </c>
      <c r="F830" t="s">
        <v>22</v>
      </c>
      <c r="G830" t="s">
        <v>23</v>
      </c>
      <c r="H830">
        <v>600</v>
      </c>
      <c r="I830" t="s">
        <v>178</v>
      </c>
      <c r="J830">
        <v>4000</v>
      </c>
      <c r="K830">
        <v>3</v>
      </c>
      <c r="L830">
        <v>2</v>
      </c>
      <c r="M830" t="s">
        <v>25</v>
      </c>
      <c r="N830" t="s">
        <v>26</v>
      </c>
      <c r="O830" t="s">
        <v>25</v>
      </c>
      <c r="P830" t="s">
        <v>25</v>
      </c>
      <c r="Q830">
        <v>24</v>
      </c>
      <c r="R830">
        <f>750*2</f>
        <v>1500</v>
      </c>
      <c r="S830" t="s">
        <v>25</v>
      </c>
    </row>
    <row r="831" spans="1:19" x14ac:dyDescent="0.35">
      <c r="A831" t="s">
        <v>43</v>
      </c>
      <c r="B831">
        <v>17</v>
      </c>
      <c r="C831" t="s">
        <v>182</v>
      </c>
      <c r="D831">
        <v>117</v>
      </c>
      <c r="E831" t="s">
        <v>183</v>
      </c>
      <c r="F831" t="s">
        <v>22</v>
      </c>
      <c r="G831" t="s">
        <v>25</v>
      </c>
      <c r="H831" t="s">
        <v>26</v>
      </c>
      <c r="I831" t="s">
        <v>26</v>
      </c>
      <c r="J831" t="s">
        <v>26</v>
      </c>
      <c r="K831" t="s">
        <v>26</v>
      </c>
      <c r="L831" t="s">
        <v>26</v>
      </c>
      <c r="M831" t="s">
        <v>26</v>
      </c>
      <c r="N831" t="s">
        <v>26</v>
      </c>
      <c r="O831" t="s">
        <v>26</v>
      </c>
      <c r="P831" t="s">
        <v>26</v>
      </c>
      <c r="Q831" t="s">
        <v>26</v>
      </c>
      <c r="R831" t="s">
        <v>26</v>
      </c>
      <c r="S831" t="s">
        <v>25</v>
      </c>
    </row>
    <row r="832" spans="1:19" x14ac:dyDescent="0.35">
      <c r="A832" t="s">
        <v>44</v>
      </c>
      <c r="B832">
        <v>18</v>
      </c>
      <c r="C832" t="s">
        <v>182</v>
      </c>
      <c r="D832">
        <v>117</v>
      </c>
      <c r="E832" t="s">
        <v>183</v>
      </c>
      <c r="F832" t="s">
        <v>22</v>
      </c>
      <c r="G832" t="s">
        <v>25</v>
      </c>
      <c r="H832" t="s">
        <v>26</v>
      </c>
      <c r="I832" t="s">
        <v>26</v>
      </c>
      <c r="J832" t="s">
        <v>26</v>
      </c>
      <c r="K832" t="s">
        <v>26</v>
      </c>
      <c r="L832" t="s">
        <v>26</v>
      </c>
      <c r="M832" t="s">
        <v>26</v>
      </c>
      <c r="N832" t="s">
        <v>26</v>
      </c>
      <c r="O832" t="s">
        <v>26</v>
      </c>
      <c r="P832" t="s">
        <v>26</v>
      </c>
      <c r="Q832" t="s">
        <v>26</v>
      </c>
      <c r="R832" t="s">
        <v>26</v>
      </c>
      <c r="S832" t="s">
        <v>25</v>
      </c>
    </row>
    <row r="833" spans="1:19" x14ac:dyDescent="0.35">
      <c r="A833" t="s">
        <v>45</v>
      </c>
      <c r="B833">
        <v>19</v>
      </c>
      <c r="C833" t="s">
        <v>182</v>
      </c>
      <c r="D833">
        <v>117</v>
      </c>
      <c r="E833" t="s">
        <v>183</v>
      </c>
      <c r="F833" t="s">
        <v>22</v>
      </c>
      <c r="G833" t="s">
        <v>25</v>
      </c>
      <c r="H833" t="s">
        <v>26</v>
      </c>
      <c r="I833" t="s">
        <v>26</v>
      </c>
      <c r="J833" t="s">
        <v>26</v>
      </c>
      <c r="K833" t="s">
        <v>26</v>
      </c>
      <c r="L833" t="s">
        <v>26</v>
      </c>
      <c r="M833" t="s">
        <v>26</v>
      </c>
      <c r="N833" t="s">
        <v>26</v>
      </c>
      <c r="O833" t="s">
        <v>26</v>
      </c>
      <c r="P833" t="s">
        <v>26</v>
      </c>
      <c r="Q833" t="s">
        <v>26</v>
      </c>
      <c r="R833" t="s">
        <v>26</v>
      </c>
      <c r="S833" t="s">
        <v>25</v>
      </c>
    </row>
    <row r="834" spans="1:19" x14ac:dyDescent="0.35">
      <c r="A834" t="s">
        <v>46</v>
      </c>
      <c r="B834">
        <v>20</v>
      </c>
      <c r="C834" t="s">
        <v>182</v>
      </c>
      <c r="D834">
        <v>117</v>
      </c>
      <c r="E834" t="s">
        <v>183</v>
      </c>
      <c r="F834" t="s">
        <v>22</v>
      </c>
      <c r="G834" t="s">
        <v>25</v>
      </c>
      <c r="H834" t="s">
        <v>26</v>
      </c>
      <c r="I834" t="s">
        <v>26</v>
      </c>
      <c r="J834" t="s">
        <v>26</v>
      </c>
      <c r="K834" t="s">
        <v>26</v>
      </c>
      <c r="L834" t="s">
        <v>26</v>
      </c>
      <c r="M834" t="s">
        <v>26</v>
      </c>
      <c r="N834" t="s">
        <v>26</v>
      </c>
      <c r="O834" t="s">
        <v>26</v>
      </c>
      <c r="P834" t="s">
        <v>26</v>
      </c>
      <c r="Q834" t="s">
        <v>26</v>
      </c>
      <c r="R834" t="s">
        <v>26</v>
      </c>
      <c r="S834" t="s">
        <v>25</v>
      </c>
    </row>
    <row r="835" spans="1:19" x14ac:dyDescent="0.35">
      <c r="A835" t="s">
        <v>47</v>
      </c>
      <c r="B835">
        <v>21</v>
      </c>
      <c r="C835" t="s">
        <v>182</v>
      </c>
      <c r="D835">
        <v>117</v>
      </c>
      <c r="E835" t="s">
        <v>183</v>
      </c>
      <c r="F835" t="s">
        <v>22</v>
      </c>
      <c r="G835" t="s">
        <v>25</v>
      </c>
      <c r="H835" t="s">
        <v>26</v>
      </c>
      <c r="I835" t="s">
        <v>26</v>
      </c>
      <c r="J835" t="s">
        <v>26</v>
      </c>
      <c r="K835" t="s">
        <v>26</v>
      </c>
      <c r="L835" t="s">
        <v>26</v>
      </c>
      <c r="M835" t="s">
        <v>26</v>
      </c>
      <c r="N835" t="s">
        <v>26</v>
      </c>
      <c r="O835" t="s">
        <v>26</v>
      </c>
      <c r="P835" t="s">
        <v>26</v>
      </c>
      <c r="Q835" t="s">
        <v>26</v>
      </c>
      <c r="R835" t="s">
        <v>26</v>
      </c>
      <c r="S835" t="s">
        <v>25</v>
      </c>
    </row>
    <row r="836" spans="1:19" x14ac:dyDescent="0.35">
      <c r="A836" t="s">
        <v>48</v>
      </c>
      <c r="B836">
        <v>22</v>
      </c>
      <c r="C836" t="s">
        <v>182</v>
      </c>
      <c r="D836">
        <v>117</v>
      </c>
      <c r="E836" t="s">
        <v>183</v>
      </c>
      <c r="F836" t="s">
        <v>22</v>
      </c>
      <c r="G836" t="s">
        <v>25</v>
      </c>
      <c r="H836" t="s">
        <v>26</v>
      </c>
      <c r="I836" t="s">
        <v>26</v>
      </c>
      <c r="J836" t="s">
        <v>26</v>
      </c>
      <c r="K836" t="s">
        <v>26</v>
      </c>
      <c r="L836" t="s">
        <v>26</v>
      </c>
      <c r="M836" t="s">
        <v>26</v>
      </c>
      <c r="N836" t="s">
        <v>26</v>
      </c>
      <c r="O836" t="s">
        <v>26</v>
      </c>
      <c r="P836" t="s">
        <v>26</v>
      </c>
      <c r="Q836" t="s">
        <v>26</v>
      </c>
      <c r="R836" t="s">
        <v>26</v>
      </c>
      <c r="S836" t="s">
        <v>25</v>
      </c>
    </row>
    <row r="837" spans="1:19" x14ac:dyDescent="0.35">
      <c r="A837" t="s">
        <v>49</v>
      </c>
      <c r="B837">
        <v>23</v>
      </c>
      <c r="C837" t="s">
        <v>182</v>
      </c>
      <c r="D837">
        <v>117</v>
      </c>
      <c r="E837" t="s">
        <v>183</v>
      </c>
      <c r="F837" t="s">
        <v>22</v>
      </c>
      <c r="G837" t="s">
        <v>23</v>
      </c>
      <c r="H837">
        <v>271</v>
      </c>
      <c r="I837" t="s">
        <v>178</v>
      </c>
      <c r="J837" t="s">
        <v>26</v>
      </c>
      <c r="K837">
        <v>3</v>
      </c>
      <c r="L837">
        <v>2</v>
      </c>
      <c r="M837" t="s">
        <v>25</v>
      </c>
      <c r="N837">
        <v>18</v>
      </c>
      <c r="O837" t="s">
        <v>25</v>
      </c>
      <c r="P837" t="s">
        <v>25</v>
      </c>
      <c r="Q837">
        <v>30</v>
      </c>
      <c r="R837">
        <v>140</v>
      </c>
      <c r="S837" t="s">
        <v>25</v>
      </c>
    </row>
    <row r="838" spans="1:19" x14ac:dyDescent="0.35">
      <c r="A838" t="s">
        <v>50</v>
      </c>
      <c r="B838">
        <v>24</v>
      </c>
      <c r="C838" t="s">
        <v>182</v>
      </c>
      <c r="D838">
        <v>117</v>
      </c>
      <c r="E838" t="s">
        <v>183</v>
      </c>
      <c r="F838" t="s">
        <v>22</v>
      </c>
      <c r="G838" t="s">
        <v>25</v>
      </c>
      <c r="H838" t="s">
        <v>26</v>
      </c>
      <c r="I838" t="s">
        <v>26</v>
      </c>
      <c r="J838" t="s">
        <v>26</v>
      </c>
      <c r="K838" t="s">
        <v>26</v>
      </c>
      <c r="L838" t="s">
        <v>26</v>
      </c>
      <c r="M838" t="s">
        <v>26</v>
      </c>
      <c r="N838" t="s">
        <v>26</v>
      </c>
      <c r="O838" t="s">
        <v>26</v>
      </c>
      <c r="P838" t="s">
        <v>26</v>
      </c>
      <c r="Q838" t="s">
        <v>26</v>
      </c>
      <c r="R838" t="s">
        <v>26</v>
      </c>
      <c r="S838" t="s">
        <v>25</v>
      </c>
    </row>
    <row r="839" spans="1:19" x14ac:dyDescent="0.35">
      <c r="A839" t="s">
        <v>51</v>
      </c>
      <c r="B839">
        <v>25</v>
      </c>
      <c r="C839" t="s">
        <v>182</v>
      </c>
      <c r="D839">
        <v>117</v>
      </c>
      <c r="E839" t="s">
        <v>183</v>
      </c>
      <c r="F839" t="s">
        <v>22</v>
      </c>
      <c r="G839" t="s">
        <v>25</v>
      </c>
      <c r="H839" t="s">
        <v>26</v>
      </c>
      <c r="I839" t="s">
        <v>26</v>
      </c>
      <c r="J839" t="s">
        <v>26</v>
      </c>
      <c r="K839" t="s">
        <v>26</v>
      </c>
      <c r="L839" t="s">
        <v>26</v>
      </c>
      <c r="M839" t="s">
        <v>26</v>
      </c>
      <c r="N839" t="s">
        <v>26</v>
      </c>
      <c r="O839" t="s">
        <v>26</v>
      </c>
      <c r="P839" t="s">
        <v>26</v>
      </c>
      <c r="Q839" t="s">
        <v>26</v>
      </c>
      <c r="R839" t="s">
        <v>26</v>
      </c>
      <c r="S839" t="s">
        <v>25</v>
      </c>
    </row>
    <row r="840" spans="1:19" x14ac:dyDescent="0.35">
      <c r="A840" t="s">
        <v>52</v>
      </c>
      <c r="B840">
        <v>26</v>
      </c>
      <c r="C840" t="s">
        <v>182</v>
      </c>
      <c r="D840">
        <v>117</v>
      </c>
      <c r="E840" t="s">
        <v>183</v>
      </c>
      <c r="F840" t="s">
        <v>22</v>
      </c>
      <c r="G840" t="s">
        <v>25</v>
      </c>
      <c r="H840" t="s">
        <v>26</v>
      </c>
      <c r="I840" t="s">
        <v>26</v>
      </c>
      <c r="J840" t="s">
        <v>26</v>
      </c>
      <c r="K840" t="s">
        <v>26</v>
      </c>
      <c r="L840" t="s">
        <v>26</v>
      </c>
      <c r="M840" t="s">
        <v>26</v>
      </c>
      <c r="N840" t="s">
        <v>26</v>
      </c>
      <c r="O840" t="s">
        <v>26</v>
      </c>
      <c r="P840" t="s">
        <v>26</v>
      </c>
      <c r="Q840" t="s">
        <v>26</v>
      </c>
      <c r="R840" t="s">
        <v>26</v>
      </c>
      <c r="S840" t="s">
        <v>25</v>
      </c>
    </row>
    <row r="841" spans="1:19" x14ac:dyDescent="0.35">
      <c r="A841" t="s">
        <v>53</v>
      </c>
      <c r="B841">
        <v>27</v>
      </c>
      <c r="C841" t="s">
        <v>182</v>
      </c>
      <c r="D841">
        <v>117</v>
      </c>
      <c r="E841" t="s">
        <v>183</v>
      </c>
      <c r="F841" t="s">
        <v>22</v>
      </c>
      <c r="G841" t="s">
        <v>25</v>
      </c>
      <c r="H841" t="s">
        <v>26</v>
      </c>
      <c r="I841" t="s">
        <v>26</v>
      </c>
      <c r="J841" t="s">
        <v>26</v>
      </c>
      <c r="K841" t="s">
        <v>26</v>
      </c>
      <c r="L841" t="s">
        <v>26</v>
      </c>
      <c r="M841" t="s">
        <v>26</v>
      </c>
      <c r="N841" t="s">
        <v>26</v>
      </c>
      <c r="O841" t="s">
        <v>26</v>
      </c>
      <c r="P841" t="s">
        <v>26</v>
      </c>
      <c r="Q841" t="s">
        <v>26</v>
      </c>
      <c r="R841" t="s">
        <v>26</v>
      </c>
      <c r="S841" t="s">
        <v>25</v>
      </c>
    </row>
    <row r="842" spans="1:19" x14ac:dyDescent="0.35">
      <c r="A842" t="s">
        <v>54</v>
      </c>
      <c r="B842">
        <v>28</v>
      </c>
      <c r="C842" t="s">
        <v>182</v>
      </c>
      <c r="D842">
        <v>117</v>
      </c>
      <c r="E842" t="s">
        <v>183</v>
      </c>
      <c r="F842" t="s">
        <v>22</v>
      </c>
      <c r="G842" t="s">
        <v>25</v>
      </c>
      <c r="H842" t="s">
        <v>26</v>
      </c>
      <c r="I842" t="s">
        <v>26</v>
      </c>
      <c r="J842" t="s">
        <v>26</v>
      </c>
      <c r="K842" t="s">
        <v>26</v>
      </c>
      <c r="L842" t="s">
        <v>26</v>
      </c>
      <c r="M842" t="s">
        <v>26</v>
      </c>
      <c r="N842" t="s">
        <v>26</v>
      </c>
      <c r="O842" t="s">
        <v>26</v>
      </c>
      <c r="P842" t="s">
        <v>26</v>
      </c>
      <c r="Q842" t="s">
        <v>26</v>
      </c>
      <c r="R842" t="s">
        <v>26</v>
      </c>
      <c r="S842" t="s">
        <v>25</v>
      </c>
    </row>
    <row r="843" spans="1:19" x14ac:dyDescent="0.35">
      <c r="A843" t="s">
        <v>55</v>
      </c>
      <c r="B843">
        <v>29</v>
      </c>
      <c r="C843" t="s">
        <v>182</v>
      </c>
      <c r="D843">
        <v>117</v>
      </c>
      <c r="E843" t="s">
        <v>183</v>
      </c>
      <c r="F843" t="s">
        <v>22</v>
      </c>
      <c r="G843" t="s">
        <v>25</v>
      </c>
      <c r="H843" t="s">
        <v>26</v>
      </c>
      <c r="I843" t="s">
        <v>26</v>
      </c>
      <c r="J843" t="s">
        <v>26</v>
      </c>
      <c r="K843" t="s">
        <v>26</v>
      </c>
      <c r="L843" t="s">
        <v>26</v>
      </c>
      <c r="M843" t="s">
        <v>26</v>
      </c>
      <c r="N843" t="s">
        <v>26</v>
      </c>
      <c r="O843" t="s">
        <v>26</v>
      </c>
      <c r="P843" t="s">
        <v>26</v>
      </c>
      <c r="Q843" t="s">
        <v>26</v>
      </c>
      <c r="R843" t="s">
        <v>26</v>
      </c>
      <c r="S843" t="s">
        <v>25</v>
      </c>
    </row>
    <row r="844" spans="1:19" x14ac:dyDescent="0.35">
      <c r="A844" t="s">
        <v>56</v>
      </c>
      <c r="B844">
        <v>30</v>
      </c>
      <c r="C844" t="s">
        <v>182</v>
      </c>
      <c r="D844">
        <v>117</v>
      </c>
      <c r="E844" t="s">
        <v>183</v>
      </c>
      <c r="F844" t="s">
        <v>22</v>
      </c>
      <c r="G844" t="s">
        <v>23</v>
      </c>
      <c r="H844">
        <v>185</v>
      </c>
      <c r="I844" t="s">
        <v>178</v>
      </c>
      <c r="J844">
        <v>2000</v>
      </c>
      <c r="K844">
        <v>3</v>
      </c>
      <c r="L844">
        <v>3</v>
      </c>
      <c r="M844" t="s">
        <v>25</v>
      </c>
      <c r="N844" t="s">
        <v>26</v>
      </c>
      <c r="O844" t="s">
        <v>25</v>
      </c>
      <c r="P844" t="s">
        <v>25</v>
      </c>
      <c r="Q844">
        <v>72</v>
      </c>
      <c r="R844">
        <f>200*2</f>
        <v>400</v>
      </c>
      <c r="S844" t="s">
        <v>25</v>
      </c>
    </row>
    <row r="845" spans="1:19" x14ac:dyDescent="0.35">
      <c r="A845" t="s">
        <v>57</v>
      </c>
      <c r="B845">
        <v>31</v>
      </c>
      <c r="C845" t="s">
        <v>182</v>
      </c>
      <c r="D845">
        <v>117</v>
      </c>
      <c r="E845" t="s">
        <v>183</v>
      </c>
      <c r="F845" t="s">
        <v>22</v>
      </c>
      <c r="G845" t="s">
        <v>25</v>
      </c>
      <c r="H845" t="s">
        <v>26</v>
      </c>
      <c r="I845" t="s">
        <v>26</v>
      </c>
      <c r="J845" t="s">
        <v>26</v>
      </c>
      <c r="K845" t="s">
        <v>26</v>
      </c>
      <c r="L845" t="s">
        <v>26</v>
      </c>
      <c r="M845" t="s">
        <v>26</v>
      </c>
      <c r="N845" t="s">
        <v>26</v>
      </c>
      <c r="O845" t="s">
        <v>26</v>
      </c>
      <c r="P845" t="s">
        <v>26</v>
      </c>
      <c r="Q845" t="s">
        <v>26</v>
      </c>
      <c r="R845" t="s">
        <v>26</v>
      </c>
      <c r="S845" t="s">
        <v>25</v>
      </c>
    </row>
    <row r="846" spans="1:19" x14ac:dyDescent="0.35">
      <c r="A846" t="s">
        <v>58</v>
      </c>
      <c r="B846">
        <v>32</v>
      </c>
      <c r="C846" t="s">
        <v>182</v>
      </c>
      <c r="D846">
        <v>117</v>
      </c>
      <c r="E846" t="s">
        <v>183</v>
      </c>
      <c r="F846" t="s">
        <v>22</v>
      </c>
      <c r="G846" t="s">
        <v>25</v>
      </c>
      <c r="H846" t="s">
        <v>26</v>
      </c>
      <c r="I846" t="s">
        <v>26</v>
      </c>
      <c r="J846" t="s">
        <v>26</v>
      </c>
      <c r="K846" t="s">
        <v>26</v>
      </c>
      <c r="L846" t="s">
        <v>26</v>
      </c>
      <c r="M846" t="s">
        <v>26</v>
      </c>
      <c r="N846" t="s">
        <v>26</v>
      </c>
      <c r="O846" t="s">
        <v>26</v>
      </c>
      <c r="P846" t="s">
        <v>26</v>
      </c>
      <c r="Q846" t="s">
        <v>26</v>
      </c>
      <c r="R846" t="s">
        <v>26</v>
      </c>
      <c r="S846" t="s">
        <v>25</v>
      </c>
    </row>
    <row r="847" spans="1:19" x14ac:dyDescent="0.35">
      <c r="A847" t="s">
        <v>59</v>
      </c>
      <c r="B847">
        <v>33</v>
      </c>
      <c r="C847" t="s">
        <v>182</v>
      </c>
      <c r="D847">
        <v>117</v>
      </c>
      <c r="E847" t="s">
        <v>183</v>
      </c>
      <c r="F847" t="s">
        <v>22</v>
      </c>
      <c r="G847" t="s">
        <v>25</v>
      </c>
      <c r="H847" t="s">
        <v>26</v>
      </c>
      <c r="I847" t="s">
        <v>26</v>
      </c>
      <c r="J847" t="s">
        <v>26</v>
      </c>
      <c r="K847" t="s">
        <v>26</v>
      </c>
      <c r="L847" t="s">
        <v>26</v>
      </c>
      <c r="M847" t="s">
        <v>26</v>
      </c>
      <c r="N847" t="s">
        <v>26</v>
      </c>
      <c r="O847" t="s">
        <v>26</v>
      </c>
      <c r="P847" t="s">
        <v>26</v>
      </c>
      <c r="Q847" t="s">
        <v>26</v>
      </c>
      <c r="R847" t="s">
        <v>26</v>
      </c>
      <c r="S847" t="s">
        <v>25</v>
      </c>
    </row>
    <row r="848" spans="1:19" x14ac:dyDescent="0.35">
      <c r="A848" t="s">
        <v>60</v>
      </c>
      <c r="B848">
        <v>34</v>
      </c>
      <c r="C848" t="s">
        <v>182</v>
      </c>
      <c r="D848">
        <v>117</v>
      </c>
      <c r="E848" t="s">
        <v>183</v>
      </c>
      <c r="F848" t="s">
        <v>22</v>
      </c>
      <c r="G848" t="s">
        <v>25</v>
      </c>
      <c r="H848" t="s">
        <v>26</v>
      </c>
      <c r="I848" t="s">
        <v>26</v>
      </c>
      <c r="J848" t="s">
        <v>26</v>
      </c>
      <c r="K848" t="s">
        <v>26</v>
      </c>
      <c r="L848" t="s">
        <v>26</v>
      </c>
      <c r="M848" t="s">
        <v>26</v>
      </c>
      <c r="N848" t="s">
        <v>26</v>
      </c>
      <c r="O848" t="s">
        <v>26</v>
      </c>
      <c r="P848" t="s">
        <v>26</v>
      </c>
      <c r="Q848" t="s">
        <v>26</v>
      </c>
      <c r="R848" t="s">
        <v>26</v>
      </c>
      <c r="S848" t="s">
        <v>25</v>
      </c>
    </row>
    <row r="849" spans="1:19" x14ac:dyDescent="0.35">
      <c r="A849" t="s">
        <v>61</v>
      </c>
      <c r="B849">
        <v>35</v>
      </c>
      <c r="C849" t="s">
        <v>182</v>
      </c>
      <c r="D849">
        <v>117</v>
      </c>
      <c r="E849" t="s">
        <v>183</v>
      </c>
      <c r="F849" t="s">
        <v>22</v>
      </c>
      <c r="G849" t="s">
        <v>25</v>
      </c>
      <c r="H849" t="s">
        <v>26</v>
      </c>
      <c r="I849" t="s">
        <v>26</v>
      </c>
      <c r="J849" t="s">
        <v>26</v>
      </c>
      <c r="K849" t="s">
        <v>26</v>
      </c>
      <c r="L849" t="s">
        <v>26</v>
      </c>
      <c r="M849" t="s">
        <v>26</v>
      </c>
      <c r="N849" t="s">
        <v>26</v>
      </c>
      <c r="O849" t="s">
        <v>26</v>
      </c>
      <c r="P849" t="s">
        <v>26</v>
      </c>
      <c r="Q849" t="s">
        <v>26</v>
      </c>
      <c r="R849" t="s">
        <v>26</v>
      </c>
      <c r="S849" t="s">
        <v>25</v>
      </c>
    </row>
    <row r="850" spans="1:19" x14ac:dyDescent="0.35">
      <c r="A850" t="s">
        <v>62</v>
      </c>
      <c r="B850">
        <v>36</v>
      </c>
      <c r="C850" t="s">
        <v>182</v>
      </c>
      <c r="D850">
        <v>117</v>
      </c>
      <c r="E850" t="s">
        <v>183</v>
      </c>
      <c r="F850" t="s">
        <v>22</v>
      </c>
      <c r="G850" t="s">
        <v>25</v>
      </c>
      <c r="H850" t="s">
        <v>26</v>
      </c>
      <c r="I850" t="s">
        <v>26</v>
      </c>
      <c r="J850" t="s">
        <v>26</v>
      </c>
      <c r="K850" t="s">
        <v>26</v>
      </c>
      <c r="L850" t="s">
        <v>26</v>
      </c>
      <c r="M850" t="s">
        <v>26</v>
      </c>
      <c r="N850" t="s">
        <v>26</v>
      </c>
      <c r="O850" t="s">
        <v>26</v>
      </c>
      <c r="P850" t="s">
        <v>26</v>
      </c>
      <c r="Q850" t="s">
        <v>26</v>
      </c>
      <c r="R850" t="s">
        <v>26</v>
      </c>
      <c r="S850" t="s">
        <v>25</v>
      </c>
    </row>
    <row r="851" spans="1:19" x14ac:dyDescent="0.35">
      <c r="A851" t="s">
        <v>63</v>
      </c>
      <c r="B851">
        <v>37</v>
      </c>
      <c r="C851" t="s">
        <v>182</v>
      </c>
      <c r="D851">
        <v>117</v>
      </c>
      <c r="E851" t="s">
        <v>183</v>
      </c>
      <c r="F851" t="s">
        <v>22</v>
      </c>
      <c r="G851" t="s">
        <v>25</v>
      </c>
      <c r="H851" t="s">
        <v>26</v>
      </c>
      <c r="I851" t="s">
        <v>26</v>
      </c>
      <c r="J851" t="s">
        <v>26</v>
      </c>
      <c r="K851" t="s">
        <v>26</v>
      </c>
      <c r="L851" t="s">
        <v>26</v>
      </c>
      <c r="M851" t="s">
        <v>26</v>
      </c>
      <c r="N851" t="s">
        <v>26</v>
      </c>
      <c r="O851" t="s">
        <v>26</v>
      </c>
      <c r="P851" t="s">
        <v>26</v>
      </c>
      <c r="Q851" t="s">
        <v>26</v>
      </c>
      <c r="R851" t="s">
        <v>26</v>
      </c>
      <c r="S851" t="s">
        <v>25</v>
      </c>
    </row>
    <row r="852" spans="1:19" x14ac:dyDescent="0.35">
      <c r="A852" t="s">
        <v>64</v>
      </c>
      <c r="B852">
        <v>38</v>
      </c>
      <c r="C852" t="s">
        <v>182</v>
      </c>
      <c r="D852">
        <v>117</v>
      </c>
      <c r="E852" t="s">
        <v>183</v>
      </c>
      <c r="F852" t="s">
        <v>22</v>
      </c>
      <c r="G852" t="s">
        <v>25</v>
      </c>
      <c r="H852" t="s">
        <v>26</v>
      </c>
      <c r="I852" t="s">
        <v>26</v>
      </c>
      <c r="J852" t="s">
        <v>26</v>
      </c>
      <c r="K852" t="s">
        <v>26</v>
      </c>
      <c r="L852" t="s">
        <v>26</v>
      </c>
      <c r="M852" t="s">
        <v>26</v>
      </c>
      <c r="N852" t="s">
        <v>26</v>
      </c>
      <c r="O852" t="s">
        <v>26</v>
      </c>
      <c r="P852" t="s">
        <v>26</v>
      </c>
      <c r="Q852" t="s">
        <v>26</v>
      </c>
      <c r="R852" t="s">
        <v>26</v>
      </c>
      <c r="S852" t="s">
        <v>25</v>
      </c>
    </row>
    <row r="853" spans="1:19" x14ac:dyDescent="0.35">
      <c r="A853" t="s">
        <v>65</v>
      </c>
      <c r="B853">
        <v>39</v>
      </c>
      <c r="C853" t="s">
        <v>182</v>
      </c>
      <c r="D853">
        <v>117</v>
      </c>
      <c r="E853" t="s">
        <v>183</v>
      </c>
      <c r="F853" t="s">
        <v>22</v>
      </c>
      <c r="G853" t="s">
        <v>25</v>
      </c>
      <c r="H853" t="s">
        <v>26</v>
      </c>
      <c r="I853" t="s">
        <v>26</v>
      </c>
      <c r="J853" t="s">
        <v>26</v>
      </c>
      <c r="K853" t="s">
        <v>26</v>
      </c>
      <c r="L853" t="s">
        <v>26</v>
      </c>
      <c r="M853" t="s">
        <v>26</v>
      </c>
      <c r="N853" t="s">
        <v>26</v>
      </c>
      <c r="O853" t="s">
        <v>26</v>
      </c>
      <c r="P853" t="s">
        <v>26</v>
      </c>
      <c r="Q853" t="s">
        <v>26</v>
      </c>
      <c r="R853" t="s">
        <v>26</v>
      </c>
      <c r="S853" t="s">
        <v>25</v>
      </c>
    </row>
    <row r="854" spans="1:19" x14ac:dyDescent="0.35">
      <c r="A854" t="s">
        <v>66</v>
      </c>
      <c r="B854">
        <v>40</v>
      </c>
      <c r="C854" t="s">
        <v>182</v>
      </c>
      <c r="D854">
        <v>117</v>
      </c>
      <c r="E854" t="s">
        <v>183</v>
      </c>
      <c r="F854" t="s">
        <v>22</v>
      </c>
      <c r="G854" t="s">
        <v>25</v>
      </c>
      <c r="H854" t="s">
        <v>26</v>
      </c>
      <c r="I854" t="s">
        <v>26</v>
      </c>
      <c r="J854" t="s">
        <v>26</v>
      </c>
      <c r="K854" t="s">
        <v>26</v>
      </c>
      <c r="L854" t="s">
        <v>26</v>
      </c>
      <c r="M854" t="s">
        <v>26</v>
      </c>
      <c r="N854" t="s">
        <v>26</v>
      </c>
      <c r="O854" t="s">
        <v>26</v>
      </c>
      <c r="P854" t="s">
        <v>26</v>
      </c>
      <c r="Q854" t="s">
        <v>26</v>
      </c>
      <c r="R854" t="s">
        <v>26</v>
      </c>
      <c r="S854" t="s">
        <v>25</v>
      </c>
    </row>
    <row r="855" spans="1:19" x14ac:dyDescent="0.35">
      <c r="A855" t="s">
        <v>67</v>
      </c>
      <c r="B855">
        <v>41</v>
      </c>
      <c r="C855" t="s">
        <v>182</v>
      </c>
      <c r="D855">
        <v>117</v>
      </c>
      <c r="E855" t="s">
        <v>183</v>
      </c>
      <c r="F855" t="s">
        <v>22</v>
      </c>
      <c r="G855" t="s">
        <v>23</v>
      </c>
      <c r="H855">
        <v>700</v>
      </c>
      <c r="I855" t="s">
        <v>178</v>
      </c>
      <c r="J855">
        <v>1000</v>
      </c>
      <c r="K855">
        <v>3</v>
      </c>
      <c r="L855">
        <v>2</v>
      </c>
      <c r="M855" t="s">
        <v>25</v>
      </c>
      <c r="N855" t="s">
        <v>26</v>
      </c>
      <c r="O855" t="s">
        <v>25</v>
      </c>
      <c r="P855" t="s">
        <v>25</v>
      </c>
      <c r="Q855">
        <v>20</v>
      </c>
      <c r="R855">
        <f>350*2</f>
        <v>700</v>
      </c>
      <c r="S855" t="s">
        <v>25</v>
      </c>
    </row>
    <row r="856" spans="1:19" x14ac:dyDescent="0.35">
      <c r="A856" t="s">
        <v>68</v>
      </c>
      <c r="B856">
        <v>42</v>
      </c>
      <c r="C856" t="s">
        <v>182</v>
      </c>
      <c r="D856">
        <v>117</v>
      </c>
      <c r="E856" t="s">
        <v>183</v>
      </c>
      <c r="F856" t="s">
        <v>22</v>
      </c>
      <c r="G856" t="s">
        <v>25</v>
      </c>
      <c r="H856" t="s">
        <v>26</v>
      </c>
      <c r="I856" t="s">
        <v>26</v>
      </c>
      <c r="J856" t="s">
        <v>26</v>
      </c>
      <c r="K856" t="s">
        <v>26</v>
      </c>
      <c r="L856" t="s">
        <v>26</v>
      </c>
      <c r="M856" t="s">
        <v>26</v>
      </c>
      <c r="N856" t="s">
        <v>26</v>
      </c>
      <c r="O856" t="s">
        <v>26</v>
      </c>
      <c r="P856" t="s">
        <v>26</v>
      </c>
      <c r="Q856" t="s">
        <v>26</v>
      </c>
      <c r="R856" t="s">
        <v>26</v>
      </c>
      <c r="S856" t="s">
        <v>25</v>
      </c>
    </row>
    <row r="857" spans="1:19" x14ac:dyDescent="0.35">
      <c r="A857" t="s">
        <v>69</v>
      </c>
      <c r="B857">
        <v>44</v>
      </c>
      <c r="C857" t="s">
        <v>182</v>
      </c>
      <c r="D857">
        <v>117</v>
      </c>
      <c r="E857" t="s">
        <v>183</v>
      </c>
      <c r="F857" t="s">
        <v>22</v>
      </c>
      <c r="G857" t="s">
        <v>25</v>
      </c>
      <c r="H857" t="s">
        <v>26</v>
      </c>
      <c r="I857" t="s">
        <v>26</v>
      </c>
      <c r="J857" t="s">
        <v>26</v>
      </c>
      <c r="K857" t="s">
        <v>26</v>
      </c>
      <c r="L857" t="s">
        <v>26</v>
      </c>
      <c r="M857" t="s">
        <v>26</v>
      </c>
      <c r="N857" t="s">
        <v>26</v>
      </c>
      <c r="O857" t="s">
        <v>26</v>
      </c>
      <c r="P857" t="s">
        <v>26</v>
      </c>
      <c r="Q857" t="s">
        <v>26</v>
      </c>
      <c r="R857" t="s">
        <v>26</v>
      </c>
      <c r="S857" t="s">
        <v>25</v>
      </c>
    </row>
    <row r="858" spans="1:19" x14ac:dyDescent="0.35">
      <c r="A858" t="s">
        <v>70</v>
      </c>
      <c r="B858">
        <v>45</v>
      </c>
      <c r="C858" t="s">
        <v>182</v>
      </c>
      <c r="D858">
        <v>117</v>
      </c>
      <c r="E858" t="s">
        <v>183</v>
      </c>
      <c r="F858" t="s">
        <v>22</v>
      </c>
      <c r="G858" t="s">
        <v>25</v>
      </c>
      <c r="H858" t="s">
        <v>26</v>
      </c>
      <c r="I858" t="s">
        <v>26</v>
      </c>
      <c r="J858" t="s">
        <v>26</v>
      </c>
      <c r="K858" t="s">
        <v>26</v>
      </c>
      <c r="L858" t="s">
        <v>26</v>
      </c>
      <c r="M858" t="s">
        <v>26</v>
      </c>
      <c r="N858" t="s">
        <v>26</v>
      </c>
      <c r="O858" t="s">
        <v>26</v>
      </c>
      <c r="P858" t="s">
        <v>26</v>
      </c>
      <c r="Q858" t="s">
        <v>26</v>
      </c>
      <c r="R858" t="s">
        <v>26</v>
      </c>
      <c r="S858" t="s">
        <v>25</v>
      </c>
    </row>
    <row r="859" spans="1:19" x14ac:dyDescent="0.35">
      <c r="A859" t="s">
        <v>71</v>
      </c>
      <c r="B859">
        <v>46</v>
      </c>
      <c r="C859" t="s">
        <v>182</v>
      </c>
      <c r="D859">
        <v>117</v>
      </c>
      <c r="E859" t="s">
        <v>183</v>
      </c>
      <c r="F859" t="s">
        <v>22</v>
      </c>
      <c r="G859" t="s">
        <v>25</v>
      </c>
      <c r="H859" t="s">
        <v>26</v>
      </c>
      <c r="I859" t="s">
        <v>26</v>
      </c>
      <c r="J859" t="s">
        <v>26</v>
      </c>
      <c r="K859" t="s">
        <v>26</v>
      </c>
      <c r="L859" t="s">
        <v>26</v>
      </c>
      <c r="M859" t="s">
        <v>26</v>
      </c>
      <c r="N859" t="s">
        <v>26</v>
      </c>
      <c r="O859" t="s">
        <v>26</v>
      </c>
      <c r="P859" t="s">
        <v>26</v>
      </c>
      <c r="Q859" t="s">
        <v>26</v>
      </c>
      <c r="R859" t="s">
        <v>26</v>
      </c>
      <c r="S859" t="s">
        <v>25</v>
      </c>
    </row>
    <row r="860" spans="1:19" x14ac:dyDescent="0.35">
      <c r="A860" t="s">
        <v>72</v>
      </c>
      <c r="B860">
        <v>47</v>
      </c>
      <c r="C860" t="s">
        <v>182</v>
      </c>
      <c r="D860">
        <v>117</v>
      </c>
      <c r="E860" t="s">
        <v>183</v>
      </c>
      <c r="F860" t="s">
        <v>22</v>
      </c>
      <c r="G860" t="s">
        <v>25</v>
      </c>
      <c r="H860" t="s">
        <v>26</v>
      </c>
      <c r="I860" t="s">
        <v>26</v>
      </c>
      <c r="J860" t="s">
        <v>26</v>
      </c>
      <c r="K860" t="s">
        <v>26</v>
      </c>
      <c r="L860" t="s">
        <v>26</v>
      </c>
      <c r="M860" t="s">
        <v>26</v>
      </c>
      <c r="N860" t="s">
        <v>26</v>
      </c>
      <c r="O860" t="s">
        <v>26</v>
      </c>
      <c r="P860" t="s">
        <v>26</v>
      </c>
      <c r="Q860" t="s">
        <v>26</v>
      </c>
      <c r="R860" t="s">
        <v>26</v>
      </c>
      <c r="S860" t="s">
        <v>25</v>
      </c>
    </row>
    <row r="861" spans="1:19" x14ac:dyDescent="0.35">
      <c r="A861" t="s">
        <v>73</v>
      </c>
      <c r="B861">
        <v>48</v>
      </c>
      <c r="C861" t="s">
        <v>182</v>
      </c>
      <c r="D861">
        <v>117</v>
      </c>
      <c r="E861" t="s">
        <v>183</v>
      </c>
      <c r="F861" t="s">
        <v>22</v>
      </c>
      <c r="G861" t="s">
        <v>25</v>
      </c>
      <c r="H861" t="s">
        <v>26</v>
      </c>
      <c r="I861" t="s">
        <v>26</v>
      </c>
      <c r="J861" t="s">
        <v>26</v>
      </c>
      <c r="K861" t="s">
        <v>26</v>
      </c>
      <c r="L861" t="s">
        <v>26</v>
      </c>
      <c r="M861" t="s">
        <v>26</v>
      </c>
      <c r="N861" t="s">
        <v>26</v>
      </c>
      <c r="O861" t="s">
        <v>26</v>
      </c>
      <c r="P861" t="s">
        <v>26</v>
      </c>
      <c r="Q861" t="s">
        <v>26</v>
      </c>
      <c r="R861" t="s">
        <v>26</v>
      </c>
      <c r="S861" t="s">
        <v>25</v>
      </c>
    </row>
    <row r="862" spans="1:19" x14ac:dyDescent="0.35">
      <c r="A862" t="s">
        <v>74</v>
      </c>
      <c r="B862">
        <v>49</v>
      </c>
      <c r="C862" t="s">
        <v>182</v>
      </c>
      <c r="D862">
        <v>117</v>
      </c>
      <c r="E862" t="s">
        <v>183</v>
      </c>
      <c r="F862" t="s">
        <v>22</v>
      </c>
      <c r="G862" t="s">
        <v>25</v>
      </c>
      <c r="H862" t="s">
        <v>26</v>
      </c>
      <c r="I862" t="s">
        <v>26</v>
      </c>
      <c r="J862" t="s">
        <v>26</v>
      </c>
      <c r="K862" t="s">
        <v>26</v>
      </c>
      <c r="L862" t="s">
        <v>26</v>
      </c>
      <c r="M862" t="s">
        <v>26</v>
      </c>
      <c r="N862" t="s">
        <v>26</v>
      </c>
      <c r="O862" t="s">
        <v>26</v>
      </c>
      <c r="P862" t="s">
        <v>26</v>
      </c>
      <c r="Q862" t="s">
        <v>26</v>
      </c>
      <c r="R862" t="s">
        <v>26</v>
      </c>
      <c r="S862" t="s">
        <v>25</v>
      </c>
    </row>
    <row r="863" spans="1:19" x14ac:dyDescent="0.35">
      <c r="A863" t="s">
        <v>75</v>
      </c>
      <c r="B863">
        <v>50</v>
      </c>
      <c r="C863" t="s">
        <v>182</v>
      </c>
      <c r="D863">
        <v>117</v>
      </c>
      <c r="E863" t="s">
        <v>183</v>
      </c>
      <c r="F863" t="s">
        <v>22</v>
      </c>
      <c r="G863" t="s">
        <v>25</v>
      </c>
      <c r="H863" t="s">
        <v>26</v>
      </c>
      <c r="I863" t="s">
        <v>26</v>
      </c>
      <c r="J863" t="s">
        <v>26</v>
      </c>
      <c r="K863" t="s">
        <v>26</v>
      </c>
      <c r="L863" t="s">
        <v>26</v>
      </c>
      <c r="M863" t="s">
        <v>26</v>
      </c>
      <c r="N863" t="s">
        <v>26</v>
      </c>
      <c r="O863" t="s">
        <v>26</v>
      </c>
      <c r="P863" t="s">
        <v>26</v>
      </c>
      <c r="Q863" t="s">
        <v>26</v>
      </c>
      <c r="R863" t="s">
        <v>26</v>
      </c>
      <c r="S863" t="s">
        <v>25</v>
      </c>
    </row>
    <row r="864" spans="1:19" x14ac:dyDescent="0.35">
      <c r="A864" t="s">
        <v>76</v>
      </c>
      <c r="B864">
        <v>51</v>
      </c>
      <c r="C864" t="s">
        <v>182</v>
      </c>
      <c r="D864">
        <v>117</v>
      </c>
      <c r="E864" t="s">
        <v>183</v>
      </c>
      <c r="F864" t="s">
        <v>22</v>
      </c>
      <c r="G864" t="s">
        <v>25</v>
      </c>
      <c r="H864" t="s">
        <v>26</v>
      </c>
      <c r="I864" t="s">
        <v>26</v>
      </c>
      <c r="J864" t="s">
        <v>26</v>
      </c>
      <c r="K864" t="s">
        <v>26</v>
      </c>
      <c r="L864" t="s">
        <v>26</v>
      </c>
      <c r="M864" t="s">
        <v>26</v>
      </c>
      <c r="N864" t="s">
        <v>26</v>
      </c>
      <c r="O864" t="s">
        <v>26</v>
      </c>
      <c r="P864" t="s">
        <v>26</v>
      </c>
      <c r="Q864" t="s">
        <v>26</v>
      </c>
      <c r="R864" t="s">
        <v>26</v>
      </c>
      <c r="S864" t="s">
        <v>25</v>
      </c>
    </row>
    <row r="865" spans="1:19" x14ac:dyDescent="0.35">
      <c r="A865" t="s">
        <v>77</v>
      </c>
      <c r="B865">
        <v>53</v>
      </c>
      <c r="C865" t="s">
        <v>182</v>
      </c>
      <c r="D865">
        <v>117</v>
      </c>
      <c r="E865" t="s">
        <v>183</v>
      </c>
      <c r="F865" t="s">
        <v>22</v>
      </c>
      <c r="G865" t="s">
        <v>23</v>
      </c>
      <c r="H865">
        <v>1850</v>
      </c>
      <c r="I865" t="s">
        <v>178</v>
      </c>
      <c r="J865" t="s">
        <v>26</v>
      </c>
      <c r="K865">
        <v>3</v>
      </c>
      <c r="L865">
        <v>3</v>
      </c>
      <c r="M865" t="s">
        <v>25</v>
      </c>
      <c r="N865" t="s">
        <v>26</v>
      </c>
      <c r="O865" t="s">
        <v>25</v>
      </c>
      <c r="P865" t="s">
        <v>25</v>
      </c>
      <c r="Q865">
        <v>30</v>
      </c>
      <c r="R865">
        <v>1700</v>
      </c>
      <c r="S865" t="s">
        <v>25</v>
      </c>
    </row>
    <row r="866" spans="1:19" x14ac:dyDescent="0.35">
      <c r="A866" t="s">
        <v>79</v>
      </c>
      <c r="B866">
        <v>54</v>
      </c>
      <c r="C866" t="s">
        <v>182</v>
      </c>
      <c r="D866">
        <v>117</v>
      </c>
      <c r="E866" t="s">
        <v>183</v>
      </c>
      <c r="F866" t="s">
        <v>22</v>
      </c>
      <c r="G866" t="s">
        <v>25</v>
      </c>
      <c r="H866" t="s">
        <v>26</v>
      </c>
      <c r="I866" t="s">
        <v>26</v>
      </c>
      <c r="J866" t="s">
        <v>26</v>
      </c>
      <c r="K866" t="s">
        <v>26</v>
      </c>
      <c r="L866" t="s">
        <v>26</v>
      </c>
      <c r="M866" t="s">
        <v>26</v>
      </c>
      <c r="N866" t="s">
        <v>26</v>
      </c>
      <c r="O866" t="s">
        <v>26</v>
      </c>
      <c r="P866" t="s">
        <v>26</v>
      </c>
      <c r="Q866" t="s">
        <v>26</v>
      </c>
      <c r="R866" t="s">
        <v>26</v>
      </c>
      <c r="S866" t="s">
        <v>25</v>
      </c>
    </row>
    <row r="867" spans="1:19" x14ac:dyDescent="0.35">
      <c r="A867" t="s">
        <v>80</v>
      </c>
      <c r="B867">
        <v>55</v>
      </c>
      <c r="C867" t="s">
        <v>182</v>
      </c>
      <c r="D867">
        <v>117</v>
      </c>
      <c r="E867" t="s">
        <v>183</v>
      </c>
      <c r="F867" t="s">
        <v>22</v>
      </c>
      <c r="G867" t="s">
        <v>25</v>
      </c>
      <c r="H867" t="s">
        <v>26</v>
      </c>
      <c r="I867" t="s">
        <v>26</v>
      </c>
      <c r="J867" t="s">
        <v>26</v>
      </c>
      <c r="K867" t="s">
        <v>26</v>
      </c>
      <c r="L867" t="s">
        <v>26</v>
      </c>
      <c r="M867" t="s">
        <v>26</v>
      </c>
      <c r="N867" t="s">
        <v>26</v>
      </c>
      <c r="O867" t="s">
        <v>26</v>
      </c>
      <c r="P867" t="s">
        <v>26</v>
      </c>
      <c r="Q867" t="s">
        <v>26</v>
      </c>
      <c r="R867" t="s">
        <v>26</v>
      </c>
      <c r="S867" t="s">
        <v>25</v>
      </c>
    </row>
    <row r="868" spans="1:19" x14ac:dyDescent="0.35">
      <c r="A868" t="s">
        <v>81</v>
      </c>
      <c r="B868">
        <v>56</v>
      </c>
      <c r="C868" t="s">
        <v>182</v>
      </c>
      <c r="D868">
        <v>117</v>
      </c>
      <c r="E868" t="s">
        <v>183</v>
      </c>
      <c r="F868" t="s">
        <v>22</v>
      </c>
      <c r="G868" t="s">
        <v>25</v>
      </c>
      <c r="H868" t="s">
        <v>26</v>
      </c>
      <c r="I868" t="s">
        <v>26</v>
      </c>
      <c r="J868" t="s">
        <v>26</v>
      </c>
      <c r="K868" t="s">
        <v>26</v>
      </c>
      <c r="L868" t="s">
        <v>26</v>
      </c>
      <c r="M868" t="s">
        <v>26</v>
      </c>
      <c r="N868" t="s">
        <v>26</v>
      </c>
      <c r="O868" t="s">
        <v>26</v>
      </c>
      <c r="P868" t="s">
        <v>26</v>
      </c>
      <c r="Q868" t="s">
        <v>26</v>
      </c>
      <c r="R868" t="s">
        <v>26</v>
      </c>
      <c r="S868" t="s">
        <v>25</v>
      </c>
    </row>
    <row r="869" spans="1:19" x14ac:dyDescent="0.35">
      <c r="A869" t="s">
        <v>19</v>
      </c>
      <c r="B869">
        <v>1</v>
      </c>
      <c r="C869" t="s">
        <v>184</v>
      </c>
      <c r="D869">
        <v>118</v>
      </c>
      <c r="E869" t="s">
        <v>179</v>
      </c>
      <c r="F869" t="s">
        <v>22</v>
      </c>
      <c r="G869" t="s">
        <v>25</v>
      </c>
      <c r="H869" t="s">
        <v>26</v>
      </c>
      <c r="I869" t="s">
        <v>26</v>
      </c>
      <c r="J869" t="s">
        <v>26</v>
      </c>
      <c r="K869" t="s">
        <v>26</v>
      </c>
      <c r="L869" t="s">
        <v>26</v>
      </c>
      <c r="M869" t="s">
        <v>26</v>
      </c>
      <c r="N869" t="s">
        <v>26</v>
      </c>
      <c r="O869" t="s">
        <v>26</v>
      </c>
      <c r="P869" t="s">
        <v>26</v>
      </c>
      <c r="Q869" t="s">
        <v>26</v>
      </c>
      <c r="R869" t="s">
        <v>26</v>
      </c>
      <c r="S869" t="s">
        <v>26</v>
      </c>
    </row>
    <row r="870" spans="1:19" x14ac:dyDescent="0.35">
      <c r="A870" t="s">
        <v>28</v>
      </c>
      <c r="B870">
        <v>2</v>
      </c>
      <c r="C870" t="s">
        <v>184</v>
      </c>
      <c r="D870">
        <v>118</v>
      </c>
      <c r="E870" t="s">
        <v>179</v>
      </c>
      <c r="F870" t="s">
        <v>22</v>
      </c>
      <c r="G870" t="s">
        <v>25</v>
      </c>
      <c r="H870" t="s">
        <v>26</v>
      </c>
      <c r="I870" t="s">
        <v>26</v>
      </c>
      <c r="J870" t="s">
        <v>26</v>
      </c>
      <c r="K870" t="s">
        <v>26</v>
      </c>
      <c r="L870" t="s">
        <v>26</v>
      </c>
      <c r="M870" t="s">
        <v>26</v>
      </c>
      <c r="N870" t="s">
        <v>26</v>
      </c>
      <c r="O870" t="s">
        <v>26</v>
      </c>
      <c r="P870" t="s">
        <v>26</v>
      </c>
      <c r="Q870" t="s">
        <v>26</v>
      </c>
      <c r="R870" t="s">
        <v>26</v>
      </c>
      <c r="S870" t="s">
        <v>26</v>
      </c>
    </row>
    <row r="871" spans="1:19" x14ac:dyDescent="0.35">
      <c r="A871" t="s">
        <v>32</v>
      </c>
      <c r="B871">
        <v>4</v>
      </c>
      <c r="C871" t="s">
        <v>184</v>
      </c>
      <c r="D871">
        <v>118</v>
      </c>
      <c r="E871" t="s">
        <v>179</v>
      </c>
      <c r="F871" t="s">
        <v>22</v>
      </c>
      <c r="G871" t="s">
        <v>23</v>
      </c>
      <c r="H871" t="s">
        <v>26</v>
      </c>
      <c r="I871" t="s">
        <v>26</v>
      </c>
      <c r="J871" t="s">
        <v>26</v>
      </c>
      <c r="K871" t="s">
        <v>26</v>
      </c>
      <c r="L871" t="s">
        <v>26</v>
      </c>
      <c r="M871" t="s">
        <v>26</v>
      </c>
      <c r="N871" t="s">
        <v>26</v>
      </c>
      <c r="O871" t="s">
        <v>26</v>
      </c>
      <c r="P871" t="s">
        <v>26</v>
      </c>
      <c r="Q871" t="s">
        <v>26</v>
      </c>
      <c r="R871" t="s">
        <v>26</v>
      </c>
      <c r="S871" t="s">
        <v>26</v>
      </c>
    </row>
    <row r="872" spans="1:19" x14ac:dyDescent="0.35">
      <c r="A872" t="s">
        <v>33</v>
      </c>
      <c r="B872">
        <v>5</v>
      </c>
      <c r="C872" t="s">
        <v>184</v>
      </c>
      <c r="D872">
        <v>118</v>
      </c>
      <c r="E872" t="s">
        <v>179</v>
      </c>
      <c r="F872" t="s">
        <v>22</v>
      </c>
      <c r="G872" t="s">
        <v>25</v>
      </c>
      <c r="H872" t="s">
        <v>26</v>
      </c>
      <c r="I872" t="s">
        <v>26</v>
      </c>
      <c r="J872" t="s">
        <v>26</v>
      </c>
      <c r="K872" t="s">
        <v>26</v>
      </c>
      <c r="L872" t="s">
        <v>26</v>
      </c>
      <c r="M872" t="s">
        <v>26</v>
      </c>
      <c r="N872" t="s">
        <v>26</v>
      </c>
      <c r="O872" t="s">
        <v>26</v>
      </c>
      <c r="P872" t="s">
        <v>26</v>
      </c>
      <c r="Q872" t="s">
        <v>26</v>
      </c>
      <c r="R872" t="s">
        <v>26</v>
      </c>
      <c r="S872" t="s">
        <v>26</v>
      </c>
    </row>
    <row r="873" spans="1:19" x14ac:dyDescent="0.35">
      <c r="A873" t="s">
        <v>34</v>
      </c>
      <c r="B873">
        <v>6</v>
      </c>
      <c r="C873" t="s">
        <v>184</v>
      </c>
      <c r="D873">
        <v>118</v>
      </c>
      <c r="E873" t="s">
        <v>179</v>
      </c>
      <c r="F873" t="s">
        <v>22</v>
      </c>
      <c r="G873" t="s">
        <v>23</v>
      </c>
      <c r="H873">
        <v>0</v>
      </c>
      <c r="I873" t="s">
        <v>86</v>
      </c>
      <c r="J873" t="s">
        <v>85</v>
      </c>
      <c r="K873">
        <v>2</v>
      </c>
      <c r="L873">
        <v>1</v>
      </c>
      <c r="M873" t="s">
        <v>25</v>
      </c>
      <c r="N873" t="s">
        <v>26</v>
      </c>
      <c r="O873" t="s">
        <v>25</v>
      </c>
      <c r="P873" t="s">
        <v>25</v>
      </c>
      <c r="Q873">
        <v>30</v>
      </c>
      <c r="R873">
        <v>0</v>
      </c>
      <c r="S873" t="s">
        <v>25</v>
      </c>
    </row>
    <row r="874" spans="1:19" x14ac:dyDescent="0.35">
      <c r="A874" t="s">
        <v>35</v>
      </c>
      <c r="B874">
        <v>8</v>
      </c>
      <c r="C874" t="s">
        <v>184</v>
      </c>
      <c r="D874">
        <v>118</v>
      </c>
      <c r="E874" t="s">
        <v>179</v>
      </c>
      <c r="F874" t="s">
        <v>22</v>
      </c>
      <c r="G874" t="s">
        <v>23</v>
      </c>
      <c r="H874" t="s">
        <v>26</v>
      </c>
      <c r="I874" t="s">
        <v>26</v>
      </c>
      <c r="J874" t="s">
        <v>26</v>
      </c>
      <c r="K874" t="s">
        <v>26</v>
      </c>
      <c r="L874" t="s">
        <v>26</v>
      </c>
      <c r="M874" t="s">
        <v>26</v>
      </c>
      <c r="N874" t="s">
        <v>26</v>
      </c>
      <c r="O874" t="s">
        <v>26</v>
      </c>
      <c r="P874" t="s">
        <v>26</v>
      </c>
      <c r="Q874" t="s">
        <v>26</v>
      </c>
      <c r="R874" t="s">
        <v>26</v>
      </c>
      <c r="S874" t="s">
        <v>26</v>
      </c>
    </row>
    <row r="875" spans="1:19" x14ac:dyDescent="0.35">
      <c r="A875" t="s">
        <v>36</v>
      </c>
      <c r="B875">
        <v>9</v>
      </c>
      <c r="C875" t="s">
        <v>184</v>
      </c>
      <c r="D875">
        <v>118</v>
      </c>
      <c r="E875" t="s">
        <v>179</v>
      </c>
      <c r="F875" t="s">
        <v>22</v>
      </c>
      <c r="G875" t="s">
        <v>23</v>
      </c>
      <c r="H875" t="s">
        <v>26</v>
      </c>
      <c r="I875" t="s">
        <v>26</v>
      </c>
      <c r="J875" t="s">
        <v>26</v>
      </c>
      <c r="K875" t="s">
        <v>26</v>
      </c>
      <c r="L875" t="s">
        <v>26</v>
      </c>
      <c r="M875" t="s">
        <v>26</v>
      </c>
      <c r="N875" t="s">
        <v>26</v>
      </c>
      <c r="O875" t="s">
        <v>26</v>
      </c>
      <c r="P875" t="s">
        <v>26</v>
      </c>
      <c r="Q875" t="s">
        <v>26</v>
      </c>
      <c r="R875" t="s">
        <v>26</v>
      </c>
      <c r="S875" t="s">
        <v>26</v>
      </c>
    </row>
    <row r="876" spans="1:19" x14ac:dyDescent="0.35">
      <c r="A876" t="s">
        <v>37</v>
      </c>
      <c r="B876">
        <v>10</v>
      </c>
      <c r="C876" t="s">
        <v>184</v>
      </c>
      <c r="D876">
        <v>118</v>
      </c>
      <c r="E876" t="s">
        <v>179</v>
      </c>
      <c r="F876" t="s">
        <v>22</v>
      </c>
      <c r="G876" t="s">
        <v>25</v>
      </c>
      <c r="H876" t="s">
        <v>26</v>
      </c>
      <c r="I876" t="s">
        <v>26</v>
      </c>
      <c r="J876" t="s">
        <v>26</v>
      </c>
      <c r="K876" t="s">
        <v>26</v>
      </c>
      <c r="L876" t="s">
        <v>26</v>
      </c>
      <c r="M876" t="s">
        <v>26</v>
      </c>
      <c r="N876" t="s">
        <v>26</v>
      </c>
      <c r="O876" t="s">
        <v>26</v>
      </c>
      <c r="P876" t="s">
        <v>26</v>
      </c>
      <c r="Q876" t="s">
        <v>26</v>
      </c>
      <c r="R876" t="s">
        <v>26</v>
      </c>
      <c r="S876" t="s">
        <v>26</v>
      </c>
    </row>
    <row r="877" spans="1:19" x14ac:dyDescent="0.35">
      <c r="A877" t="s">
        <v>38</v>
      </c>
      <c r="B877">
        <v>11</v>
      </c>
      <c r="C877" t="s">
        <v>184</v>
      </c>
      <c r="D877">
        <v>118</v>
      </c>
      <c r="E877" t="s">
        <v>179</v>
      </c>
      <c r="F877" t="s">
        <v>22</v>
      </c>
      <c r="G877" t="s">
        <v>25</v>
      </c>
      <c r="H877" t="s">
        <v>26</v>
      </c>
      <c r="I877" t="s">
        <v>26</v>
      </c>
      <c r="J877" t="s">
        <v>26</v>
      </c>
      <c r="K877" t="s">
        <v>26</v>
      </c>
      <c r="L877" t="s">
        <v>26</v>
      </c>
      <c r="M877" t="s">
        <v>26</v>
      </c>
      <c r="N877" t="s">
        <v>26</v>
      </c>
      <c r="O877" t="s">
        <v>26</v>
      </c>
      <c r="P877" t="s">
        <v>26</v>
      </c>
      <c r="Q877" t="s">
        <v>26</v>
      </c>
      <c r="R877" t="s">
        <v>26</v>
      </c>
      <c r="S877" t="s">
        <v>26</v>
      </c>
    </row>
    <row r="878" spans="1:19" x14ac:dyDescent="0.35">
      <c r="A878" t="s">
        <v>39</v>
      </c>
      <c r="B878">
        <v>12</v>
      </c>
      <c r="C878" t="s">
        <v>184</v>
      </c>
      <c r="D878">
        <v>118</v>
      </c>
      <c r="E878" t="s">
        <v>179</v>
      </c>
      <c r="F878" t="s">
        <v>22</v>
      </c>
      <c r="G878" t="s">
        <v>25</v>
      </c>
      <c r="H878" t="s">
        <v>26</v>
      </c>
      <c r="I878" t="s">
        <v>26</v>
      </c>
      <c r="J878" t="s">
        <v>26</v>
      </c>
      <c r="K878" t="s">
        <v>26</v>
      </c>
      <c r="L878" t="s">
        <v>26</v>
      </c>
      <c r="M878" t="s">
        <v>26</v>
      </c>
      <c r="N878" t="s">
        <v>26</v>
      </c>
      <c r="O878" t="s">
        <v>26</v>
      </c>
      <c r="P878" t="s">
        <v>26</v>
      </c>
      <c r="Q878" t="s">
        <v>26</v>
      </c>
      <c r="R878" t="s">
        <v>26</v>
      </c>
      <c r="S878" t="s">
        <v>26</v>
      </c>
    </row>
    <row r="879" spans="1:19" x14ac:dyDescent="0.35">
      <c r="A879" t="s">
        <v>40</v>
      </c>
      <c r="B879">
        <v>13</v>
      </c>
      <c r="C879" t="s">
        <v>184</v>
      </c>
      <c r="D879">
        <v>118</v>
      </c>
      <c r="E879" t="s">
        <v>179</v>
      </c>
      <c r="F879" t="s">
        <v>22</v>
      </c>
      <c r="G879" t="s">
        <v>25</v>
      </c>
      <c r="H879" t="s">
        <v>26</v>
      </c>
      <c r="I879" t="s">
        <v>26</v>
      </c>
      <c r="J879" t="s">
        <v>26</v>
      </c>
      <c r="K879" t="s">
        <v>26</v>
      </c>
      <c r="L879" t="s">
        <v>26</v>
      </c>
      <c r="M879" t="s">
        <v>26</v>
      </c>
      <c r="N879" t="s">
        <v>26</v>
      </c>
      <c r="O879" t="s">
        <v>26</v>
      </c>
      <c r="P879" t="s">
        <v>26</v>
      </c>
      <c r="Q879" t="s">
        <v>26</v>
      </c>
      <c r="R879" t="s">
        <v>26</v>
      </c>
      <c r="S879" t="s">
        <v>26</v>
      </c>
    </row>
    <row r="880" spans="1:19" x14ac:dyDescent="0.35">
      <c r="A880" t="s">
        <v>41</v>
      </c>
      <c r="B880">
        <v>15</v>
      </c>
      <c r="C880" t="s">
        <v>184</v>
      </c>
      <c r="D880">
        <v>118</v>
      </c>
      <c r="E880" t="s">
        <v>179</v>
      </c>
      <c r="F880" t="s">
        <v>22</v>
      </c>
      <c r="G880" t="s">
        <v>25</v>
      </c>
      <c r="H880" t="s">
        <v>26</v>
      </c>
      <c r="I880" t="s">
        <v>26</v>
      </c>
      <c r="J880" t="s">
        <v>26</v>
      </c>
      <c r="K880" t="s">
        <v>26</v>
      </c>
      <c r="L880" t="s">
        <v>26</v>
      </c>
      <c r="M880" t="s">
        <v>26</v>
      </c>
      <c r="N880" t="s">
        <v>26</v>
      </c>
      <c r="O880" t="s">
        <v>26</v>
      </c>
      <c r="P880" t="s">
        <v>26</v>
      </c>
      <c r="Q880" t="s">
        <v>26</v>
      </c>
      <c r="R880" t="s">
        <v>26</v>
      </c>
      <c r="S880" t="s">
        <v>26</v>
      </c>
    </row>
    <row r="881" spans="1:19" x14ac:dyDescent="0.35">
      <c r="A881" t="s">
        <v>42</v>
      </c>
      <c r="B881">
        <v>16</v>
      </c>
      <c r="C881" t="s">
        <v>184</v>
      </c>
      <c r="D881">
        <v>118</v>
      </c>
      <c r="E881" t="s">
        <v>179</v>
      </c>
      <c r="F881" t="s">
        <v>22</v>
      </c>
      <c r="G881" t="s">
        <v>25</v>
      </c>
      <c r="H881" t="s">
        <v>26</v>
      </c>
      <c r="I881" t="s">
        <v>26</v>
      </c>
      <c r="J881" t="s">
        <v>26</v>
      </c>
      <c r="K881" t="s">
        <v>26</v>
      </c>
      <c r="L881" t="s">
        <v>26</v>
      </c>
      <c r="M881" t="s">
        <v>26</v>
      </c>
      <c r="N881" t="s">
        <v>26</v>
      </c>
      <c r="O881" t="s">
        <v>26</v>
      </c>
      <c r="P881" t="s">
        <v>26</v>
      </c>
      <c r="Q881" t="s">
        <v>26</v>
      </c>
      <c r="R881" t="s">
        <v>26</v>
      </c>
      <c r="S881" t="s">
        <v>26</v>
      </c>
    </row>
    <row r="882" spans="1:19" x14ac:dyDescent="0.35">
      <c r="A882" t="s">
        <v>43</v>
      </c>
      <c r="B882">
        <v>17</v>
      </c>
      <c r="C882" t="s">
        <v>184</v>
      </c>
      <c r="D882">
        <v>118</v>
      </c>
      <c r="E882" t="s">
        <v>179</v>
      </c>
      <c r="F882" t="s">
        <v>22</v>
      </c>
      <c r="G882" t="s">
        <v>25</v>
      </c>
      <c r="H882" t="s">
        <v>26</v>
      </c>
      <c r="I882" t="s">
        <v>26</v>
      </c>
      <c r="J882" t="s">
        <v>26</v>
      </c>
      <c r="K882" t="s">
        <v>26</v>
      </c>
      <c r="L882" t="s">
        <v>26</v>
      </c>
      <c r="M882" t="s">
        <v>26</v>
      </c>
      <c r="N882" t="s">
        <v>26</v>
      </c>
      <c r="O882" t="s">
        <v>26</v>
      </c>
      <c r="P882" t="s">
        <v>26</v>
      </c>
      <c r="Q882" t="s">
        <v>26</v>
      </c>
      <c r="R882" t="s">
        <v>26</v>
      </c>
      <c r="S882" t="s">
        <v>26</v>
      </c>
    </row>
    <row r="883" spans="1:19" x14ac:dyDescent="0.35">
      <c r="A883" t="s">
        <v>44</v>
      </c>
      <c r="B883">
        <v>18</v>
      </c>
      <c r="C883" t="s">
        <v>184</v>
      </c>
      <c r="D883">
        <v>118</v>
      </c>
      <c r="E883" t="s">
        <v>179</v>
      </c>
      <c r="F883" t="s">
        <v>22</v>
      </c>
      <c r="G883" t="s">
        <v>25</v>
      </c>
      <c r="H883" t="s">
        <v>26</v>
      </c>
      <c r="I883" t="s">
        <v>26</v>
      </c>
      <c r="J883" t="s">
        <v>26</v>
      </c>
      <c r="K883" t="s">
        <v>26</v>
      </c>
      <c r="L883" t="s">
        <v>26</v>
      </c>
      <c r="M883" t="s">
        <v>26</v>
      </c>
      <c r="N883" t="s">
        <v>26</v>
      </c>
      <c r="O883" t="s">
        <v>26</v>
      </c>
      <c r="P883" t="s">
        <v>26</v>
      </c>
      <c r="Q883" t="s">
        <v>26</v>
      </c>
      <c r="R883" t="s">
        <v>26</v>
      </c>
      <c r="S883" t="s">
        <v>26</v>
      </c>
    </row>
    <row r="884" spans="1:19" x14ac:dyDescent="0.35">
      <c r="A884" t="s">
        <v>45</v>
      </c>
      <c r="B884">
        <v>19</v>
      </c>
      <c r="C884" t="s">
        <v>184</v>
      </c>
      <c r="D884">
        <v>118</v>
      </c>
      <c r="E884" t="s">
        <v>179</v>
      </c>
      <c r="F884" t="s">
        <v>22</v>
      </c>
      <c r="G884" t="s">
        <v>25</v>
      </c>
      <c r="H884" t="s">
        <v>26</v>
      </c>
      <c r="I884" t="s">
        <v>26</v>
      </c>
      <c r="J884" t="s">
        <v>26</v>
      </c>
      <c r="K884" t="s">
        <v>26</v>
      </c>
      <c r="L884" t="s">
        <v>26</v>
      </c>
      <c r="M884" t="s">
        <v>26</v>
      </c>
      <c r="N884" t="s">
        <v>26</v>
      </c>
      <c r="O884" t="s">
        <v>26</v>
      </c>
      <c r="P884" t="s">
        <v>26</v>
      </c>
      <c r="Q884" t="s">
        <v>26</v>
      </c>
      <c r="R884" t="s">
        <v>26</v>
      </c>
      <c r="S884" t="s">
        <v>26</v>
      </c>
    </row>
    <row r="885" spans="1:19" x14ac:dyDescent="0.35">
      <c r="A885" t="s">
        <v>46</v>
      </c>
      <c r="B885">
        <v>20</v>
      </c>
      <c r="C885" t="s">
        <v>184</v>
      </c>
      <c r="D885">
        <v>118</v>
      </c>
      <c r="E885" t="s">
        <v>179</v>
      </c>
      <c r="F885" t="s">
        <v>22</v>
      </c>
      <c r="G885" t="s">
        <v>25</v>
      </c>
      <c r="H885" t="s">
        <v>26</v>
      </c>
      <c r="I885" t="s">
        <v>26</v>
      </c>
      <c r="J885" t="s">
        <v>26</v>
      </c>
      <c r="K885" t="s">
        <v>26</v>
      </c>
      <c r="L885" t="s">
        <v>26</v>
      </c>
      <c r="M885" t="s">
        <v>26</v>
      </c>
      <c r="N885" t="s">
        <v>26</v>
      </c>
      <c r="O885" t="s">
        <v>26</v>
      </c>
      <c r="P885" t="s">
        <v>26</v>
      </c>
      <c r="Q885" t="s">
        <v>26</v>
      </c>
      <c r="R885" t="s">
        <v>26</v>
      </c>
      <c r="S885" t="s">
        <v>26</v>
      </c>
    </row>
    <row r="886" spans="1:19" x14ac:dyDescent="0.35">
      <c r="A886" t="s">
        <v>47</v>
      </c>
      <c r="B886">
        <v>21</v>
      </c>
      <c r="C886" t="s">
        <v>184</v>
      </c>
      <c r="D886">
        <v>118</v>
      </c>
      <c r="E886" t="s">
        <v>179</v>
      </c>
      <c r="F886" t="s">
        <v>22</v>
      </c>
      <c r="G886" t="s">
        <v>23</v>
      </c>
      <c r="H886">
        <v>70</v>
      </c>
      <c r="I886" t="s">
        <v>185</v>
      </c>
      <c r="J886" t="s">
        <v>85</v>
      </c>
      <c r="K886">
        <v>2</v>
      </c>
      <c r="L886">
        <v>1</v>
      </c>
      <c r="M886" t="s">
        <v>25</v>
      </c>
      <c r="N886" t="s">
        <v>26</v>
      </c>
      <c r="O886" t="s">
        <v>25</v>
      </c>
      <c r="P886" t="s">
        <v>25</v>
      </c>
      <c r="Q886">
        <v>0</v>
      </c>
      <c r="R886">
        <v>35</v>
      </c>
      <c r="S886" t="s">
        <v>25</v>
      </c>
    </row>
    <row r="887" spans="1:19" x14ac:dyDescent="0.35">
      <c r="A887" t="s">
        <v>48</v>
      </c>
      <c r="B887">
        <v>22</v>
      </c>
      <c r="C887" t="s">
        <v>184</v>
      </c>
      <c r="D887">
        <v>118</v>
      </c>
      <c r="E887" t="s">
        <v>179</v>
      </c>
      <c r="F887" t="s">
        <v>22</v>
      </c>
      <c r="G887" t="s">
        <v>25</v>
      </c>
      <c r="H887" t="s">
        <v>26</v>
      </c>
      <c r="I887" t="s">
        <v>26</v>
      </c>
      <c r="J887" t="s">
        <v>26</v>
      </c>
      <c r="K887" t="s">
        <v>26</v>
      </c>
      <c r="L887" t="s">
        <v>26</v>
      </c>
      <c r="M887" t="s">
        <v>26</v>
      </c>
      <c r="N887" t="s">
        <v>26</v>
      </c>
      <c r="O887" t="s">
        <v>26</v>
      </c>
      <c r="P887" t="s">
        <v>26</v>
      </c>
      <c r="Q887" t="s">
        <v>26</v>
      </c>
      <c r="R887" t="s">
        <v>26</v>
      </c>
      <c r="S887" t="s">
        <v>26</v>
      </c>
    </row>
    <row r="888" spans="1:19" x14ac:dyDescent="0.35">
      <c r="A888" t="s">
        <v>49</v>
      </c>
      <c r="B888">
        <v>23</v>
      </c>
      <c r="C888" t="s">
        <v>184</v>
      </c>
      <c r="D888">
        <v>118</v>
      </c>
      <c r="E888" t="s">
        <v>179</v>
      </c>
      <c r="F888" t="s">
        <v>22</v>
      </c>
      <c r="G888" t="s">
        <v>25</v>
      </c>
      <c r="H888" t="s">
        <v>26</v>
      </c>
      <c r="I888" t="s">
        <v>185</v>
      </c>
      <c r="J888" t="s">
        <v>26</v>
      </c>
      <c r="K888" t="s">
        <v>26</v>
      </c>
      <c r="L888" t="s">
        <v>26</v>
      </c>
      <c r="M888" t="s">
        <v>26</v>
      </c>
      <c r="N888" t="s">
        <v>26</v>
      </c>
      <c r="O888" t="s">
        <v>26</v>
      </c>
      <c r="P888" t="s">
        <v>26</v>
      </c>
      <c r="Q888" t="s">
        <v>26</v>
      </c>
      <c r="R888" t="s">
        <v>26</v>
      </c>
      <c r="S888" t="s">
        <v>26</v>
      </c>
    </row>
    <row r="889" spans="1:19" x14ac:dyDescent="0.35">
      <c r="A889" t="s">
        <v>50</v>
      </c>
      <c r="B889">
        <v>24</v>
      </c>
      <c r="C889" t="s">
        <v>184</v>
      </c>
      <c r="D889">
        <v>118</v>
      </c>
      <c r="E889" t="s">
        <v>179</v>
      </c>
      <c r="F889" t="s">
        <v>22</v>
      </c>
      <c r="G889" t="s">
        <v>23</v>
      </c>
      <c r="H889">
        <v>0</v>
      </c>
      <c r="I889" t="s">
        <v>26</v>
      </c>
      <c r="J889" t="s">
        <v>85</v>
      </c>
      <c r="K889">
        <v>2</v>
      </c>
      <c r="L889">
        <v>1</v>
      </c>
      <c r="M889" t="s">
        <v>25</v>
      </c>
      <c r="N889" t="s">
        <v>26</v>
      </c>
      <c r="O889" t="s">
        <v>25</v>
      </c>
      <c r="P889" t="s">
        <v>25</v>
      </c>
      <c r="Q889">
        <v>3</v>
      </c>
      <c r="S889" t="s">
        <v>25</v>
      </c>
    </row>
    <row r="890" spans="1:19" x14ac:dyDescent="0.35">
      <c r="A890" t="s">
        <v>51</v>
      </c>
      <c r="B890">
        <v>25</v>
      </c>
      <c r="C890" t="s">
        <v>184</v>
      </c>
      <c r="D890">
        <v>118</v>
      </c>
      <c r="E890" t="s">
        <v>179</v>
      </c>
      <c r="F890" t="s">
        <v>22</v>
      </c>
      <c r="G890" t="s">
        <v>25</v>
      </c>
      <c r="H890" t="s">
        <v>26</v>
      </c>
      <c r="I890" t="s">
        <v>26</v>
      </c>
      <c r="J890" t="s">
        <v>26</v>
      </c>
      <c r="K890" t="s">
        <v>26</v>
      </c>
      <c r="L890" t="s">
        <v>26</v>
      </c>
      <c r="M890" t="s">
        <v>26</v>
      </c>
      <c r="N890" t="s">
        <v>26</v>
      </c>
      <c r="O890" t="s">
        <v>26</v>
      </c>
      <c r="P890" t="s">
        <v>26</v>
      </c>
      <c r="Q890" t="s">
        <v>26</v>
      </c>
      <c r="R890" t="s">
        <v>26</v>
      </c>
      <c r="S890" t="s">
        <v>26</v>
      </c>
    </row>
    <row r="891" spans="1:19" x14ac:dyDescent="0.35">
      <c r="A891" t="s">
        <v>52</v>
      </c>
      <c r="B891">
        <v>26</v>
      </c>
      <c r="C891" t="s">
        <v>184</v>
      </c>
      <c r="D891">
        <v>118</v>
      </c>
      <c r="E891" t="s">
        <v>179</v>
      </c>
      <c r="F891" t="s">
        <v>22</v>
      </c>
      <c r="G891" t="s">
        <v>25</v>
      </c>
      <c r="H891" t="s">
        <v>26</v>
      </c>
      <c r="I891" t="s">
        <v>26</v>
      </c>
      <c r="J891" t="s">
        <v>26</v>
      </c>
      <c r="K891" t="s">
        <v>26</v>
      </c>
      <c r="L891" t="s">
        <v>26</v>
      </c>
      <c r="M891" t="s">
        <v>26</v>
      </c>
      <c r="N891" t="s">
        <v>26</v>
      </c>
      <c r="O891" t="s">
        <v>26</v>
      </c>
      <c r="P891" t="s">
        <v>26</v>
      </c>
      <c r="Q891" t="s">
        <v>26</v>
      </c>
      <c r="R891" t="s">
        <v>26</v>
      </c>
      <c r="S891" t="s">
        <v>26</v>
      </c>
    </row>
    <row r="892" spans="1:19" x14ac:dyDescent="0.35">
      <c r="A892" t="s">
        <v>53</v>
      </c>
      <c r="B892">
        <v>27</v>
      </c>
      <c r="C892" t="s">
        <v>184</v>
      </c>
      <c r="D892">
        <v>118</v>
      </c>
      <c r="E892" t="s">
        <v>179</v>
      </c>
      <c r="F892" t="s">
        <v>22</v>
      </c>
      <c r="G892" t="s">
        <v>25</v>
      </c>
      <c r="H892" t="s">
        <v>26</v>
      </c>
      <c r="I892" t="s">
        <v>26</v>
      </c>
      <c r="J892" t="s">
        <v>26</v>
      </c>
      <c r="K892" t="s">
        <v>26</v>
      </c>
      <c r="L892" t="s">
        <v>26</v>
      </c>
      <c r="M892" t="s">
        <v>26</v>
      </c>
      <c r="N892" t="s">
        <v>26</v>
      </c>
      <c r="O892" t="s">
        <v>26</v>
      </c>
      <c r="P892" t="s">
        <v>26</v>
      </c>
      <c r="Q892" t="s">
        <v>26</v>
      </c>
      <c r="R892" t="s">
        <v>26</v>
      </c>
      <c r="S892" t="s">
        <v>26</v>
      </c>
    </row>
    <row r="893" spans="1:19" x14ac:dyDescent="0.35">
      <c r="A893" t="s">
        <v>54</v>
      </c>
      <c r="B893">
        <v>28</v>
      </c>
      <c r="C893" t="s">
        <v>184</v>
      </c>
      <c r="D893">
        <v>118</v>
      </c>
      <c r="E893" t="s">
        <v>179</v>
      </c>
      <c r="F893" t="s">
        <v>22</v>
      </c>
      <c r="G893" t="s">
        <v>23</v>
      </c>
      <c r="H893">
        <v>50</v>
      </c>
      <c r="I893" t="s">
        <v>86</v>
      </c>
      <c r="J893" t="s">
        <v>85</v>
      </c>
      <c r="K893">
        <v>2</v>
      </c>
      <c r="L893">
        <v>1</v>
      </c>
      <c r="M893" t="s">
        <v>25</v>
      </c>
      <c r="N893" t="s">
        <v>26</v>
      </c>
      <c r="O893" t="s">
        <v>25</v>
      </c>
      <c r="P893" t="s">
        <v>25</v>
      </c>
      <c r="Q893">
        <v>0</v>
      </c>
      <c r="R893">
        <v>50</v>
      </c>
      <c r="S893" t="s">
        <v>25</v>
      </c>
    </row>
    <row r="894" spans="1:19" x14ac:dyDescent="0.35">
      <c r="A894" t="s">
        <v>55</v>
      </c>
      <c r="B894">
        <v>29</v>
      </c>
      <c r="C894" t="s">
        <v>184</v>
      </c>
      <c r="D894">
        <v>118</v>
      </c>
      <c r="E894" t="s">
        <v>179</v>
      </c>
      <c r="F894" t="s">
        <v>22</v>
      </c>
      <c r="G894" t="s">
        <v>25</v>
      </c>
      <c r="H894" t="s">
        <v>26</v>
      </c>
      <c r="I894" t="s">
        <v>26</v>
      </c>
      <c r="J894" t="s">
        <v>26</v>
      </c>
      <c r="K894" t="s">
        <v>26</v>
      </c>
      <c r="L894" t="s">
        <v>26</v>
      </c>
      <c r="M894" t="s">
        <v>26</v>
      </c>
      <c r="N894" t="s">
        <v>26</v>
      </c>
      <c r="O894" t="s">
        <v>26</v>
      </c>
      <c r="P894" t="s">
        <v>26</v>
      </c>
      <c r="Q894" t="s">
        <v>26</v>
      </c>
      <c r="R894" t="s">
        <v>26</v>
      </c>
      <c r="S894" t="s">
        <v>26</v>
      </c>
    </row>
    <row r="895" spans="1:19" x14ac:dyDescent="0.35">
      <c r="A895" t="s">
        <v>56</v>
      </c>
      <c r="B895">
        <v>30</v>
      </c>
      <c r="C895" t="s">
        <v>184</v>
      </c>
      <c r="D895">
        <v>118</v>
      </c>
      <c r="E895" t="s">
        <v>179</v>
      </c>
      <c r="F895" t="s">
        <v>22</v>
      </c>
      <c r="G895" t="s">
        <v>25</v>
      </c>
      <c r="H895" t="s">
        <v>26</v>
      </c>
      <c r="I895" t="s">
        <v>26</v>
      </c>
      <c r="J895" t="s">
        <v>26</v>
      </c>
      <c r="K895" t="s">
        <v>26</v>
      </c>
      <c r="L895" t="s">
        <v>26</v>
      </c>
      <c r="M895" t="s">
        <v>26</v>
      </c>
      <c r="N895" t="s">
        <v>26</v>
      </c>
      <c r="O895" t="s">
        <v>26</v>
      </c>
      <c r="P895" t="s">
        <v>26</v>
      </c>
      <c r="Q895" t="s">
        <v>26</v>
      </c>
      <c r="R895" t="s">
        <v>26</v>
      </c>
      <c r="S895" t="s">
        <v>26</v>
      </c>
    </row>
    <row r="896" spans="1:19" x14ac:dyDescent="0.35">
      <c r="A896" t="s">
        <v>57</v>
      </c>
      <c r="B896">
        <v>31</v>
      </c>
      <c r="C896" t="s">
        <v>184</v>
      </c>
      <c r="D896">
        <v>118</v>
      </c>
      <c r="E896" t="s">
        <v>179</v>
      </c>
      <c r="F896" t="s">
        <v>22</v>
      </c>
      <c r="G896" t="s">
        <v>23</v>
      </c>
      <c r="H896">
        <v>95</v>
      </c>
      <c r="I896" t="s">
        <v>86</v>
      </c>
      <c r="J896" t="s">
        <v>85</v>
      </c>
      <c r="K896">
        <v>2</v>
      </c>
      <c r="L896">
        <v>1</v>
      </c>
      <c r="M896" t="s">
        <v>25</v>
      </c>
      <c r="N896">
        <v>19</v>
      </c>
      <c r="O896" t="s">
        <v>25</v>
      </c>
      <c r="P896" t="s">
        <v>25</v>
      </c>
      <c r="Q896">
        <v>30</v>
      </c>
      <c r="R896">
        <v>95</v>
      </c>
      <c r="S896" t="s">
        <v>25</v>
      </c>
    </row>
    <row r="897" spans="1:19" x14ac:dyDescent="0.35">
      <c r="A897" t="s">
        <v>58</v>
      </c>
      <c r="B897">
        <v>32</v>
      </c>
      <c r="C897" t="s">
        <v>184</v>
      </c>
      <c r="D897">
        <v>118</v>
      </c>
      <c r="E897" t="s">
        <v>179</v>
      </c>
      <c r="F897" t="s">
        <v>22</v>
      </c>
      <c r="G897" t="s">
        <v>25</v>
      </c>
      <c r="H897" t="s">
        <v>26</v>
      </c>
      <c r="I897" t="s">
        <v>26</v>
      </c>
      <c r="J897" t="s">
        <v>26</v>
      </c>
      <c r="K897" t="s">
        <v>26</v>
      </c>
      <c r="L897" t="s">
        <v>26</v>
      </c>
      <c r="M897" t="s">
        <v>26</v>
      </c>
      <c r="N897" t="s">
        <v>26</v>
      </c>
      <c r="O897" t="s">
        <v>26</v>
      </c>
      <c r="P897" t="s">
        <v>26</v>
      </c>
      <c r="Q897" t="s">
        <v>26</v>
      </c>
      <c r="R897" t="s">
        <v>26</v>
      </c>
      <c r="S897" t="s">
        <v>26</v>
      </c>
    </row>
    <row r="898" spans="1:19" x14ac:dyDescent="0.35">
      <c r="A898" t="s">
        <v>59</v>
      </c>
      <c r="B898">
        <v>33</v>
      </c>
      <c r="C898" t="s">
        <v>184</v>
      </c>
      <c r="D898">
        <v>118</v>
      </c>
      <c r="E898" t="s">
        <v>179</v>
      </c>
      <c r="F898" t="s">
        <v>22</v>
      </c>
      <c r="G898" t="s">
        <v>25</v>
      </c>
      <c r="H898" t="s">
        <v>26</v>
      </c>
      <c r="I898" t="s">
        <v>26</v>
      </c>
      <c r="J898" t="s">
        <v>26</v>
      </c>
      <c r="K898" t="s">
        <v>26</v>
      </c>
      <c r="L898" t="s">
        <v>26</v>
      </c>
      <c r="M898" t="s">
        <v>26</v>
      </c>
      <c r="N898" t="s">
        <v>26</v>
      </c>
      <c r="O898" t="s">
        <v>26</v>
      </c>
      <c r="P898" t="s">
        <v>26</v>
      </c>
      <c r="Q898" t="s">
        <v>26</v>
      </c>
      <c r="R898" t="s">
        <v>26</v>
      </c>
      <c r="S898" t="s">
        <v>26</v>
      </c>
    </row>
    <row r="899" spans="1:19" x14ac:dyDescent="0.35">
      <c r="A899" t="s">
        <v>60</v>
      </c>
      <c r="B899">
        <v>34</v>
      </c>
      <c r="C899" t="s">
        <v>184</v>
      </c>
      <c r="D899">
        <v>118</v>
      </c>
      <c r="E899" t="s">
        <v>179</v>
      </c>
      <c r="F899" t="s">
        <v>22</v>
      </c>
      <c r="G899" t="s">
        <v>25</v>
      </c>
      <c r="H899" t="s">
        <v>26</v>
      </c>
      <c r="I899" t="s">
        <v>26</v>
      </c>
      <c r="J899" t="s">
        <v>26</v>
      </c>
      <c r="K899" t="s">
        <v>26</v>
      </c>
      <c r="L899" t="s">
        <v>26</v>
      </c>
      <c r="M899" t="s">
        <v>26</v>
      </c>
      <c r="N899" t="s">
        <v>26</v>
      </c>
      <c r="O899" t="s">
        <v>26</v>
      </c>
      <c r="P899" t="s">
        <v>26</v>
      </c>
      <c r="Q899" t="s">
        <v>26</v>
      </c>
      <c r="R899" t="s">
        <v>26</v>
      </c>
      <c r="S899" t="s">
        <v>26</v>
      </c>
    </row>
    <row r="900" spans="1:19" x14ac:dyDescent="0.35">
      <c r="A900" t="s">
        <v>61</v>
      </c>
      <c r="B900">
        <v>35</v>
      </c>
      <c r="C900" t="s">
        <v>184</v>
      </c>
      <c r="D900">
        <v>118</v>
      </c>
      <c r="E900" t="s">
        <v>179</v>
      </c>
      <c r="F900" t="s">
        <v>22</v>
      </c>
      <c r="G900" t="s">
        <v>23</v>
      </c>
      <c r="H900">
        <v>45</v>
      </c>
      <c r="I900" t="s">
        <v>86</v>
      </c>
      <c r="J900" t="s">
        <v>85</v>
      </c>
      <c r="K900">
        <v>2</v>
      </c>
      <c r="L900">
        <v>1</v>
      </c>
      <c r="M900" t="s">
        <v>25</v>
      </c>
      <c r="N900" t="s">
        <v>26</v>
      </c>
      <c r="O900" t="s">
        <v>25</v>
      </c>
      <c r="P900" t="s">
        <v>25</v>
      </c>
      <c r="Q900">
        <v>16</v>
      </c>
      <c r="R900">
        <v>45</v>
      </c>
      <c r="S900" t="s">
        <v>25</v>
      </c>
    </row>
    <row r="901" spans="1:19" x14ac:dyDescent="0.35">
      <c r="A901" t="s">
        <v>62</v>
      </c>
      <c r="B901">
        <v>36</v>
      </c>
      <c r="C901" t="s">
        <v>184</v>
      </c>
      <c r="D901">
        <v>118</v>
      </c>
      <c r="E901" t="s">
        <v>179</v>
      </c>
      <c r="F901" t="s">
        <v>22</v>
      </c>
      <c r="G901" t="s">
        <v>25</v>
      </c>
      <c r="H901" t="s">
        <v>26</v>
      </c>
      <c r="I901" t="s">
        <v>26</v>
      </c>
      <c r="J901" t="s">
        <v>26</v>
      </c>
      <c r="K901" t="s">
        <v>26</v>
      </c>
      <c r="L901" t="s">
        <v>26</v>
      </c>
      <c r="M901" t="s">
        <v>26</v>
      </c>
      <c r="N901" t="s">
        <v>26</v>
      </c>
      <c r="O901" t="s">
        <v>26</v>
      </c>
      <c r="P901" t="s">
        <v>26</v>
      </c>
      <c r="Q901" t="s">
        <v>26</v>
      </c>
      <c r="R901" t="s">
        <v>26</v>
      </c>
      <c r="S901" t="s">
        <v>26</v>
      </c>
    </row>
    <row r="902" spans="1:19" x14ac:dyDescent="0.35">
      <c r="A902" t="s">
        <v>63</v>
      </c>
      <c r="B902">
        <v>37</v>
      </c>
      <c r="C902" t="s">
        <v>184</v>
      </c>
      <c r="D902">
        <v>118</v>
      </c>
      <c r="E902" t="s">
        <v>179</v>
      </c>
      <c r="F902" t="s">
        <v>22</v>
      </c>
      <c r="G902" t="s">
        <v>25</v>
      </c>
      <c r="H902" t="s">
        <v>26</v>
      </c>
      <c r="I902" t="s">
        <v>26</v>
      </c>
      <c r="J902" t="s">
        <v>26</v>
      </c>
      <c r="K902" t="s">
        <v>26</v>
      </c>
      <c r="L902" t="s">
        <v>26</v>
      </c>
      <c r="M902" t="s">
        <v>26</v>
      </c>
      <c r="N902" t="s">
        <v>26</v>
      </c>
      <c r="O902" t="s">
        <v>26</v>
      </c>
      <c r="P902" t="s">
        <v>26</v>
      </c>
      <c r="Q902" t="s">
        <v>26</v>
      </c>
      <c r="R902" t="s">
        <v>26</v>
      </c>
      <c r="S902" t="s">
        <v>26</v>
      </c>
    </row>
    <row r="903" spans="1:19" x14ac:dyDescent="0.35">
      <c r="A903" t="s">
        <v>64</v>
      </c>
      <c r="B903">
        <v>38</v>
      </c>
      <c r="C903" t="s">
        <v>184</v>
      </c>
      <c r="D903">
        <v>118</v>
      </c>
      <c r="E903" t="s">
        <v>179</v>
      </c>
      <c r="F903" t="s">
        <v>22</v>
      </c>
      <c r="G903" t="s">
        <v>25</v>
      </c>
      <c r="H903" t="s">
        <v>26</v>
      </c>
      <c r="I903" t="s">
        <v>26</v>
      </c>
      <c r="J903" t="s">
        <v>26</v>
      </c>
      <c r="K903" t="s">
        <v>26</v>
      </c>
      <c r="L903" t="s">
        <v>26</v>
      </c>
      <c r="M903" t="s">
        <v>26</v>
      </c>
      <c r="N903" t="s">
        <v>26</v>
      </c>
      <c r="O903" t="s">
        <v>26</v>
      </c>
      <c r="P903" t="s">
        <v>26</v>
      </c>
      <c r="Q903" t="s">
        <v>26</v>
      </c>
      <c r="R903" t="s">
        <v>26</v>
      </c>
      <c r="S903" t="s">
        <v>26</v>
      </c>
    </row>
    <row r="904" spans="1:19" x14ac:dyDescent="0.35">
      <c r="A904" t="s">
        <v>65</v>
      </c>
      <c r="B904">
        <v>39</v>
      </c>
      <c r="C904" t="s">
        <v>184</v>
      </c>
      <c r="D904">
        <v>118</v>
      </c>
      <c r="E904" t="s">
        <v>179</v>
      </c>
      <c r="F904" t="s">
        <v>22</v>
      </c>
      <c r="G904" t="s">
        <v>23</v>
      </c>
      <c r="H904">
        <v>35</v>
      </c>
      <c r="I904" t="s">
        <v>86</v>
      </c>
      <c r="J904" t="s">
        <v>85</v>
      </c>
      <c r="K904">
        <v>2</v>
      </c>
      <c r="L904">
        <v>1</v>
      </c>
      <c r="M904" t="s">
        <v>25</v>
      </c>
      <c r="N904" t="s">
        <v>26</v>
      </c>
      <c r="O904" t="s">
        <v>25</v>
      </c>
      <c r="P904" t="s">
        <v>25</v>
      </c>
      <c r="Q904">
        <v>15</v>
      </c>
      <c r="R904">
        <v>35</v>
      </c>
      <c r="S904" t="s">
        <v>25</v>
      </c>
    </row>
    <row r="905" spans="1:19" x14ac:dyDescent="0.35">
      <c r="A905" t="s">
        <v>66</v>
      </c>
      <c r="B905">
        <v>40</v>
      </c>
      <c r="C905" t="s">
        <v>184</v>
      </c>
      <c r="D905">
        <v>118</v>
      </c>
      <c r="E905" t="s">
        <v>179</v>
      </c>
      <c r="F905" t="s">
        <v>22</v>
      </c>
      <c r="G905" t="s">
        <v>25</v>
      </c>
      <c r="H905" t="s">
        <v>26</v>
      </c>
      <c r="I905" t="s">
        <v>26</v>
      </c>
      <c r="J905" t="s">
        <v>26</v>
      </c>
      <c r="K905" t="s">
        <v>26</v>
      </c>
      <c r="L905" t="s">
        <v>26</v>
      </c>
      <c r="M905" t="s">
        <v>26</v>
      </c>
      <c r="N905" t="s">
        <v>26</v>
      </c>
      <c r="O905" t="s">
        <v>26</v>
      </c>
      <c r="P905" t="s">
        <v>26</v>
      </c>
      <c r="Q905" t="s">
        <v>26</v>
      </c>
      <c r="R905" t="s">
        <v>26</v>
      </c>
      <c r="S905" t="s">
        <v>26</v>
      </c>
    </row>
    <row r="906" spans="1:19" x14ac:dyDescent="0.35">
      <c r="A906" t="s">
        <v>67</v>
      </c>
      <c r="B906">
        <v>41</v>
      </c>
      <c r="C906" t="s">
        <v>184</v>
      </c>
      <c r="D906">
        <v>118</v>
      </c>
      <c r="E906" t="s">
        <v>179</v>
      </c>
      <c r="F906" t="s">
        <v>22</v>
      </c>
      <c r="G906" t="s">
        <v>23</v>
      </c>
      <c r="H906">
        <v>150</v>
      </c>
      <c r="I906" t="s">
        <v>86</v>
      </c>
      <c r="J906" t="s">
        <v>85</v>
      </c>
      <c r="K906">
        <v>2</v>
      </c>
      <c r="L906">
        <v>1</v>
      </c>
      <c r="M906" t="s">
        <v>25</v>
      </c>
      <c r="N906" t="s">
        <v>26</v>
      </c>
      <c r="O906" t="s">
        <v>25</v>
      </c>
      <c r="P906" t="s">
        <v>25</v>
      </c>
      <c r="Q906">
        <v>20</v>
      </c>
      <c r="R906">
        <v>150</v>
      </c>
      <c r="S906" t="s">
        <v>25</v>
      </c>
    </row>
    <row r="907" spans="1:19" x14ac:dyDescent="0.35">
      <c r="A907" t="s">
        <v>68</v>
      </c>
      <c r="B907">
        <v>42</v>
      </c>
      <c r="C907" t="s">
        <v>184</v>
      </c>
      <c r="D907">
        <v>118</v>
      </c>
      <c r="E907" t="s">
        <v>179</v>
      </c>
      <c r="F907" t="s">
        <v>22</v>
      </c>
      <c r="G907" t="s">
        <v>25</v>
      </c>
      <c r="H907" t="s">
        <v>26</v>
      </c>
      <c r="I907" t="s">
        <v>26</v>
      </c>
      <c r="J907" t="s">
        <v>26</v>
      </c>
      <c r="K907" t="s">
        <v>26</v>
      </c>
      <c r="L907" t="s">
        <v>26</v>
      </c>
      <c r="M907" t="s">
        <v>26</v>
      </c>
      <c r="N907" t="s">
        <v>26</v>
      </c>
      <c r="O907" t="s">
        <v>26</v>
      </c>
      <c r="P907" t="s">
        <v>26</v>
      </c>
      <c r="Q907" t="s">
        <v>26</v>
      </c>
      <c r="R907" t="s">
        <v>26</v>
      </c>
      <c r="S907" t="s">
        <v>26</v>
      </c>
    </row>
    <row r="908" spans="1:19" x14ac:dyDescent="0.35">
      <c r="A908" t="s">
        <v>69</v>
      </c>
      <c r="B908">
        <v>44</v>
      </c>
      <c r="C908" t="s">
        <v>184</v>
      </c>
      <c r="D908">
        <v>118</v>
      </c>
      <c r="E908" t="s">
        <v>179</v>
      </c>
      <c r="F908" t="s">
        <v>22</v>
      </c>
      <c r="G908" t="s">
        <v>25</v>
      </c>
      <c r="H908" t="s">
        <v>26</v>
      </c>
      <c r="I908" t="s">
        <v>26</v>
      </c>
      <c r="J908" t="s">
        <v>26</v>
      </c>
      <c r="K908" t="s">
        <v>26</v>
      </c>
      <c r="L908" t="s">
        <v>26</v>
      </c>
      <c r="M908" t="s">
        <v>26</v>
      </c>
      <c r="N908" t="s">
        <v>26</v>
      </c>
      <c r="O908" t="s">
        <v>26</v>
      </c>
      <c r="P908" t="s">
        <v>26</v>
      </c>
      <c r="Q908" t="s">
        <v>26</v>
      </c>
      <c r="R908" t="s">
        <v>26</v>
      </c>
      <c r="S908" t="s">
        <v>26</v>
      </c>
    </row>
    <row r="909" spans="1:19" x14ac:dyDescent="0.35">
      <c r="A909" t="s">
        <v>70</v>
      </c>
      <c r="B909">
        <v>45</v>
      </c>
      <c r="C909" t="s">
        <v>184</v>
      </c>
      <c r="D909">
        <v>118</v>
      </c>
      <c r="E909" t="s">
        <v>179</v>
      </c>
      <c r="F909" t="s">
        <v>22</v>
      </c>
      <c r="G909" t="s">
        <v>25</v>
      </c>
      <c r="H909" t="s">
        <v>26</v>
      </c>
      <c r="I909" t="s">
        <v>26</v>
      </c>
      <c r="J909" t="s">
        <v>26</v>
      </c>
      <c r="K909" t="s">
        <v>26</v>
      </c>
      <c r="L909" t="s">
        <v>26</v>
      </c>
      <c r="M909" t="s">
        <v>26</v>
      </c>
      <c r="N909" t="s">
        <v>26</v>
      </c>
      <c r="O909" t="s">
        <v>26</v>
      </c>
      <c r="P909" t="s">
        <v>26</v>
      </c>
      <c r="Q909" t="s">
        <v>26</v>
      </c>
      <c r="R909" t="s">
        <v>26</v>
      </c>
      <c r="S909" t="s">
        <v>26</v>
      </c>
    </row>
    <row r="910" spans="1:19" x14ac:dyDescent="0.35">
      <c r="A910" t="s">
        <v>71</v>
      </c>
      <c r="B910">
        <v>46</v>
      </c>
      <c r="C910" t="s">
        <v>184</v>
      </c>
      <c r="D910">
        <v>118</v>
      </c>
      <c r="E910" t="s">
        <v>179</v>
      </c>
      <c r="F910" t="s">
        <v>22</v>
      </c>
      <c r="G910" t="s">
        <v>23</v>
      </c>
      <c r="H910">
        <v>0</v>
      </c>
      <c r="I910" t="s">
        <v>86</v>
      </c>
      <c r="J910" t="s">
        <v>85</v>
      </c>
      <c r="K910">
        <v>2</v>
      </c>
      <c r="L910">
        <v>1</v>
      </c>
      <c r="M910" t="s">
        <v>25</v>
      </c>
      <c r="N910" t="s">
        <v>26</v>
      </c>
      <c r="O910" t="s">
        <v>25</v>
      </c>
      <c r="P910" t="s">
        <v>25</v>
      </c>
      <c r="S910" t="s">
        <v>26</v>
      </c>
    </row>
    <row r="911" spans="1:19" x14ac:dyDescent="0.35">
      <c r="A911" t="s">
        <v>72</v>
      </c>
      <c r="B911">
        <v>47</v>
      </c>
      <c r="C911" t="s">
        <v>184</v>
      </c>
      <c r="D911">
        <v>118</v>
      </c>
      <c r="E911" t="s">
        <v>179</v>
      </c>
      <c r="F911" t="s">
        <v>22</v>
      </c>
      <c r="G911" t="s">
        <v>25</v>
      </c>
      <c r="H911" t="s">
        <v>26</v>
      </c>
      <c r="I911" t="s">
        <v>26</v>
      </c>
      <c r="J911" t="s">
        <v>26</v>
      </c>
      <c r="K911" t="s">
        <v>26</v>
      </c>
      <c r="L911" t="s">
        <v>26</v>
      </c>
      <c r="M911" t="s">
        <v>26</v>
      </c>
      <c r="N911" t="s">
        <v>26</v>
      </c>
      <c r="O911" t="s">
        <v>26</v>
      </c>
      <c r="P911" t="s">
        <v>26</v>
      </c>
      <c r="Q911" t="s">
        <v>26</v>
      </c>
      <c r="R911" t="s">
        <v>26</v>
      </c>
      <c r="S911" t="s">
        <v>26</v>
      </c>
    </row>
    <row r="912" spans="1:19" x14ac:dyDescent="0.35">
      <c r="A912" t="s">
        <v>73</v>
      </c>
      <c r="B912">
        <v>48</v>
      </c>
      <c r="C912" t="s">
        <v>184</v>
      </c>
      <c r="D912">
        <v>118</v>
      </c>
      <c r="E912" t="s">
        <v>179</v>
      </c>
      <c r="F912" t="s">
        <v>22</v>
      </c>
      <c r="G912" t="s">
        <v>25</v>
      </c>
      <c r="H912" t="s">
        <v>26</v>
      </c>
      <c r="I912" t="s">
        <v>26</v>
      </c>
      <c r="J912" t="s">
        <v>26</v>
      </c>
      <c r="K912" t="s">
        <v>26</v>
      </c>
      <c r="L912" t="s">
        <v>26</v>
      </c>
      <c r="M912" t="s">
        <v>26</v>
      </c>
      <c r="N912" t="s">
        <v>26</v>
      </c>
      <c r="O912" t="s">
        <v>26</v>
      </c>
      <c r="P912" t="s">
        <v>26</v>
      </c>
      <c r="Q912" t="s">
        <v>26</v>
      </c>
      <c r="R912" t="s">
        <v>26</v>
      </c>
      <c r="S912" t="s">
        <v>26</v>
      </c>
    </row>
    <row r="913" spans="1:19" x14ac:dyDescent="0.35">
      <c r="A913" t="s">
        <v>74</v>
      </c>
      <c r="B913">
        <v>49</v>
      </c>
      <c r="C913" t="s">
        <v>184</v>
      </c>
      <c r="D913">
        <v>118</v>
      </c>
      <c r="E913" t="s">
        <v>179</v>
      </c>
      <c r="F913" t="s">
        <v>22</v>
      </c>
      <c r="G913" t="s">
        <v>25</v>
      </c>
      <c r="H913" t="s">
        <v>26</v>
      </c>
      <c r="I913" t="s">
        <v>26</v>
      </c>
      <c r="J913" t="s">
        <v>26</v>
      </c>
      <c r="K913" t="s">
        <v>26</v>
      </c>
      <c r="L913" t="s">
        <v>26</v>
      </c>
      <c r="M913" t="s">
        <v>26</v>
      </c>
      <c r="N913" t="s">
        <v>26</v>
      </c>
      <c r="O913" t="s">
        <v>26</v>
      </c>
      <c r="P913" t="s">
        <v>26</v>
      </c>
      <c r="Q913" t="s">
        <v>26</v>
      </c>
      <c r="R913" t="s">
        <v>26</v>
      </c>
      <c r="S913" t="s">
        <v>26</v>
      </c>
    </row>
    <row r="914" spans="1:19" x14ac:dyDescent="0.35">
      <c r="A914" t="s">
        <v>75</v>
      </c>
      <c r="B914">
        <v>50</v>
      </c>
      <c r="C914" t="s">
        <v>184</v>
      </c>
      <c r="D914">
        <v>118</v>
      </c>
      <c r="E914" t="s">
        <v>179</v>
      </c>
      <c r="F914" t="s">
        <v>22</v>
      </c>
      <c r="G914" t="s">
        <v>25</v>
      </c>
      <c r="H914" t="s">
        <v>26</v>
      </c>
      <c r="I914" t="s">
        <v>26</v>
      </c>
      <c r="J914" t="s">
        <v>26</v>
      </c>
      <c r="K914" t="s">
        <v>26</v>
      </c>
      <c r="L914" t="s">
        <v>26</v>
      </c>
      <c r="M914" t="s">
        <v>26</v>
      </c>
      <c r="N914" t="s">
        <v>26</v>
      </c>
      <c r="O914" t="s">
        <v>26</v>
      </c>
      <c r="P914" t="s">
        <v>26</v>
      </c>
      <c r="Q914" t="s">
        <v>26</v>
      </c>
      <c r="R914" t="s">
        <v>26</v>
      </c>
      <c r="S914" t="s">
        <v>26</v>
      </c>
    </row>
    <row r="915" spans="1:19" x14ac:dyDescent="0.35">
      <c r="A915" t="s">
        <v>76</v>
      </c>
      <c r="B915">
        <v>51</v>
      </c>
      <c r="C915" t="s">
        <v>184</v>
      </c>
      <c r="D915">
        <v>118</v>
      </c>
      <c r="E915" t="s">
        <v>179</v>
      </c>
      <c r="F915" t="s">
        <v>22</v>
      </c>
      <c r="G915" t="s">
        <v>25</v>
      </c>
      <c r="H915" t="s">
        <v>26</v>
      </c>
      <c r="I915" t="s">
        <v>26</v>
      </c>
      <c r="J915" t="s">
        <v>26</v>
      </c>
      <c r="K915" t="s">
        <v>26</v>
      </c>
      <c r="L915" t="s">
        <v>26</v>
      </c>
      <c r="M915" t="s">
        <v>26</v>
      </c>
      <c r="N915" t="s">
        <v>26</v>
      </c>
      <c r="O915" t="s">
        <v>26</v>
      </c>
      <c r="P915" t="s">
        <v>26</v>
      </c>
      <c r="Q915" t="s">
        <v>26</v>
      </c>
      <c r="R915" t="s">
        <v>26</v>
      </c>
      <c r="S915" t="s">
        <v>26</v>
      </c>
    </row>
    <row r="916" spans="1:19" x14ac:dyDescent="0.35">
      <c r="A916" t="s">
        <v>77</v>
      </c>
      <c r="B916">
        <v>53</v>
      </c>
      <c r="C916" t="s">
        <v>184</v>
      </c>
      <c r="D916">
        <v>118</v>
      </c>
      <c r="E916" t="s">
        <v>179</v>
      </c>
      <c r="F916" t="s">
        <v>22</v>
      </c>
      <c r="G916" t="s">
        <v>23</v>
      </c>
      <c r="H916">
        <v>145</v>
      </c>
      <c r="I916" t="s">
        <v>86</v>
      </c>
      <c r="J916" t="s">
        <v>85</v>
      </c>
      <c r="K916">
        <v>2</v>
      </c>
      <c r="L916">
        <v>1</v>
      </c>
      <c r="M916" t="s">
        <v>25</v>
      </c>
      <c r="N916" t="s">
        <v>26</v>
      </c>
      <c r="O916" t="s">
        <v>25</v>
      </c>
      <c r="P916" t="s">
        <v>30</v>
      </c>
      <c r="Q916">
        <v>0</v>
      </c>
      <c r="R916">
        <v>145</v>
      </c>
      <c r="S916" t="s">
        <v>25</v>
      </c>
    </row>
    <row r="917" spans="1:19" x14ac:dyDescent="0.35">
      <c r="A917" t="s">
        <v>79</v>
      </c>
      <c r="B917">
        <v>54</v>
      </c>
      <c r="C917" t="s">
        <v>184</v>
      </c>
      <c r="D917">
        <v>118</v>
      </c>
      <c r="E917" t="s">
        <v>179</v>
      </c>
      <c r="F917" t="s">
        <v>22</v>
      </c>
      <c r="G917" t="s">
        <v>23</v>
      </c>
      <c r="H917">
        <v>200</v>
      </c>
      <c r="I917" t="s">
        <v>86</v>
      </c>
      <c r="J917" t="s">
        <v>85</v>
      </c>
      <c r="K917">
        <v>2</v>
      </c>
      <c r="L917">
        <v>1</v>
      </c>
      <c r="M917" t="s">
        <v>25</v>
      </c>
      <c r="N917" t="s">
        <v>26</v>
      </c>
      <c r="O917" t="s">
        <v>30</v>
      </c>
      <c r="P917" t="s">
        <v>25</v>
      </c>
      <c r="Q917">
        <v>0</v>
      </c>
      <c r="R917">
        <v>100</v>
      </c>
      <c r="S917" t="s">
        <v>25</v>
      </c>
    </row>
    <row r="918" spans="1:19" x14ac:dyDescent="0.35">
      <c r="A918" t="s">
        <v>80</v>
      </c>
      <c r="B918">
        <v>55</v>
      </c>
      <c r="C918" t="s">
        <v>184</v>
      </c>
      <c r="D918">
        <v>118</v>
      </c>
      <c r="E918" t="s">
        <v>179</v>
      </c>
      <c r="F918" t="s">
        <v>22</v>
      </c>
      <c r="G918" t="s">
        <v>185</v>
      </c>
      <c r="H918" t="s">
        <v>26</v>
      </c>
      <c r="I918" t="s">
        <v>26</v>
      </c>
      <c r="J918" t="s">
        <v>26</v>
      </c>
      <c r="K918" t="s">
        <v>26</v>
      </c>
      <c r="L918" t="s">
        <v>26</v>
      </c>
      <c r="M918" t="s">
        <v>26</v>
      </c>
      <c r="N918" t="s">
        <v>26</v>
      </c>
      <c r="O918" t="s">
        <v>26</v>
      </c>
      <c r="P918" t="s">
        <v>26</v>
      </c>
      <c r="Q918" t="s">
        <v>26</v>
      </c>
      <c r="R918" t="s">
        <v>26</v>
      </c>
      <c r="S918" t="s">
        <v>26</v>
      </c>
    </row>
    <row r="919" spans="1:19" x14ac:dyDescent="0.35">
      <c r="A919" t="s">
        <v>81</v>
      </c>
      <c r="B919">
        <v>56</v>
      </c>
      <c r="C919" t="s">
        <v>184</v>
      </c>
      <c r="D919">
        <v>118</v>
      </c>
      <c r="E919" t="s">
        <v>179</v>
      </c>
      <c r="F919" t="s">
        <v>22</v>
      </c>
      <c r="G919" t="s">
        <v>25</v>
      </c>
      <c r="H919" t="s">
        <v>26</v>
      </c>
      <c r="I919" t="s">
        <v>26</v>
      </c>
      <c r="J919" t="s">
        <v>26</v>
      </c>
      <c r="K919" t="s">
        <v>26</v>
      </c>
      <c r="L919" t="s">
        <v>26</v>
      </c>
      <c r="M919" t="s">
        <v>26</v>
      </c>
      <c r="N919" t="s">
        <v>26</v>
      </c>
      <c r="O919" t="s">
        <v>26</v>
      </c>
      <c r="P919" t="s">
        <v>26</v>
      </c>
      <c r="Q919" t="s">
        <v>26</v>
      </c>
      <c r="R919" t="s">
        <v>26</v>
      </c>
      <c r="S919" t="s">
        <v>26</v>
      </c>
    </row>
    <row r="920" spans="1:19" x14ac:dyDescent="0.35">
      <c r="A920" t="s">
        <v>19</v>
      </c>
      <c r="B920">
        <v>1</v>
      </c>
      <c r="C920" t="s">
        <v>186</v>
      </c>
      <c r="D920">
        <v>119</v>
      </c>
      <c r="E920" t="s">
        <v>187</v>
      </c>
      <c r="F920" t="s">
        <v>95</v>
      </c>
      <c r="G920" t="s">
        <v>23</v>
      </c>
      <c r="H920">
        <v>255</v>
      </c>
      <c r="I920" t="s">
        <v>100</v>
      </c>
      <c r="J920">
        <v>1000</v>
      </c>
      <c r="K920">
        <v>2</v>
      </c>
      <c r="L920">
        <v>2</v>
      </c>
      <c r="M920" t="s">
        <v>25</v>
      </c>
      <c r="N920">
        <v>16</v>
      </c>
      <c r="O920" t="s">
        <v>25</v>
      </c>
      <c r="P920" t="s">
        <v>30</v>
      </c>
      <c r="Q920">
        <v>0</v>
      </c>
      <c r="R920">
        <v>100</v>
      </c>
      <c r="S920" t="s">
        <v>31</v>
      </c>
    </row>
    <row r="921" spans="1:19" x14ac:dyDescent="0.35">
      <c r="A921" t="s">
        <v>28</v>
      </c>
      <c r="B921">
        <v>2</v>
      </c>
      <c r="C921" t="s">
        <v>186</v>
      </c>
      <c r="D921">
        <v>119</v>
      </c>
      <c r="E921" t="s">
        <v>187</v>
      </c>
      <c r="F921" t="s">
        <v>95</v>
      </c>
      <c r="G921" t="s">
        <v>23</v>
      </c>
      <c r="H921">
        <v>390</v>
      </c>
      <c r="I921" t="s">
        <v>25</v>
      </c>
      <c r="J921">
        <v>350</v>
      </c>
      <c r="K921">
        <v>2</v>
      </c>
      <c r="L921">
        <v>1</v>
      </c>
      <c r="M921" t="s">
        <v>25</v>
      </c>
      <c r="N921" t="s">
        <v>26</v>
      </c>
      <c r="O921" t="s">
        <v>25</v>
      </c>
      <c r="P921" t="s">
        <v>25</v>
      </c>
      <c r="Q921">
        <v>0</v>
      </c>
      <c r="R921">
        <v>90</v>
      </c>
      <c r="S921" t="s">
        <v>27</v>
      </c>
    </row>
    <row r="922" spans="1:19" x14ac:dyDescent="0.35">
      <c r="A922" t="s">
        <v>32</v>
      </c>
      <c r="B922">
        <v>4</v>
      </c>
      <c r="C922" t="s">
        <v>186</v>
      </c>
      <c r="D922">
        <v>119</v>
      </c>
      <c r="E922" t="s">
        <v>187</v>
      </c>
      <c r="F922" t="s">
        <v>95</v>
      </c>
      <c r="G922" t="s">
        <v>23</v>
      </c>
      <c r="H922">
        <v>283</v>
      </c>
      <c r="I922" t="s">
        <v>100</v>
      </c>
      <c r="J922">
        <v>600</v>
      </c>
      <c r="K922">
        <v>2</v>
      </c>
      <c r="L922">
        <v>2</v>
      </c>
      <c r="M922" t="s">
        <v>25</v>
      </c>
      <c r="N922">
        <v>16</v>
      </c>
      <c r="O922" t="s">
        <v>25</v>
      </c>
      <c r="P922" t="s">
        <v>25</v>
      </c>
      <c r="Q922">
        <v>0</v>
      </c>
      <c r="R922">
        <v>76</v>
      </c>
      <c r="S922" t="s">
        <v>31</v>
      </c>
    </row>
    <row r="923" spans="1:19" x14ac:dyDescent="0.35">
      <c r="A923" t="s">
        <v>33</v>
      </c>
      <c r="B923">
        <v>5</v>
      </c>
      <c r="C923" t="s">
        <v>186</v>
      </c>
      <c r="D923">
        <v>119</v>
      </c>
      <c r="E923" t="s">
        <v>187</v>
      </c>
      <c r="F923" t="s">
        <v>95</v>
      </c>
      <c r="G923" t="s">
        <v>23</v>
      </c>
      <c r="H923">
        <v>195</v>
      </c>
      <c r="I923" t="s">
        <v>100</v>
      </c>
      <c r="J923">
        <v>480</v>
      </c>
      <c r="K923">
        <v>2</v>
      </c>
      <c r="L923">
        <v>2</v>
      </c>
      <c r="M923" t="s">
        <v>25</v>
      </c>
      <c r="N923">
        <v>16</v>
      </c>
      <c r="O923" t="s">
        <v>25</v>
      </c>
      <c r="P923" t="s">
        <v>25</v>
      </c>
      <c r="Q923">
        <v>0</v>
      </c>
      <c r="R923">
        <v>50</v>
      </c>
      <c r="S923" t="s">
        <v>31</v>
      </c>
    </row>
    <row r="924" spans="1:19" x14ac:dyDescent="0.35">
      <c r="A924" t="s">
        <v>34</v>
      </c>
      <c r="B924">
        <v>6</v>
      </c>
      <c r="C924" t="s">
        <v>186</v>
      </c>
      <c r="D924">
        <v>119</v>
      </c>
      <c r="E924" t="s">
        <v>187</v>
      </c>
      <c r="F924" t="s">
        <v>95</v>
      </c>
      <c r="G924" t="s">
        <v>23</v>
      </c>
      <c r="H924">
        <v>124</v>
      </c>
      <c r="I924" t="s">
        <v>100</v>
      </c>
      <c r="J924">
        <v>600</v>
      </c>
      <c r="K924">
        <v>2</v>
      </c>
      <c r="L924">
        <v>1</v>
      </c>
      <c r="M924" t="s">
        <v>25</v>
      </c>
      <c r="N924">
        <v>17</v>
      </c>
      <c r="O924" t="s">
        <v>25</v>
      </c>
      <c r="P924" t="s">
        <v>25</v>
      </c>
      <c r="Q924">
        <v>0</v>
      </c>
      <c r="R924">
        <v>50</v>
      </c>
      <c r="S924" t="s">
        <v>31</v>
      </c>
    </row>
    <row r="925" spans="1:19" x14ac:dyDescent="0.35">
      <c r="A925" t="s">
        <v>35</v>
      </c>
      <c r="B925">
        <v>8</v>
      </c>
      <c r="C925" t="s">
        <v>186</v>
      </c>
      <c r="D925">
        <v>119</v>
      </c>
      <c r="E925" t="s">
        <v>187</v>
      </c>
      <c r="F925" t="s">
        <v>95</v>
      </c>
      <c r="G925" t="s">
        <v>23</v>
      </c>
      <c r="H925">
        <v>152</v>
      </c>
      <c r="I925" t="s">
        <v>25</v>
      </c>
      <c r="J925">
        <v>600</v>
      </c>
      <c r="K925">
        <v>2</v>
      </c>
      <c r="L925">
        <v>2</v>
      </c>
      <c r="M925" t="s">
        <v>25</v>
      </c>
      <c r="N925">
        <v>16</v>
      </c>
      <c r="O925" t="s">
        <v>25</v>
      </c>
      <c r="P925" t="s">
        <v>30</v>
      </c>
      <c r="Q925">
        <v>0</v>
      </c>
      <c r="R925">
        <v>45</v>
      </c>
      <c r="S925" t="s">
        <v>27</v>
      </c>
    </row>
    <row r="926" spans="1:19" x14ac:dyDescent="0.35">
      <c r="A926" t="s">
        <v>36</v>
      </c>
      <c r="B926">
        <v>9</v>
      </c>
      <c r="C926" t="s">
        <v>186</v>
      </c>
      <c r="D926">
        <v>119</v>
      </c>
      <c r="E926" t="s">
        <v>187</v>
      </c>
      <c r="F926" t="s">
        <v>95</v>
      </c>
      <c r="G926" t="s">
        <v>23</v>
      </c>
      <c r="H926">
        <v>165</v>
      </c>
      <c r="I926" t="s">
        <v>25</v>
      </c>
      <c r="J926">
        <v>600</v>
      </c>
      <c r="K926">
        <v>2</v>
      </c>
      <c r="L926">
        <v>0</v>
      </c>
      <c r="M926" t="s">
        <v>25</v>
      </c>
      <c r="N926" t="s">
        <v>26</v>
      </c>
      <c r="O926" t="s">
        <v>25</v>
      </c>
      <c r="P926" t="s">
        <v>25</v>
      </c>
      <c r="Q926">
        <v>0</v>
      </c>
      <c r="R926">
        <v>100</v>
      </c>
      <c r="S926" t="s">
        <v>27</v>
      </c>
    </row>
    <row r="927" spans="1:19" x14ac:dyDescent="0.35">
      <c r="A927" t="s">
        <v>37</v>
      </c>
      <c r="B927">
        <v>10</v>
      </c>
      <c r="C927" t="s">
        <v>186</v>
      </c>
      <c r="D927">
        <v>119</v>
      </c>
      <c r="E927" t="s">
        <v>187</v>
      </c>
      <c r="F927" t="s">
        <v>95</v>
      </c>
      <c r="G927" t="s">
        <v>23</v>
      </c>
      <c r="H927">
        <v>406</v>
      </c>
      <c r="I927" t="s">
        <v>100</v>
      </c>
      <c r="J927">
        <v>600</v>
      </c>
      <c r="K927">
        <v>2</v>
      </c>
      <c r="L927">
        <v>2</v>
      </c>
      <c r="M927" t="s">
        <v>25</v>
      </c>
      <c r="N927" t="s">
        <v>26</v>
      </c>
      <c r="O927" t="s">
        <v>25</v>
      </c>
      <c r="P927" t="s">
        <v>30</v>
      </c>
      <c r="Q927">
        <v>0</v>
      </c>
      <c r="R927">
        <v>128</v>
      </c>
      <c r="S927" t="s">
        <v>31</v>
      </c>
    </row>
    <row r="928" spans="1:19" x14ac:dyDescent="0.35">
      <c r="A928" t="s">
        <v>38</v>
      </c>
      <c r="B928">
        <v>11</v>
      </c>
      <c r="C928" t="s">
        <v>186</v>
      </c>
      <c r="D928">
        <v>119</v>
      </c>
      <c r="E928" t="s">
        <v>187</v>
      </c>
      <c r="F928" t="s">
        <v>95</v>
      </c>
      <c r="G928" t="s">
        <v>23</v>
      </c>
      <c r="H928">
        <v>175</v>
      </c>
      <c r="I928" t="s">
        <v>100</v>
      </c>
      <c r="J928">
        <v>600</v>
      </c>
      <c r="K928">
        <v>2</v>
      </c>
      <c r="L928">
        <v>2</v>
      </c>
      <c r="M928" t="s">
        <v>25</v>
      </c>
      <c r="N928">
        <v>18</v>
      </c>
      <c r="O928" t="s">
        <v>25</v>
      </c>
      <c r="P928" t="s">
        <v>25</v>
      </c>
      <c r="Q928">
        <v>6</v>
      </c>
      <c r="R928">
        <v>110</v>
      </c>
      <c r="S928" t="s">
        <v>27</v>
      </c>
    </row>
    <row r="929" spans="1:19" x14ac:dyDescent="0.35">
      <c r="A929" t="s">
        <v>39</v>
      </c>
      <c r="B929">
        <v>12</v>
      </c>
      <c r="C929" t="s">
        <v>186</v>
      </c>
      <c r="D929">
        <v>119</v>
      </c>
      <c r="E929" t="s">
        <v>187</v>
      </c>
      <c r="F929" t="s">
        <v>95</v>
      </c>
      <c r="G929" t="s">
        <v>23</v>
      </c>
      <c r="H929">
        <v>75</v>
      </c>
      <c r="I929" t="s">
        <v>100</v>
      </c>
      <c r="J929">
        <v>180</v>
      </c>
      <c r="K929">
        <v>2</v>
      </c>
      <c r="L929">
        <v>0</v>
      </c>
      <c r="M929" t="s">
        <v>25</v>
      </c>
      <c r="N929">
        <v>16</v>
      </c>
      <c r="O929" t="s">
        <v>25</v>
      </c>
      <c r="P929" t="s">
        <v>25</v>
      </c>
      <c r="Q929">
        <v>10</v>
      </c>
      <c r="R929">
        <v>40</v>
      </c>
      <c r="S929" t="s">
        <v>27</v>
      </c>
    </row>
    <row r="930" spans="1:19" x14ac:dyDescent="0.35">
      <c r="A930" t="s">
        <v>40</v>
      </c>
      <c r="B930">
        <v>13</v>
      </c>
      <c r="C930" t="s">
        <v>186</v>
      </c>
      <c r="D930">
        <v>119</v>
      </c>
      <c r="E930" t="s">
        <v>187</v>
      </c>
      <c r="F930" t="s">
        <v>95</v>
      </c>
      <c r="G930" t="s">
        <v>23</v>
      </c>
      <c r="H930">
        <v>139</v>
      </c>
      <c r="I930" t="s">
        <v>86</v>
      </c>
      <c r="J930">
        <v>1000</v>
      </c>
      <c r="K930">
        <v>2</v>
      </c>
      <c r="L930">
        <v>2</v>
      </c>
      <c r="M930" t="s">
        <v>25</v>
      </c>
      <c r="N930">
        <v>18</v>
      </c>
      <c r="O930" t="s">
        <v>25</v>
      </c>
      <c r="P930" t="s">
        <v>30</v>
      </c>
      <c r="Q930">
        <v>5</v>
      </c>
      <c r="R930">
        <v>45</v>
      </c>
      <c r="S930" t="s">
        <v>27</v>
      </c>
    </row>
    <row r="931" spans="1:19" x14ac:dyDescent="0.35">
      <c r="A931" t="s">
        <v>41</v>
      </c>
      <c r="B931">
        <v>15</v>
      </c>
      <c r="C931" t="s">
        <v>186</v>
      </c>
      <c r="D931">
        <v>119</v>
      </c>
      <c r="E931" t="s">
        <v>187</v>
      </c>
      <c r="F931" t="s">
        <v>95</v>
      </c>
      <c r="G931" t="s">
        <v>23</v>
      </c>
      <c r="H931">
        <v>257</v>
      </c>
      <c r="I931" t="s">
        <v>86</v>
      </c>
      <c r="J931">
        <v>600</v>
      </c>
      <c r="K931">
        <v>2</v>
      </c>
      <c r="L931">
        <v>1</v>
      </c>
      <c r="M931" t="s">
        <v>25</v>
      </c>
      <c r="N931">
        <v>16</v>
      </c>
      <c r="O931" t="s">
        <v>25</v>
      </c>
      <c r="P931" t="s">
        <v>30</v>
      </c>
      <c r="Q931">
        <v>0</v>
      </c>
      <c r="R931">
        <v>46</v>
      </c>
      <c r="S931" t="s">
        <v>27</v>
      </c>
    </row>
    <row r="932" spans="1:19" x14ac:dyDescent="0.35">
      <c r="A932" t="s">
        <v>42</v>
      </c>
      <c r="B932">
        <v>16</v>
      </c>
      <c r="C932" t="s">
        <v>186</v>
      </c>
      <c r="D932">
        <v>119</v>
      </c>
      <c r="E932" t="s">
        <v>187</v>
      </c>
      <c r="F932" t="s">
        <v>95</v>
      </c>
      <c r="G932" t="s">
        <v>23</v>
      </c>
      <c r="H932">
        <v>239</v>
      </c>
      <c r="I932" t="s">
        <v>100</v>
      </c>
      <c r="J932">
        <v>600</v>
      </c>
      <c r="K932">
        <v>2</v>
      </c>
      <c r="L932">
        <v>2</v>
      </c>
      <c r="M932" t="s">
        <v>25</v>
      </c>
      <c r="N932">
        <v>16.5</v>
      </c>
      <c r="O932" t="s">
        <v>25</v>
      </c>
      <c r="P932" t="s">
        <v>30</v>
      </c>
      <c r="Q932">
        <v>0</v>
      </c>
      <c r="R932">
        <v>100</v>
      </c>
      <c r="S932" t="s">
        <v>27</v>
      </c>
    </row>
    <row r="933" spans="1:19" x14ac:dyDescent="0.35">
      <c r="A933" t="s">
        <v>43</v>
      </c>
      <c r="B933">
        <v>17</v>
      </c>
      <c r="C933" t="s">
        <v>186</v>
      </c>
      <c r="D933">
        <v>119</v>
      </c>
      <c r="E933" t="s">
        <v>187</v>
      </c>
      <c r="F933" t="s">
        <v>95</v>
      </c>
      <c r="G933" t="s">
        <v>23</v>
      </c>
      <c r="H933">
        <v>200</v>
      </c>
      <c r="I933" t="s">
        <v>86</v>
      </c>
      <c r="J933">
        <v>750</v>
      </c>
      <c r="K933">
        <v>2</v>
      </c>
      <c r="L933">
        <v>1</v>
      </c>
      <c r="M933" t="s">
        <v>25</v>
      </c>
      <c r="N933">
        <v>16</v>
      </c>
      <c r="O933" t="s">
        <v>25</v>
      </c>
      <c r="P933" t="s">
        <v>25</v>
      </c>
      <c r="Q933">
        <v>10</v>
      </c>
      <c r="R933">
        <v>50</v>
      </c>
      <c r="S933" t="s">
        <v>27</v>
      </c>
    </row>
    <row r="934" spans="1:19" x14ac:dyDescent="0.35">
      <c r="A934" t="s">
        <v>44</v>
      </c>
      <c r="B934">
        <v>18</v>
      </c>
      <c r="C934" t="s">
        <v>186</v>
      </c>
      <c r="D934">
        <v>119</v>
      </c>
      <c r="E934" t="s">
        <v>187</v>
      </c>
      <c r="F934" t="s">
        <v>95</v>
      </c>
      <c r="G934" t="s">
        <v>23</v>
      </c>
      <c r="H934">
        <v>88</v>
      </c>
      <c r="I934" t="s">
        <v>100</v>
      </c>
      <c r="J934">
        <v>700</v>
      </c>
      <c r="K934">
        <v>2</v>
      </c>
      <c r="L934">
        <v>1</v>
      </c>
      <c r="M934" t="s">
        <v>25</v>
      </c>
      <c r="N934">
        <v>16</v>
      </c>
      <c r="O934" t="s">
        <v>25</v>
      </c>
      <c r="P934" t="s">
        <v>25</v>
      </c>
      <c r="Q934">
        <v>0</v>
      </c>
      <c r="R934">
        <v>20</v>
      </c>
      <c r="S934" t="s">
        <v>31</v>
      </c>
    </row>
    <row r="935" spans="1:19" x14ac:dyDescent="0.35">
      <c r="A935" t="s">
        <v>45</v>
      </c>
      <c r="B935">
        <v>19</v>
      </c>
      <c r="C935" t="s">
        <v>186</v>
      </c>
      <c r="D935">
        <v>119</v>
      </c>
      <c r="E935" t="s">
        <v>187</v>
      </c>
      <c r="F935" t="s">
        <v>95</v>
      </c>
      <c r="G935" t="s">
        <v>23</v>
      </c>
      <c r="H935">
        <v>118</v>
      </c>
      <c r="I935" t="s">
        <v>86</v>
      </c>
      <c r="J935">
        <v>600</v>
      </c>
      <c r="K935">
        <v>2</v>
      </c>
      <c r="L935">
        <v>1</v>
      </c>
      <c r="M935" t="s">
        <v>25</v>
      </c>
      <c r="N935" t="s">
        <v>26</v>
      </c>
      <c r="O935" t="s">
        <v>25</v>
      </c>
      <c r="P935" t="s">
        <v>25</v>
      </c>
      <c r="Q935">
        <v>6</v>
      </c>
      <c r="R935">
        <v>60</v>
      </c>
      <c r="S935" t="s">
        <v>27</v>
      </c>
    </row>
    <row r="936" spans="1:19" x14ac:dyDescent="0.35">
      <c r="A936" t="s">
        <v>46</v>
      </c>
      <c r="B936">
        <v>20</v>
      </c>
      <c r="C936" t="s">
        <v>186</v>
      </c>
      <c r="D936">
        <v>119</v>
      </c>
      <c r="E936" t="s">
        <v>187</v>
      </c>
      <c r="F936" t="s">
        <v>95</v>
      </c>
      <c r="G936" t="s">
        <v>23</v>
      </c>
      <c r="H936">
        <v>210</v>
      </c>
      <c r="I936" t="s">
        <v>86</v>
      </c>
      <c r="J936">
        <v>1000</v>
      </c>
      <c r="K936">
        <v>2</v>
      </c>
      <c r="L936">
        <v>2</v>
      </c>
      <c r="M936" t="s">
        <v>25</v>
      </c>
      <c r="N936">
        <v>17</v>
      </c>
      <c r="O936" t="s">
        <v>25</v>
      </c>
      <c r="P936" t="s">
        <v>30</v>
      </c>
      <c r="Q936">
        <v>0</v>
      </c>
      <c r="R936">
        <v>60</v>
      </c>
      <c r="S936" t="s">
        <v>31</v>
      </c>
    </row>
    <row r="937" spans="1:19" x14ac:dyDescent="0.35">
      <c r="A937" t="s">
        <v>47</v>
      </c>
      <c r="B937">
        <v>21</v>
      </c>
      <c r="C937" t="s">
        <v>186</v>
      </c>
      <c r="D937">
        <v>119</v>
      </c>
      <c r="E937" t="s">
        <v>187</v>
      </c>
      <c r="F937" t="s">
        <v>95</v>
      </c>
      <c r="G937" t="s">
        <v>23</v>
      </c>
      <c r="H937">
        <v>125</v>
      </c>
      <c r="I937" t="s">
        <v>86</v>
      </c>
      <c r="J937">
        <v>750</v>
      </c>
      <c r="K937">
        <v>2</v>
      </c>
      <c r="L937">
        <v>2</v>
      </c>
      <c r="M937" t="s">
        <v>25</v>
      </c>
      <c r="N937">
        <v>18</v>
      </c>
      <c r="O937" t="s">
        <v>30</v>
      </c>
      <c r="P937" t="s">
        <v>25</v>
      </c>
      <c r="Q937">
        <v>0</v>
      </c>
      <c r="R937">
        <v>100</v>
      </c>
      <c r="S937" t="s">
        <v>31</v>
      </c>
    </row>
    <row r="938" spans="1:19" x14ac:dyDescent="0.35">
      <c r="A938" t="s">
        <v>48</v>
      </c>
      <c r="B938">
        <v>22</v>
      </c>
      <c r="C938" t="s">
        <v>186</v>
      </c>
      <c r="D938">
        <v>119</v>
      </c>
      <c r="E938" t="s">
        <v>187</v>
      </c>
      <c r="F938" t="s">
        <v>95</v>
      </c>
      <c r="G938" t="s">
        <v>23</v>
      </c>
      <c r="H938">
        <v>25</v>
      </c>
      <c r="I938" t="s">
        <v>100</v>
      </c>
      <c r="J938">
        <v>750</v>
      </c>
      <c r="K938">
        <v>2</v>
      </c>
      <c r="L938">
        <v>2</v>
      </c>
      <c r="M938" t="s">
        <v>25</v>
      </c>
      <c r="N938">
        <v>16</v>
      </c>
      <c r="O938" t="s">
        <v>25</v>
      </c>
      <c r="P938" t="s">
        <v>25</v>
      </c>
      <c r="Q938">
        <v>0</v>
      </c>
      <c r="R938">
        <v>50</v>
      </c>
      <c r="S938" t="s">
        <v>31</v>
      </c>
    </row>
    <row r="939" spans="1:19" x14ac:dyDescent="0.35">
      <c r="A939" t="s">
        <v>49</v>
      </c>
      <c r="B939">
        <v>23</v>
      </c>
      <c r="C939" t="s">
        <v>186</v>
      </c>
      <c r="D939">
        <v>119</v>
      </c>
      <c r="E939" t="s">
        <v>187</v>
      </c>
      <c r="F939" t="s">
        <v>95</v>
      </c>
      <c r="G939" t="s">
        <v>23</v>
      </c>
      <c r="H939">
        <v>41</v>
      </c>
      <c r="I939" t="s">
        <v>25</v>
      </c>
      <c r="J939">
        <v>600</v>
      </c>
      <c r="K939">
        <v>2</v>
      </c>
      <c r="L939">
        <v>2</v>
      </c>
      <c r="M939" t="s">
        <v>25</v>
      </c>
      <c r="N939" t="s">
        <v>26</v>
      </c>
      <c r="O939" t="s">
        <v>25</v>
      </c>
      <c r="P939" t="s">
        <v>30</v>
      </c>
      <c r="Q939">
        <v>0</v>
      </c>
      <c r="R939">
        <v>80</v>
      </c>
      <c r="S939" t="s">
        <v>27</v>
      </c>
    </row>
    <row r="940" spans="1:19" x14ac:dyDescent="0.35">
      <c r="A940" t="s">
        <v>50</v>
      </c>
      <c r="B940">
        <v>24</v>
      </c>
      <c r="C940" t="s">
        <v>186</v>
      </c>
      <c r="D940">
        <v>119</v>
      </c>
      <c r="E940" t="s">
        <v>187</v>
      </c>
      <c r="F940" t="s">
        <v>95</v>
      </c>
      <c r="G940" t="s">
        <v>23</v>
      </c>
      <c r="H940">
        <v>104</v>
      </c>
      <c r="I940" t="s">
        <v>170</v>
      </c>
      <c r="J940">
        <v>600</v>
      </c>
      <c r="K940">
        <v>2</v>
      </c>
      <c r="L940">
        <v>2</v>
      </c>
      <c r="M940" t="s">
        <v>25</v>
      </c>
      <c r="N940">
        <v>17</v>
      </c>
      <c r="O940" t="s">
        <v>25</v>
      </c>
      <c r="P940" t="s">
        <v>30</v>
      </c>
      <c r="Q940">
        <v>6</v>
      </c>
      <c r="R940">
        <v>25</v>
      </c>
      <c r="S940" t="s">
        <v>27</v>
      </c>
    </row>
    <row r="941" spans="1:19" x14ac:dyDescent="0.35">
      <c r="A941" t="s">
        <v>51</v>
      </c>
      <c r="B941">
        <v>25</v>
      </c>
      <c r="C941" t="s">
        <v>186</v>
      </c>
      <c r="D941">
        <v>119</v>
      </c>
      <c r="E941" t="s">
        <v>187</v>
      </c>
      <c r="F941" t="s">
        <v>95</v>
      </c>
      <c r="G941" t="s">
        <v>23</v>
      </c>
      <c r="H941">
        <v>68</v>
      </c>
      <c r="I941" t="s">
        <v>25</v>
      </c>
      <c r="J941">
        <v>600</v>
      </c>
      <c r="K941">
        <v>2</v>
      </c>
      <c r="L941">
        <v>2</v>
      </c>
      <c r="M941" t="s">
        <v>25</v>
      </c>
      <c r="N941" t="s">
        <v>26</v>
      </c>
      <c r="O941" t="s">
        <v>25</v>
      </c>
      <c r="P941" t="s">
        <v>30</v>
      </c>
      <c r="Q941">
        <v>0</v>
      </c>
      <c r="R941">
        <v>68</v>
      </c>
      <c r="S941" t="s">
        <v>31</v>
      </c>
    </row>
    <row r="942" spans="1:19" x14ac:dyDescent="0.35">
      <c r="A942" t="s">
        <v>52</v>
      </c>
      <c r="B942">
        <v>26</v>
      </c>
      <c r="C942" t="s">
        <v>186</v>
      </c>
      <c r="D942">
        <v>119</v>
      </c>
      <c r="E942" t="s">
        <v>187</v>
      </c>
      <c r="F942" t="s">
        <v>95</v>
      </c>
      <c r="G942" t="s">
        <v>23</v>
      </c>
      <c r="H942">
        <v>230</v>
      </c>
      <c r="I942" t="s">
        <v>170</v>
      </c>
      <c r="J942">
        <v>400</v>
      </c>
      <c r="K942">
        <v>2</v>
      </c>
      <c r="L942">
        <v>2</v>
      </c>
      <c r="M942" t="s">
        <v>25</v>
      </c>
      <c r="N942">
        <v>17</v>
      </c>
      <c r="O942" t="s">
        <v>30</v>
      </c>
      <c r="P942" t="s">
        <v>25</v>
      </c>
      <c r="Q942">
        <v>0</v>
      </c>
      <c r="R942">
        <v>48</v>
      </c>
      <c r="S942" t="s">
        <v>31</v>
      </c>
    </row>
    <row r="943" spans="1:19" x14ac:dyDescent="0.35">
      <c r="A943" t="s">
        <v>53</v>
      </c>
      <c r="B943">
        <v>27</v>
      </c>
      <c r="C943" t="s">
        <v>186</v>
      </c>
      <c r="D943">
        <v>119</v>
      </c>
      <c r="E943" t="s">
        <v>187</v>
      </c>
      <c r="F943" t="s">
        <v>95</v>
      </c>
      <c r="G943" t="s">
        <v>23</v>
      </c>
      <c r="H943">
        <v>280</v>
      </c>
      <c r="I943" t="s">
        <v>86</v>
      </c>
      <c r="J943">
        <v>600</v>
      </c>
      <c r="K943">
        <v>2</v>
      </c>
      <c r="L943">
        <v>3</v>
      </c>
      <c r="M943" t="s">
        <v>25</v>
      </c>
      <c r="N943">
        <v>17</v>
      </c>
      <c r="O943" t="s">
        <v>25</v>
      </c>
      <c r="P943" t="s">
        <v>25</v>
      </c>
      <c r="Q943">
        <v>4</v>
      </c>
      <c r="R943">
        <v>76.66</v>
      </c>
      <c r="S943" t="s">
        <v>27</v>
      </c>
    </row>
    <row r="944" spans="1:19" x14ac:dyDescent="0.35">
      <c r="A944" t="s">
        <v>54</v>
      </c>
      <c r="B944">
        <v>28</v>
      </c>
      <c r="C944" t="s">
        <v>186</v>
      </c>
      <c r="D944">
        <v>119</v>
      </c>
      <c r="E944" t="s">
        <v>187</v>
      </c>
      <c r="F944" t="s">
        <v>95</v>
      </c>
      <c r="G944" t="s">
        <v>23</v>
      </c>
      <c r="H944">
        <v>3400</v>
      </c>
      <c r="I944" t="s">
        <v>86</v>
      </c>
      <c r="J944">
        <v>600</v>
      </c>
      <c r="K944">
        <v>2</v>
      </c>
      <c r="L944">
        <v>2</v>
      </c>
      <c r="M944" t="s">
        <v>25</v>
      </c>
      <c r="N944">
        <v>17</v>
      </c>
      <c r="O944" t="s">
        <v>25</v>
      </c>
      <c r="P944" t="s">
        <v>30</v>
      </c>
      <c r="Q944">
        <v>0</v>
      </c>
      <c r="R944">
        <v>50</v>
      </c>
      <c r="S944" t="s">
        <v>31</v>
      </c>
    </row>
    <row r="945" spans="1:19" x14ac:dyDescent="0.35">
      <c r="A945" t="s">
        <v>55</v>
      </c>
      <c r="B945">
        <v>29</v>
      </c>
      <c r="C945" t="s">
        <v>186</v>
      </c>
      <c r="D945">
        <v>119</v>
      </c>
      <c r="E945" t="s">
        <v>187</v>
      </c>
      <c r="F945" t="s">
        <v>95</v>
      </c>
      <c r="G945" t="s">
        <v>23</v>
      </c>
      <c r="H945">
        <v>146</v>
      </c>
      <c r="I945" t="s">
        <v>100</v>
      </c>
      <c r="J945">
        <v>750</v>
      </c>
      <c r="K945">
        <v>2</v>
      </c>
      <c r="L945">
        <v>2</v>
      </c>
      <c r="M945" t="s">
        <v>25</v>
      </c>
      <c r="N945">
        <v>17</v>
      </c>
      <c r="O945" t="s">
        <v>25</v>
      </c>
      <c r="P945" t="s">
        <v>25</v>
      </c>
      <c r="Q945">
        <v>0</v>
      </c>
      <c r="R945">
        <v>30</v>
      </c>
      <c r="S945" t="s">
        <v>31</v>
      </c>
    </row>
    <row r="946" spans="1:19" x14ac:dyDescent="0.35">
      <c r="A946" t="s">
        <v>56</v>
      </c>
      <c r="B946">
        <v>30</v>
      </c>
      <c r="C946" t="s">
        <v>186</v>
      </c>
      <c r="D946">
        <v>119</v>
      </c>
      <c r="E946" t="s">
        <v>187</v>
      </c>
      <c r="F946" t="s">
        <v>95</v>
      </c>
      <c r="G946" t="s">
        <v>23</v>
      </c>
      <c r="H946">
        <v>80</v>
      </c>
      <c r="I946" t="s">
        <v>86</v>
      </c>
      <c r="J946">
        <v>650</v>
      </c>
      <c r="K946">
        <v>2</v>
      </c>
      <c r="L946">
        <v>2</v>
      </c>
      <c r="M946" t="s">
        <v>25</v>
      </c>
      <c r="N946">
        <v>18</v>
      </c>
      <c r="O946" t="s">
        <v>30</v>
      </c>
      <c r="P946" t="s">
        <v>30</v>
      </c>
      <c r="Q946">
        <v>0</v>
      </c>
      <c r="R946">
        <v>80</v>
      </c>
      <c r="S946" t="s">
        <v>27</v>
      </c>
    </row>
    <row r="947" spans="1:19" x14ac:dyDescent="0.35">
      <c r="A947" t="s">
        <v>57</v>
      </c>
      <c r="B947">
        <v>31</v>
      </c>
      <c r="C947" t="s">
        <v>186</v>
      </c>
      <c r="D947">
        <v>119</v>
      </c>
      <c r="E947" t="s">
        <v>187</v>
      </c>
      <c r="F947" t="s">
        <v>95</v>
      </c>
      <c r="G947" t="s">
        <v>23</v>
      </c>
      <c r="H947">
        <v>148</v>
      </c>
      <c r="I947" t="s">
        <v>86</v>
      </c>
      <c r="J947">
        <v>600</v>
      </c>
      <c r="K947">
        <v>2</v>
      </c>
      <c r="L947">
        <v>1</v>
      </c>
      <c r="M947" t="s">
        <v>25</v>
      </c>
      <c r="N947">
        <v>17</v>
      </c>
      <c r="O947" t="s">
        <v>30</v>
      </c>
      <c r="P947" t="s">
        <v>30</v>
      </c>
      <c r="Q947">
        <v>8</v>
      </c>
      <c r="R947">
        <v>118</v>
      </c>
      <c r="S947" t="s">
        <v>31</v>
      </c>
    </row>
    <row r="948" spans="1:19" x14ac:dyDescent="0.35">
      <c r="A948" t="s">
        <v>58</v>
      </c>
      <c r="B948">
        <v>32</v>
      </c>
      <c r="C948" t="s">
        <v>186</v>
      </c>
      <c r="D948">
        <v>119</v>
      </c>
      <c r="E948" t="s">
        <v>187</v>
      </c>
      <c r="F948" t="s">
        <v>95</v>
      </c>
      <c r="G948" t="s">
        <v>23</v>
      </c>
      <c r="H948">
        <v>210</v>
      </c>
      <c r="I948" t="s">
        <v>100</v>
      </c>
      <c r="J948">
        <v>600</v>
      </c>
      <c r="K948">
        <v>2</v>
      </c>
      <c r="L948">
        <v>3</v>
      </c>
      <c r="M948" t="s">
        <v>25</v>
      </c>
      <c r="N948">
        <v>18</v>
      </c>
      <c r="O948" t="s">
        <v>30</v>
      </c>
      <c r="P948" t="s">
        <v>25</v>
      </c>
      <c r="Q948">
        <v>0</v>
      </c>
      <c r="R948">
        <v>70</v>
      </c>
      <c r="S948" t="s">
        <v>31</v>
      </c>
    </row>
    <row r="949" spans="1:19" x14ac:dyDescent="0.35">
      <c r="A949" t="s">
        <v>59</v>
      </c>
      <c r="B949">
        <v>33</v>
      </c>
      <c r="C949" t="s">
        <v>186</v>
      </c>
      <c r="D949">
        <v>119</v>
      </c>
      <c r="E949" t="s">
        <v>187</v>
      </c>
      <c r="F949" t="s">
        <v>95</v>
      </c>
      <c r="G949" t="s">
        <v>23</v>
      </c>
      <c r="H949">
        <v>30</v>
      </c>
      <c r="I949" t="s">
        <v>86</v>
      </c>
      <c r="J949">
        <v>600</v>
      </c>
      <c r="K949">
        <v>2</v>
      </c>
      <c r="L949">
        <v>2</v>
      </c>
      <c r="M949" t="s">
        <v>25</v>
      </c>
      <c r="O949" t="s">
        <v>25</v>
      </c>
      <c r="P949" t="s">
        <v>30</v>
      </c>
      <c r="Q949">
        <v>0</v>
      </c>
      <c r="R949">
        <v>40</v>
      </c>
      <c r="S949" t="s">
        <v>31</v>
      </c>
    </row>
    <row r="950" spans="1:19" x14ac:dyDescent="0.35">
      <c r="A950" t="s">
        <v>60</v>
      </c>
      <c r="B950">
        <v>34</v>
      </c>
      <c r="C950" t="s">
        <v>186</v>
      </c>
      <c r="D950">
        <v>119</v>
      </c>
      <c r="E950" t="s">
        <v>187</v>
      </c>
      <c r="F950" t="s">
        <v>95</v>
      </c>
      <c r="G950" t="s">
        <v>23</v>
      </c>
      <c r="H950">
        <v>178</v>
      </c>
      <c r="I950" t="s">
        <v>86</v>
      </c>
      <c r="J950">
        <v>600</v>
      </c>
      <c r="K950">
        <v>2</v>
      </c>
      <c r="L950">
        <v>2</v>
      </c>
      <c r="M950" t="s">
        <v>25</v>
      </c>
      <c r="N950">
        <v>17</v>
      </c>
      <c r="O950" t="s">
        <v>30</v>
      </c>
      <c r="P950" t="s">
        <v>25</v>
      </c>
      <c r="Q950">
        <v>0</v>
      </c>
      <c r="R950">
        <v>90</v>
      </c>
      <c r="S950" t="s">
        <v>27</v>
      </c>
    </row>
    <row r="951" spans="1:19" x14ac:dyDescent="0.35">
      <c r="A951" t="s">
        <v>61</v>
      </c>
      <c r="B951">
        <v>35</v>
      </c>
      <c r="C951" t="s">
        <v>186</v>
      </c>
      <c r="D951">
        <v>119</v>
      </c>
      <c r="E951" t="s">
        <v>187</v>
      </c>
      <c r="F951" t="s">
        <v>95</v>
      </c>
      <c r="G951" t="s">
        <v>23</v>
      </c>
      <c r="H951">
        <v>313</v>
      </c>
      <c r="I951" t="s">
        <v>100</v>
      </c>
      <c r="J951">
        <v>600</v>
      </c>
      <c r="K951">
        <v>2</v>
      </c>
      <c r="L951">
        <v>3</v>
      </c>
      <c r="M951" t="s">
        <v>25</v>
      </c>
      <c r="N951">
        <v>17</v>
      </c>
      <c r="O951" t="s">
        <v>25</v>
      </c>
      <c r="P951" t="s">
        <v>25</v>
      </c>
      <c r="Q951">
        <v>0</v>
      </c>
      <c r="R951">
        <v>200</v>
      </c>
      <c r="S951" t="s">
        <v>31</v>
      </c>
    </row>
    <row r="952" spans="1:19" x14ac:dyDescent="0.35">
      <c r="A952" t="s">
        <v>62</v>
      </c>
      <c r="B952">
        <v>36</v>
      </c>
      <c r="C952" t="s">
        <v>186</v>
      </c>
      <c r="D952">
        <v>119</v>
      </c>
      <c r="E952" t="s">
        <v>187</v>
      </c>
      <c r="F952" t="s">
        <v>95</v>
      </c>
      <c r="G952" t="s">
        <v>23</v>
      </c>
      <c r="H952">
        <v>70</v>
      </c>
      <c r="I952" t="s">
        <v>25</v>
      </c>
      <c r="J952">
        <v>600</v>
      </c>
      <c r="K952">
        <v>2</v>
      </c>
      <c r="L952">
        <v>2</v>
      </c>
      <c r="M952" t="s">
        <v>25</v>
      </c>
      <c r="N952">
        <v>17</v>
      </c>
      <c r="O952" t="s">
        <v>25</v>
      </c>
      <c r="P952" t="s">
        <v>25</v>
      </c>
      <c r="Q952">
        <v>0</v>
      </c>
      <c r="R952">
        <v>20</v>
      </c>
      <c r="S952" t="s">
        <v>31</v>
      </c>
    </row>
    <row r="953" spans="1:19" x14ac:dyDescent="0.35">
      <c r="A953" t="s">
        <v>63</v>
      </c>
      <c r="B953">
        <v>37</v>
      </c>
      <c r="C953" t="s">
        <v>186</v>
      </c>
      <c r="D953">
        <v>119</v>
      </c>
      <c r="E953" t="s">
        <v>187</v>
      </c>
      <c r="F953" t="s">
        <v>95</v>
      </c>
      <c r="G953" t="s">
        <v>23</v>
      </c>
      <c r="H953">
        <v>203</v>
      </c>
      <c r="I953" t="s">
        <v>25</v>
      </c>
      <c r="J953">
        <v>600</v>
      </c>
      <c r="K953">
        <v>2</v>
      </c>
      <c r="L953">
        <v>2</v>
      </c>
      <c r="M953" t="s">
        <v>25</v>
      </c>
      <c r="N953" t="s">
        <v>26</v>
      </c>
      <c r="O953" t="s">
        <v>25</v>
      </c>
      <c r="P953" t="s">
        <v>30</v>
      </c>
      <c r="Q953">
        <v>8</v>
      </c>
      <c r="R953">
        <v>20</v>
      </c>
      <c r="S953" t="s">
        <v>31</v>
      </c>
    </row>
    <row r="954" spans="1:19" x14ac:dyDescent="0.35">
      <c r="A954" t="s">
        <v>64</v>
      </c>
      <c r="B954">
        <v>38</v>
      </c>
      <c r="C954" t="s">
        <v>186</v>
      </c>
      <c r="D954">
        <v>119</v>
      </c>
      <c r="E954" t="s">
        <v>187</v>
      </c>
      <c r="F954" t="s">
        <v>95</v>
      </c>
      <c r="G954" t="s">
        <v>23</v>
      </c>
      <c r="H954">
        <v>260</v>
      </c>
      <c r="I954" t="s">
        <v>86</v>
      </c>
      <c r="J954">
        <v>600</v>
      </c>
      <c r="K954">
        <v>2</v>
      </c>
      <c r="L954">
        <v>3</v>
      </c>
      <c r="M954" t="s">
        <v>25</v>
      </c>
      <c r="N954" t="s">
        <v>26</v>
      </c>
      <c r="O954" t="s">
        <v>25</v>
      </c>
      <c r="P954" t="s">
        <v>30</v>
      </c>
      <c r="Q954">
        <v>0</v>
      </c>
      <c r="R954">
        <v>40</v>
      </c>
      <c r="S954" t="s">
        <v>31</v>
      </c>
    </row>
    <row r="955" spans="1:19" x14ac:dyDescent="0.35">
      <c r="A955" t="s">
        <v>65</v>
      </c>
      <c r="B955">
        <v>39</v>
      </c>
      <c r="C955" t="s">
        <v>186</v>
      </c>
      <c r="D955">
        <v>119</v>
      </c>
      <c r="E955" t="s">
        <v>187</v>
      </c>
      <c r="F955" t="s">
        <v>95</v>
      </c>
      <c r="G955" t="s">
        <v>23</v>
      </c>
      <c r="H955">
        <v>85</v>
      </c>
      <c r="I955" t="s">
        <v>100</v>
      </c>
      <c r="J955">
        <v>600</v>
      </c>
      <c r="K955">
        <v>2</v>
      </c>
      <c r="L955">
        <v>2</v>
      </c>
      <c r="M955" t="s">
        <v>25</v>
      </c>
      <c r="N955">
        <v>16</v>
      </c>
      <c r="O955" t="s">
        <v>25</v>
      </c>
      <c r="P955" t="s">
        <v>30</v>
      </c>
      <c r="Q955">
        <v>4</v>
      </c>
      <c r="R955">
        <v>55</v>
      </c>
      <c r="S955" t="s">
        <v>31</v>
      </c>
    </row>
    <row r="956" spans="1:19" x14ac:dyDescent="0.35">
      <c r="A956" t="s">
        <v>66</v>
      </c>
      <c r="B956">
        <v>40</v>
      </c>
      <c r="C956" t="s">
        <v>186</v>
      </c>
      <c r="D956">
        <v>119</v>
      </c>
      <c r="E956" t="s">
        <v>187</v>
      </c>
      <c r="F956" t="s">
        <v>95</v>
      </c>
      <c r="G956" t="s">
        <v>23</v>
      </c>
      <c r="H956">
        <v>60</v>
      </c>
      <c r="I956" t="s">
        <v>99</v>
      </c>
      <c r="J956">
        <v>600</v>
      </c>
      <c r="K956">
        <v>2</v>
      </c>
      <c r="L956">
        <v>2</v>
      </c>
      <c r="M956" t="s">
        <v>25</v>
      </c>
      <c r="N956">
        <v>16</v>
      </c>
      <c r="O956" t="s">
        <v>25</v>
      </c>
      <c r="P956" t="s">
        <v>25</v>
      </c>
      <c r="Q956">
        <v>0</v>
      </c>
      <c r="R956">
        <v>50</v>
      </c>
      <c r="S956" t="s">
        <v>31</v>
      </c>
    </row>
    <row r="957" spans="1:19" x14ac:dyDescent="0.35">
      <c r="A957" t="s">
        <v>67</v>
      </c>
      <c r="B957">
        <v>41</v>
      </c>
      <c r="C957" t="s">
        <v>186</v>
      </c>
      <c r="D957">
        <v>119</v>
      </c>
      <c r="E957" t="s">
        <v>187</v>
      </c>
      <c r="F957" t="s">
        <v>95</v>
      </c>
      <c r="G957" t="s">
        <v>23</v>
      </c>
      <c r="H957">
        <v>155</v>
      </c>
      <c r="I957" t="s">
        <v>86</v>
      </c>
      <c r="J957">
        <v>704</v>
      </c>
      <c r="K957">
        <v>2</v>
      </c>
      <c r="L957">
        <v>3</v>
      </c>
      <c r="M957" t="s">
        <v>25</v>
      </c>
      <c r="N957">
        <v>18</v>
      </c>
      <c r="O957" t="s">
        <v>25</v>
      </c>
      <c r="P957" t="s">
        <v>25</v>
      </c>
      <c r="Q957">
        <v>0</v>
      </c>
      <c r="R957">
        <v>65</v>
      </c>
      <c r="S957" t="s">
        <v>31</v>
      </c>
    </row>
    <row r="958" spans="1:19" x14ac:dyDescent="0.35">
      <c r="A958" t="s">
        <v>68</v>
      </c>
      <c r="B958">
        <v>42</v>
      </c>
      <c r="C958" t="s">
        <v>186</v>
      </c>
      <c r="D958">
        <v>119</v>
      </c>
      <c r="E958" t="s">
        <v>187</v>
      </c>
      <c r="F958" t="s">
        <v>95</v>
      </c>
      <c r="G958" t="s">
        <v>23</v>
      </c>
      <c r="H958">
        <v>103</v>
      </c>
      <c r="I958" t="s">
        <v>100</v>
      </c>
      <c r="J958">
        <v>300</v>
      </c>
      <c r="K958">
        <v>2</v>
      </c>
      <c r="L958">
        <v>1</v>
      </c>
      <c r="M958" t="s">
        <v>25</v>
      </c>
      <c r="N958">
        <v>16</v>
      </c>
      <c r="O958" t="s">
        <v>30</v>
      </c>
      <c r="P958" t="s">
        <v>25</v>
      </c>
      <c r="Q958">
        <v>0</v>
      </c>
      <c r="R958">
        <v>67</v>
      </c>
      <c r="S958" t="s">
        <v>31</v>
      </c>
    </row>
    <row r="959" spans="1:19" x14ac:dyDescent="0.35">
      <c r="A959" t="s">
        <v>69</v>
      </c>
      <c r="B959">
        <v>44</v>
      </c>
      <c r="C959" t="s">
        <v>186</v>
      </c>
      <c r="D959">
        <v>119</v>
      </c>
      <c r="E959" t="s">
        <v>187</v>
      </c>
      <c r="F959" t="s">
        <v>95</v>
      </c>
      <c r="G959" t="s">
        <v>23</v>
      </c>
      <c r="H959">
        <v>100</v>
      </c>
      <c r="I959" t="s">
        <v>86</v>
      </c>
      <c r="J959">
        <v>600</v>
      </c>
      <c r="K959">
        <v>2</v>
      </c>
      <c r="L959">
        <v>1</v>
      </c>
      <c r="M959" t="s">
        <v>25</v>
      </c>
      <c r="N959">
        <v>18</v>
      </c>
      <c r="O959" t="s">
        <v>30</v>
      </c>
      <c r="P959" t="s">
        <v>25</v>
      </c>
      <c r="Q959">
        <v>0</v>
      </c>
      <c r="R959">
        <v>25</v>
      </c>
      <c r="S959" t="s">
        <v>27</v>
      </c>
    </row>
    <row r="960" spans="1:19" x14ac:dyDescent="0.35">
      <c r="A960" t="s">
        <v>70</v>
      </c>
      <c r="B960">
        <v>45</v>
      </c>
      <c r="C960" t="s">
        <v>186</v>
      </c>
      <c r="D960">
        <v>119</v>
      </c>
      <c r="E960" t="s">
        <v>187</v>
      </c>
      <c r="F960" t="s">
        <v>95</v>
      </c>
      <c r="G960" t="s">
        <v>23</v>
      </c>
      <c r="H960">
        <v>167</v>
      </c>
      <c r="I960" t="s">
        <v>100</v>
      </c>
      <c r="J960">
        <v>450</v>
      </c>
      <c r="K960">
        <v>2</v>
      </c>
      <c r="L960">
        <v>2</v>
      </c>
      <c r="M960" t="s">
        <v>25</v>
      </c>
      <c r="N960">
        <v>16</v>
      </c>
      <c r="O960" t="s">
        <v>25</v>
      </c>
      <c r="P960" t="s">
        <v>30</v>
      </c>
      <c r="Q960">
        <v>4</v>
      </c>
      <c r="R960">
        <v>52</v>
      </c>
      <c r="S960" t="s">
        <v>31</v>
      </c>
    </row>
    <row r="961" spans="1:19" x14ac:dyDescent="0.35">
      <c r="A961" t="s">
        <v>71</v>
      </c>
      <c r="B961">
        <v>46</v>
      </c>
      <c r="C961" t="s">
        <v>186</v>
      </c>
      <c r="D961">
        <v>119</v>
      </c>
      <c r="E961" t="s">
        <v>187</v>
      </c>
      <c r="F961" t="s">
        <v>95</v>
      </c>
      <c r="G961" t="s">
        <v>23</v>
      </c>
      <c r="H961">
        <v>100</v>
      </c>
      <c r="I961" t="s">
        <v>25</v>
      </c>
      <c r="J961">
        <v>600</v>
      </c>
      <c r="K961">
        <v>2</v>
      </c>
      <c r="L961">
        <v>3</v>
      </c>
      <c r="M961" t="s">
        <v>25</v>
      </c>
      <c r="N961">
        <v>18</v>
      </c>
      <c r="O961" t="s">
        <v>25</v>
      </c>
      <c r="P961" t="s">
        <v>25</v>
      </c>
      <c r="Q961">
        <v>0</v>
      </c>
      <c r="R961">
        <v>50</v>
      </c>
      <c r="S961" t="s">
        <v>31</v>
      </c>
    </row>
    <row r="962" spans="1:19" x14ac:dyDescent="0.35">
      <c r="A962" t="s">
        <v>72</v>
      </c>
      <c r="B962">
        <v>47</v>
      </c>
      <c r="C962" t="s">
        <v>186</v>
      </c>
      <c r="D962">
        <v>119</v>
      </c>
      <c r="E962" t="s">
        <v>187</v>
      </c>
      <c r="F962" t="s">
        <v>95</v>
      </c>
      <c r="G962" t="s">
        <v>23</v>
      </c>
      <c r="H962">
        <v>200</v>
      </c>
      <c r="I962" t="s">
        <v>100</v>
      </c>
      <c r="J962">
        <v>375</v>
      </c>
      <c r="K962">
        <v>2</v>
      </c>
      <c r="L962">
        <v>2</v>
      </c>
      <c r="M962" t="s">
        <v>25</v>
      </c>
      <c r="N962">
        <v>16</v>
      </c>
      <c r="O962" t="s">
        <v>25</v>
      </c>
      <c r="P962" t="s">
        <v>25</v>
      </c>
      <c r="Q962">
        <v>0</v>
      </c>
      <c r="R962">
        <v>60</v>
      </c>
      <c r="S962" t="s">
        <v>31</v>
      </c>
    </row>
    <row r="963" spans="1:19" x14ac:dyDescent="0.35">
      <c r="A963" t="s">
        <v>73</v>
      </c>
      <c r="B963">
        <v>48</v>
      </c>
      <c r="C963" t="s">
        <v>186</v>
      </c>
      <c r="D963">
        <v>119</v>
      </c>
      <c r="E963" t="s">
        <v>187</v>
      </c>
      <c r="F963" t="s">
        <v>95</v>
      </c>
      <c r="G963" t="s">
        <v>23</v>
      </c>
      <c r="H963">
        <v>172</v>
      </c>
      <c r="I963" t="s">
        <v>86</v>
      </c>
      <c r="J963">
        <v>750</v>
      </c>
      <c r="K963">
        <v>2</v>
      </c>
      <c r="L963">
        <v>2</v>
      </c>
      <c r="M963" t="s">
        <v>25</v>
      </c>
      <c r="N963">
        <v>17</v>
      </c>
      <c r="O963" t="s">
        <v>25</v>
      </c>
      <c r="P963" t="s">
        <v>25</v>
      </c>
      <c r="Q963">
        <v>4</v>
      </c>
      <c r="R963">
        <v>50</v>
      </c>
      <c r="S963" t="s">
        <v>31</v>
      </c>
    </row>
    <row r="964" spans="1:19" x14ac:dyDescent="0.35">
      <c r="A964" t="s">
        <v>74</v>
      </c>
      <c r="B964">
        <v>49</v>
      </c>
      <c r="C964" t="s">
        <v>186</v>
      </c>
      <c r="D964">
        <v>119</v>
      </c>
      <c r="E964" t="s">
        <v>187</v>
      </c>
      <c r="F964" t="s">
        <v>95</v>
      </c>
      <c r="G964" t="s">
        <v>23</v>
      </c>
      <c r="H964">
        <v>254</v>
      </c>
      <c r="I964" t="s">
        <v>25</v>
      </c>
      <c r="J964">
        <v>600</v>
      </c>
      <c r="K964">
        <v>2</v>
      </c>
      <c r="L964">
        <v>2</v>
      </c>
      <c r="M964" t="s">
        <v>25</v>
      </c>
      <c r="N964" t="s">
        <v>26</v>
      </c>
      <c r="O964" t="s">
        <v>25</v>
      </c>
      <c r="P964" t="s">
        <v>30</v>
      </c>
      <c r="Q964">
        <v>0</v>
      </c>
      <c r="R964">
        <v>52</v>
      </c>
      <c r="S964" t="s">
        <v>27</v>
      </c>
    </row>
    <row r="965" spans="1:19" x14ac:dyDescent="0.35">
      <c r="A965" t="s">
        <v>75</v>
      </c>
      <c r="B965">
        <v>50</v>
      </c>
      <c r="C965" t="s">
        <v>186</v>
      </c>
      <c r="D965">
        <v>119</v>
      </c>
      <c r="E965" t="s">
        <v>187</v>
      </c>
      <c r="F965" t="s">
        <v>95</v>
      </c>
      <c r="G965" t="s">
        <v>23</v>
      </c>
      <c r="H965">
        <v>360</v>
      </c>
      <c r="I965" t="s">
        <v>86</v>
      </c>
      <c r="J965">
        <v>500</v>
      </c>
      <c r="K965">
        <v>2</v>
      </c>
      <c r="L965">
        <v>2</v>
      </c>
      <c r="M965" t="s">
        <v>25</v>
      </c>
      <c r="N965">
        <v>18</v>
      </c>
      <c r="O965" t="s">
        <v>25</v>
      </c>
      <c r="P965" t="s">
        <v>25</v>
      </c>
      <c r="Q965">
        <v>0</v>
      </c>
      <c r="R965">
        <v>130</v>
      </c>
      <c r="S965" t="s">
        <v>27</v>
      </c>
    </row>
    <row r="966" spans="1:19" x14ac:dyDescent="0.35">
      <c r="A966" t="s">
        <v>76</v>
      </c>
      <c r="B966">
        <v>51</v>
      </c>
      <c r="C966" t="s">
        <v>186</v>
      </c>
      <c r="D966">
        <v>119</v>
      </c>
      <c r="E966" t="s">
        <v>187</v>
      </c>
      <c r="F966" t="s">
        <v>95</v>
      </c>
      <c r="G966" t="s">
        <v>23</v>
      </c>
      <c r="H966">
        <v>267</v>
      </c>
      <c r="I966" t="s">
        <v>25</v>
      </c>
      <c r="J966">
        <v>600</v>
      </c>
      <c r="K966">
        <v>2</v>
      </c>
      <c r="L966">
        <v>2</v>
      </c>
      <c r="M966" t="s">
        <v>25</v>
      </c>
      <c r="N966" t="s">
        <v>26</v>
      </c>
      <c r="O966" t="s">
        <v>25</v>
      </c>
      <c r="P966" t="s">
        <v>30</v>
      </c>
      <c r="Q966">
        <v>0</v>
      </c>
      <c r="R966">
        <v>95</v>
      </c>
      <c r="S966" t="s">
        <v>27</v>
      </c>
    </row>
    <row r="967" spans="1:19" x14ac:dyDescent="0.35">
      <c r="A967" t="s">
        <v>77</v>
      </c>
      <c r="B967">
        <v>53</v>
      </c>
      <c r="C967" t="s">
        <v>186</v>
      </c>
      <c r="D967">
        <v>119</v>
      </c>
      <c r="E967" t="s">
        <v>187</v>
      </c>
      <c r="F967" t="s">
        <v>95</v>
      </c>
      <c r="G967" t="s">
        <v>23</v>
      </c>
      <c r="H967">
        <v>349</v>
      </c>
      <c r="I967" t="s">
        <v>25</v>
      </c>
      <c r="J967">
        <v>750</v>
      </c>
      <c r="K967">
        <v>2</v>
      </c>
      <c r="L967">
        <v>2</v>
      </c>
      <c r="M967" t="s">
        <v>25</v>
      </c>
      <c r="N967">
        <v>17</v>
      </c>
      <c r="O967" t="s">
        <v>25</v>
      </c>
      <c r="P967" t="s">
        <v>30</v>
      </c>
      <c r="Q967">
        <v>0</v>
      </c>
      <c r="R967">
        <v>55</v>
      </c>
      <c r="S967" t="s">
        <v>31</v>
      </c>
    </row>
    <row r="968" spans="1:19" x14ac:dyDescent="0.35">
      <c r="A968" t="s">
        <v>79</v>
      </c>
      <c r="B968">
        <v>54</v>
      </c>
      <c r="C968" t="s">
        <v>186</v>
      </c>
      <c r="D968">
        <v>119</v>
      </c>
      <c r="E968" t="s">
        <v>187</v>
      </c>
      <c r="F968" t="s">
        <v>95</v>
      </c>
      <c r="G968" t="s">
        <v>23</v>
      </c>
      <c r="H968">
        <v>134</v>
      </c>
      <c r="I968" t="s">
        <v>86</v>
      </c>
      <c r="J968">
        <v>600</v>
      </c>
      <c r="K968">
        <v>2</v>
      </c>
      <c r="L968">
        <v>3</v>
      </c>
      <c r="M968" t="s">
        <v>25</v>
      </c>
      <c r="N968">
        <v>18</v>
      </c>
      <c r="O968" t="s">
        <v>30</v>
      </c>
      <c r="P968" t="s">
        <v>30</v>
      </c>
      <c r="Q968">
        <v>4</v>
      </c>
      <c r="R968">
        <v>70</v>
      </c>
      <c r="S968" t="s">
        <v>31</v>
      </c>
    </row>
    <row r="969" spans="1:19" x14ac:dyDescent="0.35">
      <c r="A969" t="s">
        <v>80</v>
      </c>
      <c r="B969">
        <v>55</v>
      </c>
      <c r="C969" t="s">
        <v>186</v>
      </c>
      <c r="D969">
        <v>119</v>
      </c>
      <c r="E969" t="s">
        <v>187</v>
      </c>
      <c r="F969" t="s">
        <v>95</v>
      </c>
      <c r="G969" t="s">
        <v>23</v>
      </c>
      <c r="H969">
        <v>314.5</v>
      </c>
      <c r="I969" t="s">
        <v>86</v>
      </c>
      <c r="J969">
        <v>450</v>
      </c>
      <c r="K969">
        <v>2</v>
      </c>
      <c r="L969">
        <v>2</v>
      </c>
      <c r="M969" t="s">
        <v>25</v>
      </c>
      <c r="N969">
        <v>18</v>
      </c>
      <c r="O969" t="s">
        <v>25</v>
      </c>
      <c r="P969" t="s">
        <v>30</v>
      </c>
      <c r="Q969">
        <v>0</v>
      </c>
      <c r="R969">
        <v>11</v>
      </c>
      <c r="S969" t="s">
        <v>27</v>
      </c>
    </row>
    <row r="970" spans="1:19" x14ac:dyDescent="0.35">
      <c r="A970" t="s">
        <v>81</v>
      </c>
      <c r="B970">
        <v>56</v>
      </c>
      <c r="C970" t="s">
        <v>186</v>
      </c>
      <c r="D970">
        <v>119</v>
      </c>
      <c r="E970" t="s">
        <v>187</v>
      </c>
      <c r="F970" t="s">
        <v>95</v>
      </c>
      <c r="G970" t="s">
        <v>23</v>
      </c>
      <c r="H970">
        <v>148</v>
      </c>
      <c r="I970" t="s">
        <v>100</v>
      </c>
      <c r="J970">
        <v>400</v>
      </c>
      <c r="K970">
        <v>2</v>
      </c>
      <c r="L970">
        <v>2</v>
      </c>
      <c r="M970" t="s">
        <v>25</v>
      </c>
      <c r="N970">
        <v>16</v>
      </c>
      <c r="O970" t="s">
        <v>25</v>
      </c>
      <c r="P970" t="s">
        <v>30</v>
      </c>
      <c r="Q970">
        <v>0</v>
      </c>
      <c r="R970">
        <v>96</v>
      </c>
      <c r="S970" t="s">
        <v>27</v>
      </c>
    </row>
    <row r="971" spans="1:19" x14ac:dyDescent="0.35">
      <c r="A971" t="s">
        <v>19</v>
      </c>
      <c r="B971">
        <v>1</v>
      </c>
      <c r="C971" t="s">
        <v>188</v>
      </c>
      <c r="D971">
        <v>120</v>
      </c>
      <c r="E971" t="s">
        <v>189</v>
      </c>
      <c r="G971" t="s">
        <v>164</v>
      </c>
      <c r="H971">
        <v>300</v>
      </c>
      <c r="I971" t="s">
        <v>178</v>
      </c>
      <c r="J971" t="s">
        <v>26</v>
      </c>
      <c r="K971">
        <v>3</v>
      </c>
      <c r="L971">
        <v>1</v>
      </c>
      <c r="M971" t="s">
        <v>25</v>
      </c>
      <c r="N971">
        <v>21</v>
      </c>
      <c r="O971" t="s">
        <v>30</v>
      </c>
      <c r="P971" t="s">
        <v>25</v>
      </c>
      <c r="Q971">
        <v>20</v>
      </c>
      <c r="R971">
        <v>320</v>
      </c>
      <c r="S971" t="s">
        <v>31</v>
      </c>
    </row>
    <row r="972" spans="1:19" x14ac:dyDescent="0.35">
      <c r="A972" t="s">
        <v>28</v>
      </c>
      <c r="B972">
        <v>2</v>
      </c>
      <c r="C972" t="s">
        <v>188</v>
      </c>
      <c r="D972">
        <v>120</v>
      </c>
      <c r="E972" t="s">
        <v>189</v>
      </c>
      <c r="G972" t="s">
        <v>25</v>
      </c>
      <c r="H972" t="s">
        <v>26</v>
      </c>
      <c r="I972" t="s">
        <v>26</v>
      </c>
      <c r="J972" t="s">
        <v>26</v>
      </c>
      <c r="K972" t="s">
        <v>26</v>
      </c>
      <c r="L972" t="s">
        <v>26</v>
      </c>
      <c r="M972" t="s">
        <v>26</v>
      </c>
      <c r="N972" t="s">
        <v>26</v>
      </c>
      <c r="O972" t="s">
        <v>26</v>
      </c>
      <c r="P972" t="s">
        <v>26</v>
      </c>
      <c r="Q972" t="s">
        <v>26</v>
      </c>
      <c r="R972" t="s">
        <v>26</v>
      </c>
      <c r="S972" t="s">
        <v>26</v>
      </c>
    </row>
    <row r="973" spans="1:19" x14ac:dyDescent="0.35">
      <c r="A973" t="s">
        <v>32</v>
      </c>
      <c r="B973">
        <v>4</v>
      </c>
      <c r="C973" t="s">
        <v>188</v>
      </c>
      <c r="D973">
        <v>120</v>
      </c>
      <c r="E973" t="s">
        <v>189</v>
      </c>
      <c r="G973" t="s">
        <v>25</v>
      </c>
      <c r="H973" t="s">
        <v>26</v>
      </c>
      <c r="I973" t="s">
        <v>26</v>
      </c>
      <c r="J973" t="s">
        <v>26</v>
      </c>
      <c r="K973" t="s">
        <v>26</v>
      </c>
      <c r="L973" t="s">
        <v>26</v>
      </c>
      <c r="M973" t="s">
        <v>26</v>
      </c>
      <c r="N973" t="s">
        <v>26</v>
      </c>
      <c r="O973" t="s">
        <v>26</v>
      </c>
      <c r="P973" t="s">
        <v>26</v>
      </c>
      <c r="Q973" t="s">
        <v>26</v>
      </c>
      <c r="R973" t="s">
        <v>26</v>
      </c>
      <c r="S973" t="s">
        <v>26</v>
      </c>
    </row>
    <row r="974" spans="1:19" x14ac:dyDescent="0.35">
      <c r="A974" t="s">
        <v>33</v>
      </c>
      <c r="B974">
        <v>5</v>
      </c>
      <c r="C974" t="s">
        <v>188</v>
      </c>
      <c r="D974">
        <v>120</v>
      </c>
      <c r="E974" t="s">
        <v>189</v>
      </c>
      <c r="G974" t="s">
        <v>164</v>
      </c>
      <c r="H974">
        <v>250</v>
      </c>
      <c r="I974" t="s">
        <v>178</v>
      </c>
      <c r="J974" t="s">
        <v>26</v>
      </c>
      <c r="K974">
        <v>3</v>
      </c>
      <c r="L974">
        <v>1</v>
      </c>
      <c r="M974" t="s">
        <v>25</v>
      </c>
      <c r="N974">
        <v>21</v>
      </c>
      <c r="O974" t="s">
        <v>30</v>
      </c>
      <c r="P974" t="s">
        <v>25</v>
      </c>
      <c r="Q974">
        <v>12</v>
      </c>
      <c r="R974">
        <v>200</v>
      </c>
      <c r="S974" t="s">
        <v>31</v>
      </c>
    </row>
    <row r="975" spans="1:19" x14ac:dyDescent="0.35">
      <c r="A975" t="s">
        <v>34</v>
      </c>
      <c r="B975">
        <v>6</v>
      </c>
      <c r="C975" t="s">
        <v>188</v>
      </c>
      <c r="D975">
        <v>120</v>
      </c>
      <c r="E975" t="s">
        <v>189</v>
      </c>
      <c r="G975" t="s">
        <v>164</v>
      </c>
      <c r="H975">
        <v>950</v>
      </c>
      <c r="I975" t="s">
        <v>178</v>
      </c>
      <c r="J975" t="s">
        <v>26</v>
      </c>
      <c r="K975">
        <v>3</v>
      </c>
      <c r="L975">
        <v>1</v>
      </c>
      <c r="M975" t="s">
        <v>25</v>
      </c>
      <c r="N975" t="s">
        <v>26</v>
      </c>
      <c r="O975" t="s">
        <v>25</v>
      </c>
      <c r="P975" t="s">
        <v>25</v>
      </c>
      <c r="Q975">
        <v>10</v>
      </c>
      <c r="R975">
        <v>250</v>
      </c>
      <c r="S975" t="s">
        <v>31</v>
      </c>
    </row>
    <row r="976" spans="1:19" x14ac:dyDescent="0.35">
      <c r="A976" t="s">
        <v>35</v>
      </c>
      <c r="B976">
        <v>8</v>
      </c>
      <c r="C976" t="s">
        <v>188</v>
      </c>
      <c r="D976">
        <v>120</v>
      </c>
      <c r="E976" t="s">
        <v>189</v>
      </c>
      <c r="G976" t="s">
        <v>25</v>
      </c>
      <c r="H976" t="s">
        <v>26</v>
      </c>
      <c r="I976" t="s">
        <v>26</v>
      </c>
      <c r="J976" t="s">
        <v>26</v>
      </c>
      <c r="K976" t="s">
        <v>26</v>
      </c>
      <c r="L976" t="s">
        <v>26</v>
      </c>
      <c r="M976" t="s">
        <v>26</v>
      </c>
      <c r="N976" t="s">
        <v>26</v>
      </c>
      <c r="O976" t="s">
        <v>26</v>
      </c>
      <c r="P976" t="s">
        <v>26</v>
      </c>
      <c r="Q976" t="s">
        <v>26</v>
      </c>
      <c r="R976" t="s">
        <v>26</v>
      </c>
      <c r="S976" t="s">
        <v>26</v>
      </c>
    </row>
    <row r="977" spans="1:19" x14ac:dyDescent="0.35">
      <c r="A977" t="s">
        <v>36</v>
      </c>
      <c r="B977">
        <v>9</v>
      </c>
      <c r="C977" t="s">
        <v>188</v>
      </c>
      <c r="D977">
        <v>120</v>
      </c>
      <c r="E977" t="s">
        <v>189</v>
      </c>
      <c r="G977" t="s">
        <v>164</v>
      </c>
      <c r="H977">
        <v>190</v>
      </c>
      <c r="I977" t="s">
        <v>25</v>
      </c>
      <c r="J977" t="s">
        <v>26</v>
      </c>
      <c r="K977">
        <v>0</v>
      </c>
      <c r="L977">
        <v>1</v>
      </c>
      <c r="M977" t="s">
        <v>25</v>
      </c>
      <c r="N977" t="s">
        <v>26</v>
      </c>
      <c r="O977" t="s">
        <v>25</v>
      </c>
      <c r="P977" t="s">
        <v>25</v>
      </c>
      <c r="Q977">
        <v>3</v>
      </c>
      <c r="R977">
        <v>380</v>
      </c>
      <c r="S977" t="s">
        <v>31</v>
      </c>
    </row>
    <row r="978" spans="1:19" x14ac:dyDescent="0.35">
      <c r="A978" t="s">
        <v>37</v>
      </c>
      <c r="B978">
        <v>10</v>
      </c>
      <c r="C978" t="s">
        <v>188</v>
      </c>
      <c r="D978">
        <v>120</v>
      </c>
      <c r="E978" t="s">
        <v>189</v>
      </c>
      <c r="G978" t="s">
        <v>25</v>
      </c>
      <c r="H978" t="s">
        <v>26</v>
      </c>
      <c r="I978" t="s">
        <v>26</v>
      </c>
      <c r="J978" t="s">
        <v>26</v>
      </c>
      <c r="K978" t="s">
        <v>26</v>
      </c>
      <c r="L978" t="s">
        <v>26</v>
      </c>
      <c r="M978" t="s">
        <v>26</v>
      </c>
      <c r="N978" t="s">
        <v>26</v>
      </c>
      <c r="O978" t="s">
        <v>26</v>
      </c>
      <c r="P978" t="s">
        <v>26</v>
      </c>
      <c r="Q978" t="s">
        <v>26</v>
      </c>
      <c r="R978" t="s">
        <v>26</v>
      </c>
      <c r="S978" t="s">
        <v>26</v>
      </c>
    </row>
    <row r="979" spans="1:19" x14ac:dyDescent="0.35">
      <c r="A979" t="s">
        <v>38</v>
      </c>
      <c r="B979">
        <v>11</v>
      </c>
      <c r="C979" t="s">
        <v>188</v>
      </c>
      <c r="D979">
        <v>120</v>
      </c>
      <c r="E979" t="s">
        <v>189</v>
      </c>
      <c r="G979" t="s">
        <v>23</v>
      </c>
      <c r="H979">
        <v>175</v>
      </c>
      <c r="I979" t="s">
        <v>178</v>
      </c>
      <c r="J979" t="s">
        <v>26</v>
      </c>
      <c r="K979">
        <v>3</v>
      </c>
      <c r="L979">
        <v>1</v>
      </c>
      <c r="M979" t="s">
        <v>25</v>
      </c>
      <c r="N979">
        <v>18</v>
      </c>
      <c r="O979" t="s">
        <v>25</v>
      </c>
      <c r="P979" t="s">
        <v>25</v>
      </c>
      <c r="Q979">
        <v>10</v>
      </c>
      <c r="R979">
        <v>120</v>
      </c>
      <c r="S979" t="s">
        <v>31</v>
      </c>
    </row>
    <row r="980" spans="1:19" x14ac:dyDescent="0.35">
      <c r="A980" t="s">
        <v>39</v>
      </c>
      <c r="B980">
        <v>12</v>
      </c>
      <c r="C980" t="s">
        <v>188</v>
      </c>
      <c r="D980">
        <v>120</v>
      </c>
      <c r="E980" t="s">
        <v>189</v>
      </c>
      <c r="G980" t="s">
        <v>164</v>
      </c>
      <c r="H980">
        <v>30</v>
      </c>
      <c r="I980" t="s">
        <v>178</v>
      </c>
      <c r="J980" t="s">
        <v>26</v>
      </c>
      <c r="K980">
        <v>3</v>
      </c>
      <c r="L980">
        <v>1</v>
      </c>
      <c r="M980" t="s">
        <v>25</v>
      </c>
      <c r="N980" t="s">
        <v>26</v>
      </c>
      <c r="O980" t="s">
        <v>25</v>
      </c>
      <c r="P980" t="s">
        <v>25</v>
      </c>
      <c r="Q980">
        <v>20</v>
      </c>
      <c r="R980">
        <v>75</v>
      </c>
      <c r="S980" t="s">
        <v>27</v>
      </c>
    </row>
    <row r="981" spans="1:19" x14ac:dyDescent="0.35">
      <c r="A981" t="s">
        <v>40</v>
      </c>
      <c r="B981">
        <v>13</v>
      </c>
      <c r="C981" t="s">
        <v>188</v>
      </c>
      <c r="D981">
        <v>120</v>
      </c>
      <c r="E981" t="s">
        <v>189</v>
      </c>
      <c r="G981" t="s">
        <v>164</v>
      </c>
      <c r="H981">
        <v>50</v>
      </c>
      <c r="I981" t="s">
        <v>109</v>
      </c>
      <c r="J981" t="s">
        <v>26</v>
      </c>
      <c r="K981">
        <v>4</v>
      </c>
      <c r="L981">
        <v>1</v>
      </c>
      <c r="M981" t="s">
        <v>25</v>
      </c>
      <c r="N981">
        <v>21</v>
      </c>
      <c r="O981" t="s">
        <v>25</v>
      </c>
      <c r="P981" t="s">
        <v>25</v>
      </c>
      <c r="Q981">
        <v>12</v>
      </c>
      <c r="R981">
        <v>90</v>
      </c>
      <c r="S981" t="s">
        <v>27</v>
      </c>
    </row>
    <row r="982" spans="1:19" x14ac:dyDescent="0.35">
      <c r="A982" t="s">
        <v>41</v>
      </c>
      <c r="B982">
        <v>15</v>
      </c>
      <c r="C982" t="s">
        <v>188</v>
      </c>
      <c r="D982">
        <v>120</v>
      </c>
      <c r="E982" t="s">
        <v>189</v>
      </c>
      <c r="G982" t="s">
        <v>25</v>
      </c>
      <c r="H982" t="s">
        <v>26</v>
      </c>
      <c r="I982" t="s">
        <v>26</v>
      </c>
      <c r="J982" t="s">
        <v>26</v>
      </c>
      <c r="K982" t="s">
        <v>26</v>
      </c>
      <c r="L982" t="s">
        <v>26</v>
      </c>
      <c r="M982" t="s">
        <v>26</v>
      </c>
      <c r="N982" t="s">
        <v>26</v>
      </c>
      <c r="O982" t="s">
        <v>26</v>
      </c>
      <c r="P982" t="s">
        <v>26</v>
      </c>
      <c r="Q982" t="s">
        <v>26</v>
      </c>
      <c r="R982" t="s">
        <v>26</v>
      </c>
      <c r="S982" t="s">
        <v>26</v>
      </c>
    </row>
    <row r="983" spans="1:19" x14ac:dyDescent="0.35">
      <c r="A983" t="s">
        <v>42</v>
      </c>
      <c r="B983">
        <v>16</v>
      </c>
      <c r="C983" t="s">
        <v>188</v>
      </c>
      <c r="D983">
        <v>120</v>
      </c>
      <c r="E983" t="s">
        <v>189</v>
      </c>
      <c r="G983" t="s">
        <v>25</v>
      </c>
      <c r="H983" t="s">
        <v>26</v>
      </c>
      <c r="I983" t="s">
        <v>26</v>
      </c>
      <c r="J983" t="s">
        <v>26</v>
      </c>
      <c r="K983" t="s">
        <v>26</v>
      </c>
      <c r="L983" t="s">
        <v>26</v>
      </c>
      <c r="M983" t="s">
        <v>26</v>
      </c>
      <c r="N983" t="s">
        <v>26</v>
      </c>
      <c r="O983" t="s">
        <v>26</v>
      </c>
      <c r="P983" t="s">
        <v>26</v>
      </c>
      <c r="Q983" t="s">
        <v>26</v>
      </c>
      <c r="R983" t="s">
        <v>26</v>
      </c>
      <c r="S983" t="s">
        <v>26</v>
      </c>
    </row>
    <row r="984" spans="1:19" x14ac:dyDescent="0.35">
      <c r="A984" t="s">
        <v>43</v>
      </c>
      <c r="B984">
        <v>17</v>
      </c>
      <c r="C984" t="s">
        <v>188</v>
      </c>
      <c r="D984">
        <v>120</v>
      </c>
      <c r="E984" t="s">
        <v>189</v>
      </c>
      <c r="G984" t="s">
        <v>164</v>
      </c>
      <c r="H984">
        <v>200</v>
      </c>
      <c r="I984" t="s">
        <v>178</v>
      </c>
      <c r="J984" t="s">
        <v>26</v>
      </c>
      <c r="K984">
        <v>3</v>
      </c>
      <c r="L984">
        <v>1</v>
      </c>
      <c r="M984" t="s">
        <v>25</v>
      </c>
      <c r="N984" t="s">
        <v>26</v>
      </c>
      <c r="O984" t="s">
        <v>25</v>
      </c>
      <c r="P984" t="s">
        <v>25</v>
      </c>
      <c r="Q984">
        <v>0</v>
      </c>
      <c r="R984">
        <v>60</v>
      </c>
      <c r="S984" t="s">
        <v>27</v>
      </c>
    </row>
    <row r="985" spans="1:19" x14ac:dyDescent="0.35">
      <c r="A985" t="s">
        <v>44</v>
      </c>
      <c r="B985">
        <v>18</v>
      </c>
      <c r="C985" t="s">
        <v>188</v>
      </c>
      <c r="D985">
        <v>120</v>
      </c>
      <c r="E985" t="s">
        <v>189</v>
      </c>
      <c r="G985" t="s">
        <v>164</v>
      </c>
      <c r="H985">
        <v>100</v>
      </c>
      <c r="I985" t="s">
        <v>178</v>
      </c>
      <c r="J985" t="s">
        <v>26</v>
      </c>
      <c r="K985">
        <v>3</v>
      </c>
      <c r="L985">
        <v>1</v>
      </c>
      <c r="M985" t="s">
        <v>25</v>
      </c>
      <c r="N985" t="s">
        <v>26</v>
      </c>
      <c r="O985" t="s">
        <v>25</v>
      </c>
      <c r="P985" t="s">
        <v>25</v>
      </c>
      <c r="Q985">
        <v>12</v>
      </c>
      <c r="R985">
        <v>100</v>
      </c>
    </row>
    <row r="986" spans="1:19" x14ac:dyDescent="0.35">
      <c r="A986" t="s">
        <v>45</v>
      </c>
      <c r="B986">
        <v>19</v>
      </c>
      <c r="C986" t="s">
        <v>188</v>
      </c>
      <c r="D986">
        <v>120</v>
      </c>
      <c r="E986" t="s">
        <v>189</v>
      </c>
      <c r="G986" t="s">
        <v>164</v>
      </c>
      <c r="H986">
        <v>275</v>
      </c>
      <c r="I986" t="s">
        <v>178</v>
      </c>
      <c r="J986" t="s">
        <v>26</v>
      </c>
      <c r="K986">
        <v>3</v>
      </c>
      <c r="L986">
        <v>1</v>
      </c>
      <c r="M986" t="s">
        <v>25</v>
      </c>
      <c r="N986" t="s">
        <v>26</v>
      </c>
      <c r="O986" t="s">
        <v>25</v>
      </c>
      <c r="P986" t="s">
        <v>25</v>
      </c>
      <c r="Q986">
        <v>10</v>
      </c>
      <c r="R986">
        <v>275</v>
      </c>
      <c r="S986" t="s">
        <v>31</v>
      </c>
    </row>
    <row r="987" spans="1:19" x14ac:dyDescent="0.35">
      <c r="A987" t="s">
        <v>46</v>
      </c>
      <c r="B987">
        <v>20</v>
      </c>
      <c r="C987" t="s">
        <v>188</v>
      </c>
      <c r="D987">
        <v>120</v>
      </c>
      <c r="E987" t="s">
        <v>189</v>
      </c>
      <c r="G987" t="s">
        <v>25</v>
      </c>
      <c r="H987" t="s">
        <v>26</v>
      </c>
      <c r="I987" t="s">
        <v>26</v>
      </c>
      <c r="J987" t="s">
        <v>26</v>
      </c>
      <c r="K987" t="s">
        <v>26</v>
      </c>
      <c r="L987" t="s">
        <v>26</v>
      </c>
      <c r="M987" t="s">
        <v>26</v>
      </c>
      <c r="N987" t="s">
        <v>26</v>
      </c>
      <c r="O987" t="s">
        <v>26</v>
      </c>
      <c r="P987" t="s">
        <v>26</v>
      </c>
      <c r="Q987" t="s">
        <v>26</v>
      </c>
      <c r="R987" t="s">
        <v>26</v>
      </c>
      <c r="S987" t="s">
        <v>26</v>
      </c>
    </row>
    <row r="988" spans="1:19" x14ac:dyDescent="0.35">
      <c r="A988" t="s">
        <v>47</v>
      </c>
      <c r="B988">
        <v>21</v>
      </c>
      <c r="C988" t="s">
        <v>188</v>
      </c>
      <c r="D988">
        <v>120</v>
      </c>
      <c r="E988" t="s">
        <v>189</v>
      </c>
      <c r="G988" t="s">
        <v>164</v>
      </c>
      <c r="H988">
        <v>350</v>
      </c>
      <c r="I988" t="s">
        <v>109</v>
      </c>
      <c r="J988" t="s">
        <v>26</v>
      </c>
      <c r="K988">
        <v>4</v>
      </c>
      <c r="L988">
        <v>1</v>
      </c>
      <c r="M988" t="s">
        <v>25</v>
      </c>
      <c r="N988" t="s">
        <v>26</v>
      </c>
      <c r="O988" t="s">
        <v>25</v>
      </c>
      <c r="P988" t="s">
        <v>25</v>
      </c>
      <c r="Q988">
        <v>12</v>
      </c>
      <c r="R988">
        <v>400</v>
      </c>
      <c r="S988" t="s">
        <v>31</v>
      </c>
    </row>
    <row r="989" spans="1:19" x14ac:dyDescent="0.35">
      <c r="A989" t="s">
        <v>48</v>
      </c>
      <c r="B989">
        <v>22</v>
      </c>
      <c r="C989" t="s">
        <v>188</v>
      </c>
      <c r="D989">
        <v>120</v>
      </c>
      <c r="E989" t="s">
        <v>189</v>
      </c>
      <c r="G989" t="s">
        <v>23</v>
      </c>
      <c r="H989">
        <v>150</v>
      </c>
      <c r="I989" t="s">
        <v>178</v>
      </c>
      <c r="J989" t="s">
        <v>26</v>
      </c>
      <c r="K989">
        <v>3</v>
      </c>
      <c r="L989">
        <v>1</v>
      </c>
      <c r="M989" t="s">
        <v>25</v>
      </c>
      <c r="N989" t="s">
        <v>26</v>
      </c>
      <c r="O989" t="s">
        <v>25</v>
      </c>
      <c r="P989" t="s">
        <v>25</v>
      </c>
      <c r="Q989">
        <v>10</v>
      </c>
      <c r="R989">
        <v>300</v>
      </c>
      <c r="S989" t="s">
        <v>31</v>
      </c>
    </row>
    <row r="990" spans="1:19" x14ac:dyDescent="0.35">
      <c r="A990" t="s">
        <v>49</v>
      </c>
      <c r="B990">
        <v>23</v>
      </c>
      <c r="C990" t="s">
        <v>188</v>
      </c>
      <c r="D990">
        <v>120</v>
      </c>
      <c r="E990" t="s">
        <v>189</v>
      </c>
      <c r="G990" t="s">
        <v>164</v>
      </c>
      <c r="H990">
        <v>141</v>
      </c>
      <c r="I990" t="s">
        <v>109</v>
      </c>
      <c r="J990" t="s">
        <v>26</v>
      </c>
      <c r="K990">
        <v>4</v>
      </c>
      <c r="L990">
        <v>1</v>
      </c>
      <c r="M990" t="s">
        <v>25</v>
      </c>
      <c r="N990" t="s">
        <v>26</v>
      </c>
      <c r="O990" t="s">
        <v>25</v>
      </c>
      <c r="P990" t="s">
        <v>25</v>
      </c>
      <c r="Q990">
        <v>0</v>
      </c>
      <c r="R990">
        <v>140</v>
      </c>
      <c r="S990" t="s">
        <v>31</v>
      </c>
    </row>
    <row r="991" spans="1:19" x14ac:dyDescent="0.35">
      <c r="A991" t="s">
        <v>50</v>
      </c>
      <c r="B991">
        <v>24</v>
      </c>
      <c r="C991" t="s">
        <v>188</v>
      </c>
      <c r="D991">
        <v>120</v>
      </c>
      <c r="E991" t="s">
        <v>189</v>
      </c>
      <c r="G991" t="s">
        <v>164</v>
      </c>
      <c r="H991">
        <v>111</v>
      </c>
      <c r="I991" t="s">
        <v>178</v>
      </c>
      <c r="J991" t="s">
        <v>26</v>
      </c>
      <c r="K991">
        <v>3</v>
      </c>
      <c r="L991">
        <v>1</v>
      </c>
      <c r="M991" t="s">
        <v>25</v>
      </c>
      <c r="N991">
        <v>18</v>
      </c>
      <c r="O991" t="s">
        <v>30</v>
      </c>
      <c r="P991" t="s">
        <v>25</v>
      </c>
      <c r="Q991">
        <v>10</v>
      </c>
      <c r="R991">
        <v>76</v>
      </c>
      <c r="S991" t="s">
        <v>31</v>
      </c>
    </row>
    <row r="992" spans="1:19" x14ac:dyDescent="0.35">
      <c r="A992" t="s">
        <v>51</v>
      </c>
      <c r="B992">
        <v>25</v>
      </c>
      <c r="C992" t="s">
        <v>188</v>
      </c>
      <c r="D992">
        <v>120</v>
      </c>
      <c r="E992" t="s">
        <v>189</v>
      </c>
      <c r="G992" t="s">
        <v>25</v>
      </c>
      <c r="H992" t="s">
        <v>26</v>
      </c>
      <c r="I992" t="s">
        <v>26</v>
      </c>
      <c r="J992" t="s">
        <v>26</v>
      </c>
      <c r="K992" t="s">
        <v>26</v>
      </c>
      <c r="L992" t="s">
        <v>26</v>
      </c>
      <c r="M992" t="s">
        <v>26</v>
      </c>
      <c r="N992" t="s">
        <v>26</v>
      </c>
      <c r="O992" t="s">
        <v>26</v>
      </c>
      <c r="P992" t="s">
        <v>26</v>
      </c>
      <c r="Q992" t="s">
        <v>26</v>
      </c>
      <c r="R992" t="s">
        <v>26</v>
      </c>
      <c r="S992" t="s">
        <v>26</v>
      </c>
    </row>
    <row r="993" spans="1:19" x14ac:dyDescent="0.35">
      <c r="A993" t="s">
        <v>52</v>
      </c>
      <c r="B993">
        <v>26</v>
      </c>
      <c r="C993" t="s">
        <v>188</v>
      </c>
      <c r="D993">
        <v>120</v>
      </c>
      <c r="E993" t="s">
        <v>189</v>
      </c>
      <c r="G993" t="s">
        <v>25</v>
      </c>
      <c r="H993" t="s">
        <v>26</v>
      </c>
      <c r="I993" t="s">
        <v>26</v>
      </c>
      <c r="J993" t="s">
        <v>26</v>
      </c>
      <c r="K993" t="s">
        <v>26</v>
      </c>
      <c r="L993" t="s">
        <v>26</v>
      </c>
      <c r="M993" t="s">
        <v>26</v>
      </c>
      <c r="N993" t="s">
        <v>26</v>
      </c>
      <c r="O993" t="s">
        <v>26</v>
      </c>
      <c r="P993" t="s">
        <v>26</v>
      </c>
      <c r="Q993" t="s">
        <v>26</v>
      </c>
      <c r="R993" t="s">
        <v>26</v>
      </c>
      <c r="S993" t="s">
        <v>26</v>
      </c>
    </row>
    <row r="994" spans="1:19" x14ac:dyDescent="0.35">
      <c r="A994" t="s">
        <v>53</v>
      </c>
      <c r="B994">
        <v>27</v>
      </c>
      <c r="C994" t="s">
        <v>188</v>
      </c>
      <c r="D994">
        <v>120</v>
      </c>
      <c r="E994" t="s">
        <v>189</v>
      </c>
      <c r="G994" t="s">
        <v>164</v>
      </c>
      <c r="H994">
        <v>120</v>
      </c>
      <c r="I994" t="s">
        <v>109</v>
      </c>
      <c r="J994" t="s">
        <v>26</v>
      </c>
      <c r="K994">
        <v>4</v>
      </c>
      <c r="L994">
        <v>1</v>
      </c>
      <c r="M994" t="s">
        <v>25</v>
      </c>
      <c r="N994" t="s">
        <v>26</v>
      </c>
      <c r="O994" t="s">
        <v>25</v>
      </c>
      <c r="P994" t="s">
        <v>25</v>
      </c>
      <c r="Q994">
        <v>24</v>
      </c>
      <c r="R994">
        <v>120</v>
      </c>
      <c r="S994" t="s">
        <v>31</v>
      </c>
    </row>
    <row r="995" spans="1:19" x14ac:dyDescent="0.35">
      <c r="A995" t="s">
        <v>54</v>
      </c>
      <c r="B995">
        <v>28</v>
      </c>
      <c r="C995" t="s">
        <v>188</v>
      </c>
      <c r="D995">
        <v>120</v>
      </c>
      <c r="E995" t="s">
        <v>189</v>
      </c>
      <c r="G995" t="s">
        <v>164</v>
      </c>
      <c r="H995">
        <v>175</v>
      </c>
      <c r="I995" t="s">
        <v>109</v>
      </c>
      <c r="J995" t="s">
        <v>26</v>
      </c>
      <c r="K995">
        <v>4</v>
      </c>
      <c r="L995">
        <v>1</v>
      </c>
      <c r="M995" t="s">
        <v>25</v>
      </c>
      <c r="N995" t="s">
        <v>26</v>
      </c>
      <c r="O995" t="s">
        <v>30</v>
      </c>
      <c r="P995" t="s">
        <v>25</v>
      </c>
      <c r="Q995">
        <v>12</v>
      </c>
      <c r="R995">
        <v>250</v>
      </c>
      <c r="S995" t="s">
        <v>31</v>
      </c>
    </row>
    <row r="996" spans="1:19" x14ac:dyDescent="0.35">
      <c r="A996" t="s">
        <v>55</v>
      </c>
      <c r="B996">
        <v>29</v>
      </c>
      <c r="C996" t="s">
        <v>188</v>
      </c>
      <c r="D996">
        <v>120</v>
      </c>
      <c r="E996" t="s">
        <v>189</v>
      </c>
      <c r="G996" t="s">
        <v>164</v>
      </c>
      <c r="H996">
        <v>50</v>
      </c>
      <c r="I996" t="s">
        <v>178</v>
      </c>
      <c r="J996" t="s">
        <v>26</v>
      </c>
      <c r="K996">
        <v>3</v>
      </c>
      <c r="L996">
        <v>1</v>
      </c>
      <c r="M996" t="s">
        <v>30</v>
      </c>
      <c r="N996" t="s">
        <v>26</v>
      </c>
      <c r="O996" t="s">
        <v>25</v>
      </c>
      <c r="P996" t="s">
        <v>25</v>
      </c>
      <c r="Q996">
        <v>10</v>
      </c>
      <c r="R996">
        <v>50</v>
      </c>
      <c r="S996" t="s">
        <v>31</v>
      </c>
    </row>
    <row r="997" spans="1:19" x14ac:dyDescent="0.35">
      <c r="A997" t="s">
        <v>56</v>
      </c>
      <c r="B997">
        <v>30</v>
      </c>
      <c r="C997" t="s">
        <v>188</v>
      </c>
      <c r="D997">
        <v>120</v>
      </c>
      <c r="E997" t="s">
        <v>189</v>
      </c>
      <c r="G997" t="s">
        <v>25</v>
      </c>
      <c r="H997" t="s">
        <v>26</v>
      </c>
      <c r="I997" t="s">
        <v>26</v>
      </c>
      <c r="J997" t="s">
        <v>26</v>
      </c>
      <c r="K997" t="s">
        <v>26</v>
      </c>
      <c r="L997" t="s">
        <v>26</v>
      </c>
      <c r="M997" t="s">
        <v>26</v>
      </c>
      <c r="N997" t="s">
        <v>26</v>
      </c>
      <c r="O997" t="s">
        <v>26</v>
      </c>
      <c r="P997" t="s">
        <v>26</v>
      </c>
      <c r="Q997" t="s">
        <v>26</v>
      </c>
      <c r="R997" t="s">
        <v>26</v>
      </c>
      <c r="S997" t="s">
        <v>26</v>
      </c>
    </row>
    <row r="998" spans="1:19" x14ac:dyDescent="0.35">
      <c r="A998" t="s">
        <v>57</v>
      </c>
      <c r="B998">
        <v>31</v>
      </c>
      <c r="C998" t="s">
        <v>188</v>
      </c>
      <c r="D998">
        <v>120</v>
      </c>
      <c r="E998" t="s">
        <v>189</v>
      </c>
      <c r="G998" t="s">
        <v>25</v>
      </c>
      <c r="H998" t="s">
        <v>26</v>
      </c>
      <c r="I998" t="s">
        <v>26</v>
      </c>
      <c r="J998" t="s">
        <v>26</v>
      </c>
      <c r="K998" t="s">
        <v>26</v>
      </c>
      <c r="L998" t="s">
        <v>26</v>
      </c>
      <c r="M998" t="s">
        <v>26</v>
      </c>
      <c r="N998" t="s">
        <v>26</v>
      </c>
      <c r="O998" t="s">
        <v>26</v>
      </c>
      <c r="P998" t="s">
        <v>26</v>
      </c>
      <c r="Q998" t="s">
        <v>26</v>
      </c>
      <c r="R998" t="s">
        <v>26</v>
      </c>
      <c r="S998" t="s">
        <v>26</v>
      </c>
    </row>
    <row r="999" spans="1:19" x14ac:dyDescent="0.35">
      <c r="A999" t="s">
        <v>58</v>
      </c>
      <c r="B999">
        <v>32</v>
      </c>
      <c r="C999" t="s">
        <v>188</v>
      </c>
      <c r="D999">
        <v>120</v>
      </c>
      <c r="E999" t="s">
        <v>189</v>
      </c>
      <c r="G999" t="s">
        <v>23</v>
      </c>
      <c r="H999">
        <v>150</v>
      </c>
      <c r="I999" t="s">
        <v>178</v>
      </c>
      <c r="J999" t="s">
        <v>26</v>
      </c>
      <c r="K999">
        <v>3</v>
      </c>
      <c r="L999">
        <v>1</v>
      </c>
      <c r="M999" t="s">
        <v>25</v>
      </c>
      <c r="N999" t="s">
        <v>26</v>
      </c>
      <c r="O999" t="s">
        <v>30</v>
      </c>
      <c r="P999" t="s">
        <v>25</v>
      </c>
      <c r="Q999">
        <v>16</v>
      </c>
      <c r="R999">
        <v>360</v>
      </c>
      <c r="S999" t="s">
        <v>27</v>
      </c>
    </row>
    <row r="1000" spans="1:19" x14ac:dyDescent="0.35">
      <c r="A1000" t="s">
        <v>59</v>
      </c>
      <c r="B1000">
        <v>33</v>
      </c>
      <c r="C1000" t="s">
        <v>188</v>
      </c>
      <c r="D1000">
        <v>120</v>
      </c>
      <c r="E1000" t="s">
        <v>189</v>
      </c>
      <c r="G1000" t="s">
        <v>25</v>
      </c>
      <c r="H1000" t="s">
        <v>26</v>
      </c>
      <c r="I1000" t="s">
        <v>26</v>
      </c>
      <c r="J1000" t="s">
        <v>26</v>
      </c>
      <c r="K1000" t="s">
        <v>26</v>
      </c>
      <c r="L1000" t="s">
        <v>26</v>
      </c>
      <c r="M1000" t="s">
        <v>26</v>
      </c>
      <c r="N1000" t="s">
        <v>26</v>
      </c>
      <c r="O1000" t="s">
        <v>26</v>
      </c>
      <c r="P1000" t="s">
        <v>26</v>
      </c>
      <c r="Q1000" t="s">
        <v>26</v>
      </c>
      <c r="R1000" t="s">
        <v>26</v>
      </c>
      <c r="S1000" t="s">
        <v>26</v>
      </c>
    </row>
    <row r="1001" spans="1:19" x14ac:dyDescent="0.35">
      <c r="A1001" t="s">
        <v>60</v>
      </c>
      <c r="B1001">
        <v>34</v>
      </c>
      <c r="C1001" t="s">
        <v>188</v>
      </c>
      <c r="D1001">
        <v>120</v>
      </c>
      <c r="E1001" t="s">
        <v>189</v>
      </c>
      <c r="G1001" t="s">
        <v>164</v>
      </c>
      <c r="H1001">
        <v>285</v>
      </c>
      <c r="I1001" t="s">
        <v>178</v>
      </c>
      <c r="J1001" t="s">
        <v>26</v>
      </c>
      <c r="K1001">
        <v>3</v>
      </c>
      <c r="L1001">
        <v>1</v>
      </c>
      <c r="M1001" t="s">
        <v>30</v>
      </c>
      <c r="N1001" t="s">
        <v>26</v>
      </c>
      <c r="O1001" t="s">
        <v>30</v>
      </c>
      <c r="P1001" t="s">
        <v>25</v>
      </c>
      <c r="Q1001">
        <v>12</v>
      </c>
      <c r="R1001">
        <v>160</v>
      </c>
      <c r="S1001" t="s">
        <v>31</v>
      </c>
    </row>
    <row r="1002" spans="1:19" x14ac:dyDescent="0.35">
      <c r="A1002" t="s">
        <v>61</v>
      </c>
      <c r="B1002">
        <v>35</v>
      </c>
      <c r="C1002" t="s">
        <v>188</v>
      </c>
      <c r="D1002">
        <v>120</v>
      </c>
      <c r="E1002" t="s">
        <v>189</v>
      </c>
      <c r="G1002" t="s">
        <v>23</v>
      </c>
      <c r="H1002">
        <v>300</v>
      </c>
      <c r="I1002" t="s">
        <v>178</v>
      </c>
      <c r="J1002" t="s">
        <v>26</v>
      </c>
      <c r="K1002">
        <v>3</v>
      </c>
      <c r="L1002">
        <v>1</v>
      </c>
      <c r="M1002" t="s">
        <v>25</v>
      </c>
      <c r="N1002">
        <v>18</v>
      </c>
      <c r="O1002" t="s">
        <v>25</v>
      </c>
      <c r="P1002" t="s">
        <v>25</v>
      </c>
      <c r="Q1002">
        <v>16</v>
      </c>
      <c r="R1002">
        <v>500</v>
      </c>
      <c r="S1002" t="s">
        <v>31</v>
      </c>
    </row>
    <row r="1003" spans="1:19" x14ac:dyDescent="0.35">
      <c r="A1003" t="s">
        <v>62</v>
      </c>
      <c r="B1003">
        <v>36</v>
      </c>
      <c r="C1003" t="s">
        <v>188</v>
      </c>
      <c r="D1003">
        <v>120</v>
      </c>
      <c r="E1003" t="s">
        <v>189</v>
      </c>
      <c r="G1003" t="s">
        <v>164</v>
      </c>
      <c r="H1003">
        <v>377</v>
      </c>
      <c r="I1003" t="s">
        <v>178</v>
      </c>
      <c r="J1003" t="s">
        <v>26</v>
      </c>
      <c r="K1003">
        <v>3</v>
      </c>
      <c r="L1003">
        <v>2</v>
      </c>
      <c r="M1003" t="s">
        <v>25</v>
      </c>
      <c r="N1003">
        <v>21</v>
      </c>
      <c r="O1003" t="s">
        <v>30</v>
      </c>
      <c r="P1003" t="s">
        <v>25</v>
      </c>
      <c r="Q1003">
        <v>0</v>
      </c>
      <c r="R1003">
        <v>242</v>
      </c>
      <c r="S1003" t="s">
        <v>31</v>
      </c>
    </row>
    <row r="1004" spans="1:19" x14ac:dyDescent="0.35">
      <c r="A1004" t="s">
        <v>63</v>
      </c>
      <c r="B1004">
        <v>37</v>
      </c>
      <c r="C1004" t="s">
        <v>188</v>
      </c>
      <c r="D1004">
        <v>120</v>
      </c>
      <c r="E1004" t="s">
        <v>189</v>
      </c>
      <c r="G1004" t="s">
        <v>25</v>
      </c>
      <c r="H1004" t="s">
        <v>26</v>
      </c>
      <c r="I1004" t="s">
        <v>26</v>
      </c>
      <c r="J1004" t="s">
        <v>26</v>
      </c>
      <c r="K1004" t="s">
        <v>26</v>
      </c>
      <c r="L1004" t="s">
        <v>26</v>
      </c>
      <c r="M1004" t="s">
        <v>26</v>
      </c>
      <c r="N1004" t="s">
        <v>26</v>
      </c>
      <c r="O1004" t="s">
        <v>26</v>
      </c>
      <c r="P1004" t="s">
        <v>26</v>
      </c>
      <c r="Q1004" t="s">
        <v>26</v>
      </c>
      <c r="R1004" t="s">
        <v>26</v>
      </c>
      <c r="S1004" t="s">
        <v>26</v>
      </c>
    </row>
    <row r="1005" spans="1:19" x14ac:dyDescent="0.35">
      <c r="A1005" t="s">
        <v>64</v>
      </c>
      <c r="B1005">
        <v>38</v>
      </c>
      <c r="C1005" t="s">
        <v>188</v>
      </c>
      <c r="D1005">
        <v>120</v>
      </c>
      <c r="E1005" t="s">
        <v>189</v>
      </c>
      <c r="G1005" t="s">
        <v>25</v>
      </c>
      <c r="H1005" t="s">
        <v>26</v>
      </c>
      <c r="I1005" t="s">
        <v>26</v>
      </c>
      <c r="J1005" t="s">
        <v>26</v>
      </c>
      <c r="K1005" t="s">
        <v>26</v>
      </c>
      <c r="L1005" t="s">
        <v>26</v>
      </c>
      <c r="M1005" t="s">
        <v>26</v>
      </c>
      <c r="N1005" t="s">
        <v>26</v>
      </c>
      <c r="O1005" t="s">
        <v>26</v>
      </c>
      <c r="P1005" t="s">
        <v>26</v>
      </c>
      <c r="Q1005" t="s">
        <v>26</v>
      </c>
      <c r="R1005" t="s">
        <v>26</v>
      </c>
      <c r="S1005" t="s">
        <v>26</v>
      </c>
    </row>
    <row r="1006" spans="1:19" x14ac:dyDescent="0.35">
      <c r="A1006" t="s">
        <v>65</v>
      </c>
      <c r="B1006">
        <v>39</v>
      </c>
      <c r="C1006" t="s">
        <v>188</v>
      </c>
      <c r="D1006">
        <v>120</v>
      </c>
      <c r="E1006" t="s">
        <v>189</v>
      </c>
      <c r="G1006" t="s">
        <v>25</v>
      </c>
      <c r="H1006" t="s">
        <v>26</v>
      </c>
      <c r="I1006" t="s">
        <v>26</v>
      </c>
      <c r="J1006" t="s">
        <v>26</v>
      </c>
      <c r="K1006" t="s">
        <v>26</v>
      </c>
      <c r="L1006" t="s">
        <v>26</v>
      </c>
      <c r="M1006" t="s">
        <v>26</v>
      </c>
      <c r="N1006" t="s">
        <v>26</v>
      </c>
      <c r="O1006" t="s">
        <v>26</v>
      </c>
      <c r="P1006" t="s">
        <v>26</v>
      </c>
      <c r="Q1006" t="s">
        <v>26</v>
      </c>
      <c r="R1006" t="s">
        <v>26</v>
      </c>
      <c r="S1006" t="s">
        <v>26</v>
      </c>
    </row>
    <row r="1007" spans="1:19" x14ac:dyDescent="0.35">
      <c r="A1007" t="s">
        <v>66</v>
      </c>
      <c r="B1007">
        <v>40</v>
      </c>
      <c r="C1007" t="s">
        <v>188</v>
      </c>
      <c r="D1007">
        <v>120</v>
      </c>
      <c r="E1007" t="s">
        <v>189</v>
      </c>
      <c r="G1007" t="s">
        <v>164</v>
      </c>
      <c r="H1007">
        <v>425</v>
      </c>
      <c r="I1007" t="s">
        <v>109</v>
      </c>
      <c r="J1007" t="s">
        <v>26</v>
      </c>
      <c r="K1007">
        <v>4</v>
      </c>
      <c r="L1007">
        <v>2</v>
      </c>
      <c r="M1007" t="s">
        <v>30</v>
      </c>
      <c r="N1007" t="s">
        <v>26</v>
      </c>
      <c r="O1007" t="s">
        <v>25</v>
      </c>
      <c r="P1007" t="s">
        <v>25</v>
      </c>
      <c r="Q1007">
        <v>24</v>
      </c>
      <c r="R1007">
        <v>325</v>
      </c>
      <c r="S1007" t="s">
        <v>31</v>
      </c>
    </row>
    <row r="1008" spans="1:19" x14ac:dyDescent="0.35">
      <c r="A1008" t="s">
        <v>67</v>
      </c>
      <c r="B1008">
        <v>41</v>
      </c>
      <c r="C1008" t="s">
        <v>188</v>
      </c>
      <c r="D1008">
        <v>120</v>
      </c>
      <c r="E1008" t="s">
        <v>189</v>
      </c>
      <c r="G1008" t="s">
        <v>25</v>
      </c>
      <c r="H1008" t="s">
        <v>26</v>
      </c>
      <c r="I1008" t="s">
        <v>26</v>
      </c>
      <c r="J1008" t="s">
        <v>26</v>
      </c>
      <c r="K1008" t="s">
        <v>26</v>
      </c>
      <c r="L1008" t="s">
        <v>26</v>
      </c>
      <c r="M1008" t="s">
        <v>26</v>
      </c>
      <c r="N1008" t="s">
        <v>26</v>
      </c>
      <c r="O1008" t="s">
        <v>26</v>
      </c>
      <c r="P1008" t="s">
        <v>26</v>
      </c>
      <c r="Q1008" t="s">
        <v>26</v>
      </c>
      <c r="R1008" t="s">
        <v>26</v>
      </c>
      <c r="S1008" t="s">
        <v>26</v>
      </c>
    </row>
    <row r="1009" spans="1:19" x14ac:dyDescent="0.35">
      <c r="A1009" t="s">
        <v>68</v>
      </c>
      <c r="B1009">
        <v>42</v>
      </c>
      <c r="C1009" t="s">
        <v>188</v>
      </c>
      <c r="D1009">
        <v>120</v>
      </c>
      <c r="E1009" t="s">
        <v>189</v>
      </c>
      <c r="G1009" t="s">
        <v>25</v>
      </c>
      <c r="H1009" t="s">
        <v>26</v>
      </c>
      <c r="I1009" t="s">
        <v>26</v>
      </c>
      <c r="J1009" t="s">
        <v>26</v>
      </c>
      <c r="K1009" t="s">
        <v>26</v>
      </c>
      <c r="L1009" t="s">
        <v>26</v>
      </c>
      <c r="M1009" t="s">
        <v>26</v>
      </c>
      <c r="N1009" t="s">
        <v>26</v>
      </c>
      <c r="O1009" t="s">
        <v>26</v>
      </c>
      <c r="P1009" t="s">
        <v>26</v>
      </c>
      <c r="Q1009" t="s">
        <v>26</v>
      </c>
      <c r="R1009" t="s">
        <v>26</v>
      </c>
      <c r="S1009" t="s">
        <v>26</v>
      </c>
    </row>
    <row r="1010" spans="1:19" x14ac:dyDescent="0.35">
      <c r="A1010" t="s">
        <v>69</v>
      </c>
      <c r="B1010">
        <v>44</v>
      </c>
      <c r="C1010" t="s">
        <v>188</v>
      </c>
      <c r="D1010">
        <v>120</v>
      </c>
      <c r="E1010" t="s">
        <v>189</v>
      </c>
      <c r="G1010" t="s">
        <v>25</v>
      </c>
      <c r="H1010" t="s">
        <v>26</v>
      </c>
      <c r="I1010" t="s">
        <v>26</v>
      </c>
      <c r="J1010" t="s">
        <v>26</v>
      </c>
      <c r="K1010" t="s">
        <v>26</v>
      </c>
      <c r="L1010" t="s">
        <v>26</v>
      </c>
      <c r="M1010" t="s">
        <v>26</v>
      </c>
      <c r="N1010" t="s">
        <v>26</v>
      </c>
      <c r="O1010" t="s">
        <v>26</v>
      </c>
      <c r="P1010" t="s">
        <v>26</v>
      </c>
      <c r="Q1010" t="s">
        <v>26</v>
      </c>
      <c r="R1010" t="s">
        <v>26</v>
      </c>
      <c r="S1010" t="s">
        <v>26</v>
      </c>
    </row>
    <row r="1011" spans="1:19" x14ac:dyDescent="0.35">
      <c r="A1011" t="s">
        <v>70</v>
      </c>
      <c r="B1011">
        <v>45</v>
      </c>
      <c r="C1011" t="s">
        <v>188</v>
      </c>
      <c r="D1011">
        <v>120</v>
      </c>
      <c r="E1011" t="s">
        <v>189</v>
      </c>
      <c r="G1011" t="s">
        <v>25</v>
      </c>
      <c r="H1011" t="s">
        <v>26</v>
      </c>
      <c r="I1011" t="s">
        <v>26</v>
      </c>
      <c r="J1011" t="s">
        <v>26</v>
      </c>
      <c r="K1011" t="s">
        <v>26</v>
      </c>
      <c r="L1011" t="s">
        <v>26</v>
      </c>
      <c r="M1011" t="s">
        <v>26</v>
      </c>
      <c r="N1011" t="s">
        <v>26</v>
      </c>
      <c r="O1011" t="s">
        <v>26</v>
      </c>
      <c r="P1011" t="s">
        <v>26</v>
      </c>
      <c r="Q1011" t="s">
        <v>26</v>
      </c>
      <c r="R1011" t="s">
        <v>26</v>
      </c>
      <c r="S1011" t="s">
        <v>26</v>
      </c>
    </row>
    <row r="1012" spans="1:19" x14ac:dyDescent="0.35">
      <c r="A1012" t="s">
        <v>71</v>
      </c>
      <c r="B1012">
        <v>46</v>
      </c>
      <c r="C1012" t="s">
        <v>188</v>
      </c>
      <c r="D1012">
        <v>120</v>
      </c>
      <c r="E1012" t="s">
        <v>189</v>
      </c>
      <c r="G1012" t="s">
        <v>25</v>
      </c>
      <c r="H1012" t="s">
        <v>26</v>
      </c>
      <c r="I1012" t="s">
        <v>26</v>
      </c>
      <c r="J1012" t="s">
        <v>26</v>
      </c>
      <c r="K1012" t="s">
        <v>26</v>
      </c>
      <c r="L1012" t="s">
        <v>26</v>
      </c>
      <c r="M1012" t="s">
        <v>26</v>
      </c>
      <c r="N1012" t="s">
        <v>26</v>
      </c>
      <c r="O1012" t="s">
        <v>26</v>
      </c>
      <c r="P1012" t="s">
        <v>26</v>
      </c>
      <c r="Q1012" t="s">
        <v>26</v>
      </c>
      <c r="R1012" t="s">
        <v>26</v>
      </c>
      <c r="S1012" t="s">
        <v>26</v>
      </c>
    </row>
    <row r="1013" spans="1:19" x14ac:dyDescent="0.35">
      <c r="A1013" t="s">
        <v>72</v>
      </c>
      <c r="B1013">
        <v>47</v>
      </c>
      <c r="C1013" t="s">
        <v>188</v>
      </c>
      <c r="D1013">
        <v>120</v>
      </c>
      <c r="E1013" t="s">
        <v>189</v>
      </c>
      <c r="G1013" t="s">
        <v>164</v>
      </c>
      <c r="H1013">
        <v>55</v>
      </c>
      <c r="I1013" t="s">
        <v>178</v>
      </c>
      <c r="J1013" t="s">
        <v>26</v>
      </c>
      <c r="K1013">
        <v>3</v>
      </c>
      <c r="L1013">
        <v>1</v>
      </c>
      <c r="M1013" t="s">
        <v>25</v>
      </c>
      <c r="N1013">
        <v>21</v>
      </c>
      <c r="O1013" t="s">
        <v>25</v>
      </c>
      <c r="P1013" t="s">
        <v>25</v>
      </c>
      <c r="Q1013">
        <v>24</v>
      </c>
      <c r="R1013">
        <v>140</v>
      </c>
      <c r="S1013" t="s">
        <v>31</v>
      </c>
    </row>
    <row r="1014" spans="1:19" x14ac:dyDescent="0.35">
      <c r="A1014" t="s">
        <v>73</v>
      </c>
      <c r="B1014">
        <v>48</v>
      </c>
      <c r="C1014" t="s">
        <v>188</v>
      </c>
      <c r="D1014">
        <v>120</v>
      </c>
      <c r="E1014" t="s">
        <v>189</v>
      </c>
      <c r="G1014" t="s">
        <v>164</v>
      </c>
      <c r="H1014">
        <v>100</v>
      </c>
      <c r="I1014" t="s">
        <v>178</v>
      </c>
      <c r="J1014" t="s">
        <v>26</v>
      </c>
      <c r="K1014">
        <v>3</v>
      </c>
      <c r="L1014">
        <v>1</v>
      </c>
      <c r="M1014" t="s">
        <v>25</v>
      </c>
      <c r="N1014" t="s">
        <v>26</v>
      </c>
      <c r="O1014" t="s">
        <v>25</v>
      </c>
      <c r="P1014" t="s">
        <v>25</v>
      </c>
      <c r="Q1014">
        <v>24</v>
      </c>
      <c r="R1014">
        <v>210</v>
      </c>
      <c r="S1014" t="s">
        <v>31</v>
      </c>
    </row>
    <row r="1015" spans="1:19" x14ac:dyDescent="0.35">
      <c r="A1015" t="s">
        <v>74</v>
      </c>
      <c r="B1015">
        <v>49</v>
      </c>
      <c r="C1015" t="s">
        <v>188</v>
      </c>
      <c r="D1015">
        <v>120</v>
      </c>
      <c r="E1015" t="s">
        <v>189</v>
      </c>
      <c r="G1015" t="s">
        <v>164</v>
      </c>
      <c r="H1015">
        <v>70</v>
      </c>
      <c r="I1015" t="s">
        <v>178</v>
      </c>
      <c r="J1015" t="s">
        <v>26</v>
      </c>
      <c r="K1015">
        <v>3</v>
      </c>
      <c r="L1015">
        <v>1</v>
      </c>
      <c r="M1015" t="s">
        <v>30</v>
      </c>
      <c r="N1015" t="s">
        <v>26</v>
      </c>
      <c r="O1015" t="s">
        <v>30</v>
      </c>
      <c r="P1015" t="s">
        <v>25</v>
      </c>
      <c r="Q1015">
        <v>20</v>
      </c>
      <c r="R1015">
        <v>47</v>
      </c>
      <c r="S1015" t="s">
        <v>27</v>
      </c>
    </row>
    <row r="1016" spans="1:19" x14ac:dyDescent="0.35">
      <c r="A1016" t="s">
        <v>75</v>
      </c>
      <c r="B1016">
        <v>50</v>
      </c>
      <c r="C1016" t="s">
        <v>188</v>
      </c>
      <c r="D1016">
        <v>120</v>
      </c>
      <c r="E1016" t="s">
        <v>189</v>
      </c>
      <c r="G1016" t="s">
        <v>25</v>
      </c>
      <c r="H1016" t="s">
        <v>26</v>
      </c>
      <c r="I1016" t="s">
        <v>26</v>
      </c>
      <c r="J1016" t="s">
        <v>26</v>
      </c>
      <c r="K1016" t="s">
        <v>26</v>
      </c>
      <c r="L1016" t="s">
        <v>26</v>
      </c>
      <c r="M1016" t="s">
        <v>26</v>
      </c>
      <c r="N1016" t="s">
        <v>26</v>
      </c>
      <c r="O1016" t="s">
        <v>26</v>
      </c>
      <c r="P1016" t="s">
        <v>26</v>
      </c>
      <c r="Q1016" t="s">
        <v>26</v>
      </c>
      <c r="R1016" t="s">
        <v>26</v>
      </c>
      <c r="S1016" t="s">
        <v>26</v>
      </c>
    </row>
    <row r="1017" spans="1:19" x14ac:dyDescent="0.35">
      <c r="A1017" t="s">
        <v>76</v>
      </c>
      <c r="B1017">
        <v>51</v>
      </c>
      <c r="C1017" t="s">
        <v>188</v>
      </c>
      <c r="D1017">
        <v>120</v>
      </c>
      <c r="E1017" t="s">
        <v>189</v>
      </c>
      <c r="G1017" t="s">
        <v>164</v>
      </c>
      <c r="H1017">
        <v>45</v>
      </c>
      <c r="I1017" t="s">
        <v>109</v>
      </c>
      <c r="J1017" t="s">
        <v>26</v>
      </c>
      <c r="K1017">
        <v>4</v>
      </c>
      <c r="L1017">
        <v>2</v>
      </c>
      <c r="M1017" t="s">
        <v>25</v>
      </c>
      <c r="N1017" t="s">
        <v>26</v>
      </c>
      <c r="O1017" t="s">
        <v>30</v>
      </c>
      <c r="P1017" t="s">
        <v>30</v>
      </c>
      <c r="Q1017">
        <v>0</v>
      </c>
      <c r="R1017">
        <v>45</v>
      </c>
      <c r="S1017" t="s">
        <v>31</v>
      </c>
    </row>
    <row r="1018" spans="1:19" x14ac:dyDescent="0.35">
      <c r="A1018" t="s">
        <v>77</v>
      </c>
      <c r="B1018">
        <v>53</v>
      </c>
      <c r="C1018" t="s">
        <v>188</v>
      </c>
      <c r="D1018">
        <v>120</v>
      </c>
      <c r="E1018" t="s">
        <v>189</v>
      </c>
      <c r="G1018" t="s">
        <v>25</v>
      </c>
      <c r="H1018" t="s">
        <v>26</v>
      </c>
      <c r="I1018" t="s">
        <v>26</v>
      </c>
      <c r="J1018" t="s">
        <v>26</v>
      </c>
      <c r="K1018" t="s">
        <v>26</v>
      </c>
      <c r="L1018" t="s">
        <v>26</v>
      </c>
      <c r="M1018" t="s">
        <v>26</v>
      </c>
      <c r="N1018" t="s">
        <v>26</v>
      </c>
      <c r="O1018" t="s">
        <v>26</v>
      </c>
      <c r="P1018" t="s">
        <v>26</v>
      </c>
      <c r="Q1018" t="s">
        <v>26</v>
      </c>
      <c r="R1018" t="s">
        <v>26</v>
      </c>
      <c r="S1018" t="s">
        <v>26</v>
      </c>
    </row>
    <row r="1019" spans="1:19" x14ac:dyDescent="0.35">
      <c r="A1019" t="s">
        <v>79</v>
      </c>
      <c r="B1019">
        <v>54</v>
      </c>
      <c r="C1019" t="s">
        <v>188</v>
      </c>
      <c r="D1019">
        <v>120</v>
      </c>
      <c r="E1019" t="s">
        <v>189</v>
      </c>
      <c r="G1019" t="s">
        <v>25</v>
      </c>
      <c r="H1019" t="s">
        <v>26</v>
      </c>
      <c r="I1019" t="s">
        <v>26</v>
      </c>
      <c r="J1019" t="s">
        <v>26</v>
      </c>
      <c r="K1019" t="s">
        <v>26</v>
      </c>
      <c r="L1019" t="s">
        <v>26</v>
      </c>
      <c r="M1019" t="s">
        <v>26</v>
      </c>
      <c r="N1019" t="s">
        <v>26</v>
      </c>
      <c r="O1019" t="s">
        <v>26</v>
      </c>
      <c r="P1019" t="s">
        <v>26</v>
      </c>
      <c r="Q1019" t="s">
        <v>26</v>
      </c>
      <c r="R1019" t="s">
        <v>26</v>
      </c>
      <c r="S1019" t="s">
        <v>26</v>
      </c>
    </row>
    <row r="1020" spans="1:19" x14ac:dyDescent="0.35">
      <c r="A1020" t="s">
        <v>80</v>
      </c>
      <c r="B1020">
        <v>55</v>
      </c>
      <c r="C1020" t="s">
        <v>188</v>
      </c>
      <c r="D1020">
        <v>120</v>
      </c>
      <c r="E1020" t="s">
        <v>189</v>
      </c>
      <c r="G1020" t="s">
        <v>164</v>
      </c>
      <c r="H1020">
        <v>59</v>
      </c>
      <c r="I1020" t="s">
        <v>178</v>
      </c>
      <c r="J1020" t="s">
        <v>26</v>
      </c>
      <c r="K1020">
        <v>3</v>
      </c>
      <c r="L1020">
        <v>1</v>
      </c>
      <c r="M1020" t="s">
        <v>25</v>
      </c>
      <c r="N1020" t="s">
        <v>26</v>
      </c>
      <c r="O1020" t="s">
        <v>25</v>
      </c>
      <c r="P1020" t="s">
        <v>25</v>
      </c>
      <c r="Q1020">
        <v>9</v>
      </c>
      <c r="R1020">
        <v>59</v>
      </c>
      <c r="S1020" t="s">
        <v>31</v>
      </c>
    </row>
    <row r="1021" spans="1:19" x14ac:dyDescent="0.35">
      <c r="A1021" t="s">
        <v>81</v>
      </c>
      <c r="B1021">
        <v>56</v>
      </c>
      <c r="C1021" t="s">
        <v>188</v>
      </c>
      <c r="D1021">
        <v>120</v>
      </c>
      <c r="E1021" t="s">
        <v>189</v>
      </c>
      <c r="G1021" t="s">
        <v>25</v>
      </c>
      <c r="H1021" t="s">
        <v>26</v>
      </c>
      <c r="I1021" t="s">
        <v>26</v>
      </c>
      <c r="J1021" t="s">
        <v>26</v>
      </c>
      <c r="K1021" t="s">
        <v>26</v>
      </c>
      <c r="L1021" t="s">
        <v>26</v>
      </c>
      <c r="M1021" t="s">
        <v>26</v>
      </c>
      <c r="N1021" t="s">
        <v>26</v>
      </c>
      <c r="O1021" t="s">
        <v>26</v>
      </c>
      <c r="P1021" t="s">
        <v>26</v>
      </c>
      <c r="Q1021" t="s">
        <v>26</v>
      </c>
      <c r="R1021" t="s">
        <v>26</v>
      </c>
      <c r="S1021" t="s">
        <v>26</v>
      </c>
    </row>
    <row r="1022" spans="1:19" x14ac:dyDescent="0.35">
      <c r="A1022" t="s">
        <v>19</v>
      </c>
      <c r="B1022">
        <v>1</v>
      </c>
      <c r="C1022" t="s">
        <v>190</v>
      </c>
      <c r="D1022">
        <v>121</v>
      </c>
      <c r="E1022" t="s">
        <v>179</v>
      </c>
      <c r="F1022" t="s">
        <v>22</v>
      </c>
      <c r="G1022" t="s">
        <v>25</v>
      </c>
      <c r="H1022" t="s">
        <v>26</v>
      </c>
      <c r="I1022" t="s">
        <v>26</v>
      </c>
      <c r="J1022" t="s">
        <v>26</v>
      </c>
      <c r="K1022" t="s">
        <v>26</v>
      </c>
      <c r="L1022" t="s">
        <v>26</v>
      </c>
      <c r="M1022" t="s">
        <v>26</v>
      </c>
      <c r="N1022" t="s">
        <v>26</v>
      </c>
      <c r="O1022" t="s">
        <v>26</v>
      </c>
      <c r="P1022" t="s">
        <v>26</v>
      </c>
      <c r="Q1022" t="s">
        <v>26</v>
      </c>
      <c r="R1022" t="s">
        <v>26</v>
      </c>
      <c r="S1022" t="s">
        <v>26</v>
      </c>
    </row>
    <row r="1023" spans="1:19" x14ac:dyDescent="0.35">
      <c r="A1023" t="s">
        <v>28</v>
      </c>
      <c r="B1023">
        <v>2</v>
      </c>
      <c r="C1023" t="s">
        <v>190</v>
      </c>
      <c r="D1023">
        <v>121</v>
      </c>
      <c r="E1023" t="s">
        <v>179</v>
      </c>
      <c r="F1023" t="s">
        <v>22</v>
      </c>
      <c r="G1023" t="s">
        <v>25</v>
      </c>
      <c r="H1023" t="s">
        <v>26</v>
      </c>
      <c r="I1023" t="s">
        <v>26</v>
      </c>
      <c r="J1023" t="s">
        <v>26</v>
      </c>
      <c r="K1023" t="s">
        <v>26</v>
      </c>
      <c r="L1023" t="s">
        <v>26</v>
      </c>
      <c r="M1023" t="s">
        <v>26</v>
      </c>
      <c r="N1023" t="s">
        <v>26</v>
      </c>
      <c r="O1023" t="s">
        <v>26</v>
      </c>
      <c r="P1023" t="s">
        <v>26</v>
      </c>
      <c r="Q1023" t="s">
        <v>26</v>
      </c>
      <c r="R1023" t="s">
        <v>26</v>
      </c>
      <c r="S1023" t="s">
        <v>26</v>
      </c>
    </row>
    <row r="1024" spans="1:19" x14ac:dyDescent="0.35">
      <c r="A1024" t="s">
        <v>32</v>
      </c>
      <c r="B1024">
        <v>4</v>
      </c>
      <c r="C1024" t="s">
        <v>190</v>
      </c>
      <c r="D1024">
        <v>121</v>
      </c>
      <c r="E1024" t="s">
        <v>179</v>
      </c>
      <c r="F1024" t="s">
        <v>22</v>
      </c>
      <c r="G1024" t="s">
        <v>25</v>
      </c>
      <c r="H1024" t="s">
        <v>26</v>
      </c>
      <c r="I1024" t="s">
        <v>26</v>
      </c>
      <c r="J1024" t="s">
        <v>26</v>
      </c>
      <c r="K1024" t="s">
        <v>26</v>
      </c>
      <c r="L1024" t="s">
        <v>26</v>
      </c>
      <c r="M1024" t="s">
        <v>26</v>
      </c>
      <c r="N1024" t="s">
        <v>26</v>
      </c>
      <c r="O1024" t="s">
        <v>26</v>
      </c>
      <c r="P1024" t="s">
        <v>26</v>
      </c>
      <c r="Q1024" t="s">
        <v>26</v>
      </c>
      <c r="R1024" t="s">
        <v>26</v>
      </c>
      <c r="S1024" t="s">
        <v>26</v>
      </c>
    </row>
    <row r="1025" spans="1:19" x14ac:dyDescent="0.35">
      <c r="A1025" t="s">
        <v>33</v>
      </c>
      <c r="B1025">
        <v>5</v>
      </c>
      <c r="C1025" t="s">
        <v>190</v>
      </c>
      <c r="D1025">
        <v>121</v>
      </c>
      <c r="E1025" t="s">
        <v>179</v>
      </c>
      <c r="F1025" t="s">
        <v>22</v>
      </c>
      <c r="G1025" t="s">
        <v>25</v>
      </c>
      <c r="H1025" t="s">
        <v>26</v>
      </c>
      <c r="I1025" t="s">
        <v>26</v>
      </c>
      <c r="J1025" t="s">
        <v>26</v>
      </c>
      <c r="K1025" t="s">
        <v>26</v>
      </c>
      <c r="L1025" t="s">
        <v>26</v>
      </c>
      <c r="M1025" t="s">
        <v>26</v>
      </c>
      <c r="N1025" t="s">
        <v>26</v>
      </c>
      <c r="O1025" t="s">
        <v>26</v>
      </c>
      <c r="P1025" t="s">
        <v>26</v>
      </c>
      <c r="Q1025" t="s">
        <v>26</v>
      </c>
      <c r="R1025" t="s">
        <v>26</v>
      </c>
      <c r="S1025" t="s">
        <v>26</v>
      </c>
    </row>
    <row r="1026" spans="1:19" x14ac:dyDescent="0.35">
      <c r="A1026" t="s">
        <v>34</v>
      </c>
      <c r="B1026">
        <v>6</v>
      </c>
      <c r="C1026" t="s">
        <v>190</v>
      </c>
      <c r="D1026">
        <v>121</v>
      </c>
      <c r="E1026" t="s">
        <v>179</v>
      </c>
      <c r="F1026" t="s">
        <v>22</v>
      </c>
      <c r="G1026" t="s">
        <v>25</v>
      </c>
      <c r="H1026" t="s">
        <v>26</v>
      </c>
      <c r="I1026" t="s">
        <v>26</v>
      </c>
      <c r="J1026" t="s">
        <v>26</v>
      </c>
      <c r="K1026" t="s">
        <v>26</v>
      </c>
      <c r="L1026" t="s">
        <v>26</v>
      </c>
      <c r="M1026" t="s">
        <v>26</v>
      </c>
      <c r="N1026" t="s">
        <v>26</v>
      </c>
      <c r="O1026" t="s">
        <v>26</v>
      </c>
      <c r="P1026" t="s">
        <v>26</v>
      </c>
      <c r="Q1026" t="s">
        <v>26</v>
      </c>
      <c r="R1026" t="s">
        <v>26</v>
      </c>
      <c r="S1026" t="s">
        <v>26</v>
      </c>
    </row>
    <row r="1027" spans="1:19" x14ac:dyDescent="0.35">
      <c r="A1027" t="s">
        <v>35</v>
      </c>
      <c r="B1027">
        <v>8</v>
      </c>
      <c r="C1027" t="s">
        <v>190</v>
      </c>
      <c r="D1027">
        <v>121</v>
      </c>
      <c r="E1027" t="s">
        <v>179</v>
      </c>
      <c r="F1027" t="s">
        <v>22</v>
      </c>
      <c r="G1027" t="s">
        <v>25</v>
      </c>
      <c r="H1027" t="s">
        <v>26</v>
      </c>
      <c r="I1027" t="s">
        <v>26</v>
      </c>
      <c r="J1027" t="s">
        <v>26</v>
      </c>
      <c r="K1027" t="s">
        <v>26</v>
      </c>
      <c r="L1027" t="s">
        <v>26</v>
      </c>
      <c r="M1027" t="s">
        <v>26</v>
      </c>
      <c r="N1027" t="s">
        <v>26</v>
      </c>
      <c r="O1027" t="s">
        <v>26</v>
      </c>
      <c r="P1027" t="s">
        <v>26</v>
      </c>
      <c r="Q1027" t="s">
        <v>26</v>
      </c>
      <c r="R1027" t="s">
        <v>26</v>
      </c>
      <c r="S1027" t="s">
        <v>26</v>
      </c>
    </row>
    <row r="1028" spans="1:19" x14ac:dyDescent="0.35">
      <c r="A1028" t="s">
        <v>36</v>
      </c>
      <c r="B1028">
        <v>9</v>
      </c>
      <c r="C1028" t="s">
        <v>190</v>
      </c>
      <c r="D1028">
        <v>121</v>
      </c>
      <c r="E1028" t="s">
        <v>179</v>
      </c>
      <c r="F1028" t="s">
        <v>22</v>
      </c>
      <c r="G1028" t="s">
        <v>25</v>
      </c>
      <c r="H1028" t="s">
        <v>26</v>
      </c>
      <c r="I1028" t="s">
        <v>26</v>
      </c>
      <c r="J1028" t="s">
        <v>26</v>
      </c>
      <c r="K1028" t="s">
        <v>26</v>
      </c>
      <c r="L1028" t="s">
        <v>26</v>
      </c>
      <c r="M1028" t="s">
        <v>26</v>
      </c>
      <c r="N1028" t="s">
        <v>26</v>
      </c>
      <c r="O1028" t="s">
        <v>26</v>
      </c>
      <c r="P1028" t="s">
        <v>26</v>
      </c>
      <c r="Q1028" t="s">
        <v>26</v>
      </c>
      <c r="R1028" t="s">
        <v>26</v>
      </c>
      <c r="S1028" t="s">
        <v>26</v>
      </c>
    </row>
    <row r="1029" spans="1:19" x14ac:dyDescent="0.35">
      <c r="A1029" t="s">
        <v>37</v>
      </c>
      <c r="B1029">
        <v>10</v>
      </c>
      <c r="C1029" t="s">
        <v>190</v>
      </c>
      <c r="D1029">
        <v>121</v>
      </c>
      <c r="E1029" t="s">
        <v>179</v>
      </c>
      <c r="F1029" t="s">
        <v>22</v>
      </c>
      <c r="G1029" t="s">
        <v>25</v>
      </c>
      <c r="H1029" t="s">
        <v>26</v>
      </c>
      <c r="I1029" t="s">
        <v>26</v>
      </c>
      <c r="J1029" t="s">
        <v>26</v>
      </c>
      <c r="K1029" t="s">
        <v>26</v>
      </c>
      <c r="L1029" t="s">
        <v>26</v>
      </c>
      <c r="M1029" t="s">
        <v>26</v>
      </c>
      <c r="N1029" t="s">
        <v>26</v>
      </c>
      <c r="O1029" t="s">
        <v>26</v>
      </c>
      <c r="P1029" t="s">
        <v>26</v>
      </c>
      <c r="Q1029" t="s">
        <v>26</v>
      </c>
      <c r="R1029" t="s">
        <v>26</v>
      </c>
      <c r="S1029" t="s">
        <v>26</v>
      </c>
    </row>
    <row r="1030" spans="1:19" x14ac:dyDescent="0.35">
      <c r="A1030" t="s">
        <v>39</v>
      </c>
      <c r="B1030">
        <v>12</v>
      </c>
      <c r="C1030" t="s">
        <v>190</v>
      </c>
      <c r="D1030">
        <v>121</v>
      </c>
      <c r="E1030" t="s">
        <v>179</v>
      </c>
      <c r="F1030" t="s">
        <v>22</v>
      </c>
      <c r="G1030" t="s">
        <v>25</v>
      </c>
      <c r="H1030" t="s">
        <v>26</v>
      </c>
      <c r="I1030" t="s">
        <v>26</v>
      </c>
      <c r="J1030" t="s">
        <v>26</v>
      </c>
      <c r="K1030" t="s">
        <v>26</v>
      </c>
      <c r="L1030" t="s">
        <v>26</v>
      </c>
      <c r="M1030" t="s">
        <v>26</v>
      </c>
      <c r="N1030" t="s">
        <v>26</v>
      </c>
      <c r="O1030" t="s">
        <v>26</v>
      </c>
      <c r="P1030" t="s">
        <v>26</v>
      </c>
      <c r="Q1030" t="s">
        <v>26</v>
      </c>
      <c r="R1030" t="s">
        <v>26</v>
      </c>
      <c r="S1030" t="s">
        <v>26</v>
      </c>
    </row>
    <row r="1031" spans="1:19" x14ac:dyDescent="0.35">
      <c r="A1031" t="s">
        <v>40</v>
      </c>
      <c r="B1031">
        <v>13</v>
      </c>
      <c r="C1031" t="s">
        <v>190</v>
      </c>
      <c r="D1031">
        <v>121</v>
      </c>
      <c r="E1031" t="s">
        <v>179</v>
      </c>
      <c r="F1031" t="s">
        <v>22</v>
      </c>
      <c r="G1031" t="s">
        <v>23</v>
      </c>
      <c r="H1031">
        <v>760</v>
      </c>
      <c r="I1031" t="s">
        <v>25</v>
      </c>
      <c r="J1031">
        <v>95</v>
      </c>
      <c r="K1031">
        <v>2</v>
      </c>
      <c r="L1031">
        <v>1</v>
      </c>
      <c r="M1031" t="s">
        <v>25</v>
      </c>
      <c r="N1031">
        <v>18</v>
      </c>
      <c r="O1031" t="s">
        <v>25</v>
      </c>
      <c r="P1031" t="s">
        <v>25</v>
      </c>
      <c r="Q1031">
        <v>75</v>
      </c>
      <c r="R1031">
        <v>238</v>
      </c>
      <c r="S1031" t="s">
        <v>27</v>
      </c>
    </row>
    <row r="1032" spans="1:19" x14ac:dyDescent="0.35">
      <c r="A1032" t="s">
        <v>41</v>
      </c>
      <c r="B1032">
        <v>15</v>
      </c>
      <c r="C1032" t="s">
        <v>190</v>
      </c>
      <c r="D1032">
        <v>121</v>
      </c>
      <c r="E1032" t="s">
        <v>179</v>
      </c>
      <c r="F1032" t="s">
        <v>22</v>
      </c>
      <c r="G1032" t="s">
        <v>25</v>
      </c>
      <c r="H1032" t="s">
        <v>26</v>
      </c>
      <c r="I1032" t="s">
        <v>26</v>
      </c>
      <c r="J1032" t="s">
        <v>26</v>
      </c>
      <c r="K1032" t="s">
        <v>26</v>
      </c>
      <c r="L1032" t="s">
        <v>26</v>
      </c>
      <c r="M1032" t="s">
        <v>26</v>
      </c>
      <c r="N1032" t="s">
        <v>26</v>
      </c>
      <c r="O1032" t="s">
        <v>26</v>
      </c>
      <c r="P1032" t="s">
        <v>26</v>
      </c>
      <c r="Q1032" t="s">
        <v>26</v>
      </c>
      <c r="R1032" t="s">
        <v>26</v>
      </c>
      <c r="S1032" t="s">
        <v>26</v>
      </c>
    </row>
    <row r="1033" spans="1:19" x14ac:dyDescent="0.35">
      <c r="A1033" t="s">
        <v>42</v>
      </c>
      <c r="B1033">
        <v>16</v>
      </c>
      <c r="C1033" t="s">
        <v>190</v>
      </c>
      <c r="D1033">
        <v>121</v>
      </c>
      <c r="E1033" t="s">
        <v>179</v>
      </c>
      <c r="F1033" t="s">
        <v>22</v>
      </c>
      <c r="G1033" t="s">
        <v>25</v>
      </c>
      <c r="H1033" t="s">
        <v>26</v>
      </c>
      <c r="I1033" t="s">
        <v>26</v>
      </c>
      <c r="J1033" t="s">
        <v>26</v>
      </c>
      <c r="K1033" t="s">
        <v>26</v>
      </c>
      <c r="L1033" t="s">
        <v>26</v>
      </c>
      <c r="M1033" t="s">
        <v>26</v>
      </c>
      <c r="N1033" t="s">
        <v>26</v>
      </c>
      <c r="O1033" t="s">
        <v>26</v>
      </c>
      <c r="P1033" t="s">
        <v>26</v>
      </c>
      <c r="Q1033" t="s">
        <v>26</v>
      </c>
      <c r="R1033" t="s">
        <v>26</v>
      </c>
      <c r="S1033" t="s">
        <v>26</v>
      </c>
    </row>
    <row r="1034" spans="1:19" x14ac:dyDescent="0.35">
      <c r="A1034" t="s">
        <v>43</v>
      </c>
      <c r="B1034">
        <v>17</v>
      </c>
      <c r="C1034" t="s">
        <v>190</v>
      </c>
      <c r="D1034">
        <v>121</v>
      </c>
      <c r="E1034" t="s">
        <v>179</v>
      </c>
      <c r="F1034" t="s">
        <v>22</v>
      </c>
      <c r="G1034" t="s">
        <v>25</v>
      </c>
      <c r="H1034" t="s">
        <v>26</v>
      </c>
      <c r="I1034" t="s">
        <v>26</v>
      </c>
      <c r="J1034" t="s">
        <v>26</v>
      </c>
      <c r="K1034" t="s">
        <v>26</v>
      </c>
      <c r="L1034" t="s">
        <v>26</v>
      </c>
      <c r="M1034" t="s">
        <v>26</v>
      </c>
      <c r="N1034" t="s">
        <v>26</v>
      </c>
      <c r="O1034" t="s">
        <v>26</v>
      </c>
      <c r="P1034" t="s">
        <v>26</v>
      </c>
      <c r="Q1034" t="s">
        <v>26</v>
      </c>
      <c r="R1034" t="s">
        <v>26</v>
      </c>
      <c r="S1034" t="s">
        <v>26</v>
      </c>
    </row>
    <row r="1035" spans="1:19" x14ac:dyDescent="0.35">
      <c r="A1035" t="s">
        <v>44</v>
      </c>
      <c r="B1035">
        <v>18</v>
      </c>
      <c r="C1035" t="s">
        <v>190</v>
      </c>
      <c r="D1035">
        <v>121</v>
      </c>
      <c r="E1035" t="s">
        <v>179</v>
      </c>
      <c r="F1035" t="s">
        <v>22</v>
      </c>
      <c r="G1035" t="s">
        <v>25</v>
      </c>
      <c r="H1035" t="s">
        <v>26</v>
      </c>
      <c r="I1035" t="s">
        <v>26</v>
      </c>
      <c r="J1035" t="s">
        <v>26</v>
      </c>
      <c r="K1035" t="s">
        <v>26</v>
      </c>
      <c r="L1035" t="s">
        <v>26</v>
      </c>
      <c r="M1035" t="s">
        <v>26</v>
      </c>
      <c r="N1035" t="s">
        <v>26</v>
      </c>
      <c r="O1035" t="s">
        <v>26</v>
      </c>
      <c r="P1035" t="s">
        <v>26</v>
      </c>
      <c r="Q1035" t="s">
        <v>26</v>
      </c>
      <c r="R1035" t="s">
        <v>26</v>
      </c>
      <c r="S1035" t="s">
        <v>26</v>
      </c>
    </row>
    <row r="1036" spans="1:19" x14ac:dyDescent="0.35">
      <c r="A1036" t="s">
        <v>45</v>
      </c>
      <c r="B1036">
        <v>19</v>
      </c>
      <c r="C1036" t="s">
        <v>190</v>
      </c>
      <c r="D1036">
        <v>121</v>
      </c>
      <c r="E1036" t="s">
        <v>179</v>
      </c>
      <c r="F1036" t="s">
        <v>22</v>
      </c>
      <c r="G1036" t="s">
        <v>25</v>
      </c>
      <c r="H1036" t="s">
        <v>26</v>
      </c>
      <c r="I1036" t="s">
        <v>26</v>
      </c>
      <c r="J1036" t="s">
        <v>26</v>
      </c>
      <c r="K1036" t="s">
        <v>26</v>
      </c>
      <c r="L1036" t="s">
        <v>26</v>
      </c>
      <c r="M1036" t="s">
        <v>26</v>
      </c>
      <c r="N1036" t="s">
        <v>26</v>
      </c>
      <c r="O1036" t="s">
        <v>26</v>
      </c>
      <c r="P1036" t="s">
        <v>26</v>
      </c>
      <c r="Q1036" t="s">
        <v>26</v>
      </c>
      <c r="R1036" t="s">
        <v>26</v>
      </c>
      <c r="S1036" t="s">
        <v>26</v>
      </c>
    </row>
    <row r="1037" spans="1:19" x14ac:dyDescent="0.35">
      <c r="A1037" t="s">
        <v>46</v>
      </c>
      <c r="B1037">
        <v>20</v>
      </c>
      <c r="C1037" t="s">
        <v>190</v>
      </c>
      <c r="D1037">
        <v>121</v>
      </c>
      <c r="E1037" t="s">
        <v>179</v>
      </c>
      <c r="F1037" t="s">
        <v>22</v>
      </c>
      <c r="G1037" t="s">
        <v>25</v>
      </c>
      <c r="H1037" t="s">
        <v>26</v>
      </c>
      <c r="I1037" t="s">
        <v>26</v>
      </c>
      <c r="J1037" t="s">
        <v>26</v>
      </c>
      <c r="K1037" t="s">
        <v>26</v>
      </c>
      <c r="L1037" t="s">
        <v>26</v>
      </c>
      <c r="M1037" t="s">
        <v>26</v>
      </c>
      <c r="N1037" t="s">
        <v>26</v>
      </c>
      <c r="O1037" t="s">
        <v>26</v>
      </c>
      <c r="P1037" t="s">
        <v>26</v>
      </c>
      <c r="Q1037" t="s">
        <v>26</v>
      </c>
      <c r="R1037" t="s">
        <v>26</v>
      </c>
      <c r="S1037" t="s">
        <v>26</v>
      </c>
    </row>
    <row r="1038" spans="1:19" x14ac:dyDescent="0.35">
      <c r="A1038" t="s">
        <v>47</v>
      </c>
      <c r="B1038">
        <v>21</v>
      </c>
      <c r="C1038" t="s">
        <v>190</v>
      </c>
      <c r="D1038">
        <v>121</v>
      </c>
      <c r="E1038" t="s">
        <v>179</v>
      </c>
      <c r="F1038" t="s">
        <v>22</v>
      </c>
      <c r="G1038" t="s">
        <v>25</v>
      </c>
      <c r="H1038" t="s">
        <v>26</v>
      </c>
      <c r="I1038" t="s">
        <v>26</v>
      </c>
      <c r="J1038" t="s">
        <v>26</v>
      </c>
      <c r="K1038" t="s">
        <v>26</v>
      </c>
      <c r="L1038" t="s">
        <v>26</v>
      </c>
      <c r="M1038" t="s">
        <v>26</v>
      </c>
      <c r="N1038" t="s">
        <v>26</v>
      </c>
      <c r="O1038" t="s">
        <v>26</v>
      </c>
      <c r="P1038" t="s">
        <v>26</v>
      </c>
      <c r="Q1038" t="s">
        <v>26</v>
      </c>
      <c r="R1038" t="s">
        <v>26</v>
      </c>
      <c r="S1038" t="s">
        <v>26</v>
      </c>
    </row>
    <row r="1039" spans="1:19" x14ac:dyDescent="0.35">
      <c r="A1039" t="s">
        <v>48</v>
      </c>
      <c r="B1039">
        <v>22</v>
      </c>
      <c r="C1039" t="s">
        <v>190</v>
      </c>
      <c r="D1039">
        <v>121</v>
      </c>
      <c r="E1039" t="s">
        <v>179</v>
      </c>
      <c r="F1039" t="s">
        <v>22</v>
      </c>
      <c r="G1039" t="s">
        <v>25</v>
      </c>
      <c r="H1039" t="s">
        <v>26</v>
      </c>
      <c r="I1039" t="s">
        <v>26</v>
      </c>
      <c r="J1039" t="s">
        <v>26</v>
      </c>
      <c r="K1039" t="s">
        <v>26</v>
      </c>
      <c r="L1039" t="s">
        <v>26</v>
      </c>
      <c r="M1039" t="s">
        <v>26</v>
      </c>
      <c r="N1039" t="s">
        <v>26</v>
      </c>
      <c r="O1039" t="s">
        <v>26</v>
      </c>
      <c r="P1039" t="s">
        <v>26</v>
      </c>
      <c r="Q1039" t="s">
        <v>26</v>
      </c>
      <c r="R1039" t="s">
        <v>26</v>
      </c>
      <c r="S1039" t="s">
        <v>26</v>
      </c>
    </row>
    <row r="1040" spans="1:19" x14ac:dyDescent="0.35">
      <c r="A1040" t="s">
        <v>49</v>
      </c>
      <c r="B1040">
        <v>23</v>
      </c>
      <c r="C1040" t="s">
        <v>190</v>
      </c>
      <c r="D1040">
        <v>121</v>
      </c>
      <c r="E1040" t="s">
        <v>179</v>
      </c>
      <c r="F1040" t="s">
        <v>22</v>
      </c>
      <c r="G1040" t="s">
        <v>25</v>
      </c>
      <c r="H1040" t="s">
        <v>26</v>
      </c>
      <c r="I1040" t="s">
        <v>26</v>
      </c>
      <c r="J1040" t="s">
        <v>26</v>
      </c>
      <c r="K1040" t="s">
        <v>26</v>
      </c>
      <c r="L1040" t="s">
        <v>26</v>
      </c>
      <c r="M1040" t="s">
        <v>26</v>
      </c>
      <c r="N1040" t="s">
        <v>26</v>
      </c>
      <c r="O1040" t="s">
        <v>26</v>
      </c>
      <c r="P1040" t="s">
        <v>26</v>
      </c>
      <c r="Q1040" t="s">
        <v>26</v>
      </c>
      <c r="R1040" t="s">
        <v>26</v>
      </c>
      <c r="S1040" t="s">
        <v>26</v>
      </c>
    </row>
    <row r="1041" spans="1:19" x14ac:dyDescent="0.35">
      <c r="A1041" t="s">
        <v>50</v>
      </c>
      <c r="B1041">
        <v>24</v>
      </c>
      <c r="C1041" t="s">
        <v>190</v>
      </c>
      <c r="D1041">
        <v>121</v>
      </c>
      <c r="E1041" t="s">
        <v>179</v>
      </c>
      <c r="F1041" t="s">
        <v>22</v>
      </c>
      <c r="G1041" t="s">
        <v>25</v>
      </c>
      <c r="H1041" t="s">
        <v>26</v>
      </c>
      <c r="I1041" t="s">
        <v>26</v>
      </c>
      <c r="J1041" t="s">
        <v>26</v>
      </c>
      <c r="K1041" t="s">
        <v>26</v>
      </c>
      <c r="L1041" t="s">
        <v>26</v>
      </c>
      <c r="M1041" t="s">
        <v>26</v>
      </c>
      <c r="N1041" t="s">
        <v>26</v>
      </c>
      <c r="O1041" t="s">
        <v>26</v>
      </c>
      <c r="P1041" t="s">
        <v>26</v>
      </c>
      <c r="Q1041" t="s">
        <v>26</v>
      </c>
      <c r="R1041" t="s">
        <v>26</v>
      </c>
      <c r="S1041" t="s">
        <v>26</v>
      </c>
    </row>
    <row r="1042" spans="1:19" x14ac:dyDescent="0.35">
      <c r="A1042" t="s">
        <v>51</v>
      </c>
      <c r="B1042">
        <v>25</v>
      </c>
      <c r="C1042" t="s">
        <v>190</v>
      </c>
      <c r="D1042">
        <v>121</v>
      </c>
      <c r="E1042" t="s">
        <v>179</v>
      </c>
      <c r="F1042" t="s">
        <v>22</v>
      </c>
      <c r="G1042" t="s">
        <v>25</v>
      </c>
      <c r="H1042" t="s">
        <v>26</v>
      </c>
      <c r="I1042" t="s">
        <v>26</v>
      </c>
      <c r="J1042" t="s">
        <v>26</v>
      </c>
      <c r="K1042" t="s">
        <v>26</v>
      </c>
      <c r="L1042" t="s">
        <v>26</v>
      </c>
      <c r="M1042" t="s">
        <v>26</v>
      </c>
      <c r="N1042" t="s">
        <v>26</v>
      </c>
      <c r="O1042" t="s">
        <v>26</v>
      </c>
      <c r="P1042" t="s">
        <v>26</v>
      </c>
      <c r="Q1042" t="s">
        <v>26</v>
      </c>
      <c r="R1042" t="s">
        <v>26</v>
      </c>
      <c r="S1042" t="s">
        <v>26</v>
      </c>
    </row>
    <row r="1043" spans="1:19" x14ac:dyDescent="0.35">
      <c r="A1043" t="s">
        <v>52</v>
      </c>
      <c r="B1043">
        <v>26</v>
      </c>
      <c r="C1043" t="s">
        <v>190</v>
      </c>
      <c r="D1043">
        <v>121</v>
      </c>
      <c r="E1043" t="s">
        <v>179</v>
      </c>
      <c r="F1043" t="s">
        <v>22</v>
      </c>
      <c r="G1043" t="s">
        <v>25</v>
      </c>
      <c r="H1043" t="s">
        <v>26</v>
      </c>
      <c r="I1043" t="s">
        <v>26</v>
      </c>
      <c r="J1043" t="s">
        <v>26</v>
      </c>
      <c r="K1043" t="s">
        <v>26</v>
      </c>
      <c r="L1043" t="s">
        <v>26</v>
      </c>
      <c r="M1043" t="s">
        <v>26</v>
      </c>
      <c r="N1043" t="s">
        <v>26</v>
      </c>
      <c r="O1043" t="s">
        <v>26</v>
      </c>
      <c r="P1043" t="s">
        <v>26</v>
      </c>
      <c r="Q1043" t="s">
        <v>26</v>
      </c>
      <c r="R1043" t="s">
        <v>26</v>
      </c>
      <c r="S1043" t="s">
        <v>26</v>
      </c>
    </row>
    <row r="1044" spans="1:19" x14ac:dyDescent="0.35">
      <c r="A1044" t="s">
        <v>53</v>
      </c>
      <c r="B1044">
        <v>27</v>
      </c>
      <c r="C1044" t="s">
        <v>190</v>
      </c>
      <c r="D1044">
        <v>121</v>
      </c>
      <c r="E1044" t="s">
        <v>179</v>
      </c>
      <c r="F1044" t="s">
        <v>22</v>
      </c>
      <c r="G1044" t="s">
        <v>25</v>
      </c>
      <c r="H1044" t="s">
        <v>26</v>
      </c>
      <c r="I1044" t="s">
        <v>26</v>
      </c>
      <c r="J1044" t="s">
        <v>26</v>
      </c>
      <c r="K1044" t="s">
        <v>26</v>
      </c>
      <c r="L1044" t="s">
        <v>26</v>
      </c>
      <c r="M1044" t="s">
        <v>26</v>
      </c>
      <c r="N1044" t="s">
        <v>26</v>
      </c>
      <c r="O1044" t="s">
        <v>26</v>
      </c>
      <c r="P1044" t="s">
        <v>26</v>
      </c>
      <c r="Q1044" t="s">
        <v>26</v>
      </c>
      <c r="R1044" t="s">
        <v>26</v>
      </c>
      <c r="S1044" t="s">
        <v>26</v>
      </c>
    </row>
    <row r="1045" spans="1:19" x14ac:dyDescent="0.35">
      <c r="A1045" t="s">
        <v>54</v>
      </c>
      <c r="B1045">
        <v>28</v>
      </c>
      <c r="C1045" t="s">
        <v>190</v>
      </c>
      <c r="D1045">
        <v>121</v>
      </c>
      <c r="E1045" t="s">
        <v>179</v>
      </c>
      <c r="F1045" t="s">
        <v>22</v>
      </c>
      <c r="G1045" t="s">
        <v>25</v>
      </c>
      <c r="H1045" t="s">
        <v>26</v>
      </c>
      <c r="I1045" t="s">
        <v>26</v>
      </c>
      <c r="J1045" t="s">
        <v>26</v>
      </c>
      <c r="K1045" t="s">
        <v>26</v>
      </c>
      <c r="L1045" t="s">
        <v>26</v>
      </c>
      <c r="M1045" t="s">
        <v>26</v>
      </c>
      <c r="N1045" t="s">
        <v>26</v>
      </c>
      <c r="O1045" t="s">
        <v>26</v>
      </c>
      <c r="P1045" t="s">
        <v>26</v>
      </c>
      <c r="Q1045" t="s">
        <v>26</v>
      </c>
      <c r="R1045" t="s">
        <v>26</v>
      </c>
      <c r="S1045" t="s">
        <v>26</v>
      </c>
    </row>
    <row r="1046" spans="1:19" x14ac:dyDescent="0.35">
      <c r="A1046" t="s">
        <v>55</v>
      </c>
      <c r="B1046">
        <v>29</v>
      </c>
      <c r="C1046" t="s">
        <v>190</v>
      </c>
      <c r="D1046">
        <v>121</v>
      </c>
      <c r="E1046" t="s">
        <v>179</v>
      </c>
      <c r="F1046" t="s">
        <v>22</v>
      </c>
      <c r="G1046" t="s">
        <v>25</v>
      </c>
      <c r="H1046" t="s">
        <v>26</v>
      </c>
      <c r="I1046" t="s">
        <v>26</v>
      </c>
      <c r="J1046" t="s">
        <v>26</v>
      </c>
      <c r="K1046" t="s">
        <v>26</v>
      </c>
      <c r="L1046" t="s">
        <v>26</v>
      </c>
      <c r="M1046" t="s">
        <v>26</v>
      </c>
      <c r="N1046" t="s">
        <v>26</v>
      </c>
      <c r="O1046" t="s">
        <v>26</v>
      </c>
      <c r="P1046" t="s">
        <v>26</v>
      </c>
      <c r="Q1046" t="s">
        <v>26</v>
      </c>
      <c r="R1046" t="s">
        <v>26</v>
      </c>
      <c r="S1046" t="s">
        <v>26</v>
      </c>
    </row>
    <row r="1047" spans="1:19" x14ac:dyDescent="0.35">
      <c r="A1047" t="s">
        <v>38</v>
      </c>
      <c r="B1047">
        <v>11</v>
      </c>
      <c r="C1047" t="s">
        <v>190</v>
      </c>
      <c r="D1047">
        <v>121</v>
      </c>
      <c r="E1047" t="s">
        <v>179</v>
      </c>
      <c r="F1047" t="s">
        <v>22</v>
      </c>
      <c r="G1047" t="s">
        <v>25</v>
      </c>
      <c r="H1047" t="s">
        <v>26</v>
      </c>
      <c r="I1047" t="s">
        <v>26</v>
      </c>
      <c r="J1047" t="s">
        <v>26</v>
      </c>
      <c r="K1047" t="s">
        <v>26</v>
      </c>
      <c r="L1047" t="s">
        <v>26</v>
      </c>
      <c r="M1047" t="s">
        <v>26</v>
      </c>
      <c r="N1047" t="s">
        <v>26</v>
      </c>
      <c r="O1047" t="s">
        <v>26</v>
      </c>
      <c r="P1047" t="s">
        <v>26</v>
      </c>
      <c r="Q1047" t="s">
        <v>26</v>
      </c>
      <c r="R1047" t="s">
        <v>26</v>
      </c>
      <c r="S1047" t="s">
        <v>26</v>
      </c>
    </row>
    <row r="1048" spans="1:19" x14ac:dyDescent="0.35">
      <c r="A1048" t="s">
        <v>56</v>
      </c>
      <c r="B1048">
        <v>30</v>
      </c>
      <c r="C1048" t="s">
        <v>190</v>
      </c>
      <c r="D1048">
        <v>121</v>
      </c>
      <c r="E1048" t="s">
        <v>179</v>
      </c>
      <c r="F1048" t="s">
        <v>22</v>
      </c>
      <c r="G1048" t="s">
        <v>25</v>
      </c>
      <c r="H1048" t="s">
        <v>26</v>
      </c>
      <c r="I1048" t="s">
        <v>26</v>
      </c>
      <c r="J1048" t="s">
        <v>26</v>
      </c>
      <c r="K1048" t="s">
        <v>26</v>
      </c>
      <c r="L1048" t="s">
        <v>26</v>
      </c>
      <c r="M1048" t="s">
        <v>26</v>
      </c>
      <c r="N1048" t="s">
        <v>26</v>
      </c>
      <c r="O1048" t="s">
        <v>26</v>
      </c>
      <c r="P1048" t="s">
        <v>26</v>
      </c>
      <c r="Q1048" t="s">
        <v>26</v>
      </c>
      <c r="R1048" t="s">
        <v>26</v>
      </c>
      <c r="S1048" t="s">
        <v>26</v>
      </c>
    </row>
    <row r="1049" spans="1:19" x14ac:dyDescent="0.35">
      <c r="A1049" t="s">
        <v>57</v>
      </c>
      <c r="B1049">
        <v>31</v>
      </c>
      <c r="C1049" t="s">
        <v>190</v>
      </c>
      <c r="D1049">
        <v>121</v>
      </c>
      <c r="E1049" t="s">
        <v>179</v>
      </c>
      <c r="F1049" t="s">
        <v>22</v>
      </c>
      <c r="G1049" t="s">
        <v>25</v>
      </c>
      <c r="H1049" t="s">
        <v>26</v>
      </c>
      <c r="I1049" t="s">
        <v>26</v>
      </c>
      <c r="J1049" t="s">
        <v>26</v>
      </c>
      <c r="K1049" t="s">
        <v>26</v>
      </c>
      <c r="L1049" t="s">
        <v>26</v>
      </c>
      <c r="M1049" t="s">
        <v>26</v>
      </c>
      <c r="N1049" t="s">
        <v>26</v>
      </c>
      <c r="O1049" t="s">
        <v>26</v>
      </c>
      <c r="P1049" t="s">
        <v>26</v>
      </c>
      <c r="Q1049" t="s">
        <v>26</v>
      </c>
      <c r="R1049" t="s">
        <v>26</v>
      </c>
      <c r="S1049" t="s">
        <v>26</v>
      </c>
    </row>
    <row r="1050" spans="1:19" x14ac:dyDescent="0.35">
      <c r="A1050" t="s">
        <v>58</v>
      </c>
      <c r="B1050">
        <v>32</v>
      </c>
      <c r="C1050" t="s">
        <v>190</v>
      </c>
      <c r="D1050">
        <v>121</v>
      </c>
      <c r="E1050" t="s">
        <v>179</v>
      </c>
      <c r="F1050" t="s">
        <v>22</v>
      </c>
      <c r="G1050" t="s">
        <v>25</v>
      </c>
      <c r="H1050" t="s">
        <v>26</v>
      </c>
      <c r="I1050" t="s">
        <v>26</v>
      </c>
      <c r="J1050" t="s">
        <v>26</v>
      </c>
      <c r="K1050" t="s">
        <v>26</v>
      </c>
      <c r="L1050" t="s">
        <v>26</v>
      </c>
      <c r="M1050" t="s">
        <v>26</v>
      </c>
      <c r="N1050" t="s">
        <v>26</v>
      </c>
      <c r="O1050" t="s">
        <v>26</v>
      </c>
      <c r="P1050" t="s">
        <v>26</v>
      </c>
      <c r="Q1050" t="s">
        <v>26</v>
      </c>
      <c r="R1050" t="s">
        <v>26</v>
      </c>
      <c r="S1050" t="s">
        <v>26</v>
      </c>
    </row>
    <row r="1051" spans="1:19" x14ac:dyDescent="0.35">
      <c r="A1051" t="s">
        <v>59</v>
      </c>
      <c r="B1051">
        <v>33</v>
      </c>
      <c r="C1051" t="s">
        <v>190</v>
      </c>
      <c r="D1051">
        <v>121</v>
      </c>
      <c r="E1051" t="s">
        <v>179</v>
      </c>
      <c r="F1051" t="s">
        <v>22</v>
      </c>
      <c r="G1051" t="s">
        <v>25</v>
      </c>
      <c r="H1051" t="s">
        <v>26</v>
      </c>
      <c r="I1051" t="s">
        <v>26</v>
      </c>
      <c r="J1051" t="s">
        <v>26</v>
      </c>
      <c r="K1051" t="s">
        <v>26</v>
      </c>
      <c r="L1051" t="s">
        <v>26</v>
      </c>
      <c r="M1051" t="s">
        <v>26</v>
      </c>
      <c r="N1051" t="s">
        <v>26</v>
      </c>
      <c r="O1051" t="s">
        <v>26</v>
      </c>
      <c r="P1051" t="s">
        <v>26</v>
      </c>
      <c r="Q1051" t="s">
        <v>26</v>
      </c>
      <c r="R1051" t="s">
        <v>26</v>
      </c>
      <c r="S1051" t="s">
        <v>26</v>
      </c>
    </row>
    <row r="1052" spans="1:19" x14ac:dyDescent="0.35">
      <c r="A1052" t="s">
        <v>60</v>
      </c>
      <c r="B1052">
        <v>34</v>
      </c>
      <c r="C1052" t="s">
        <v>190</v>
      </c>
      <c r="D1052">
        <v>121</v>
      </c>
      <c r="E1052" t="s">
        <v>179</v>
      </c>
      <c r="F1052" t="s">
        <v>22</v>
      </c>
      <c r="G1052" t="s">
        <v>25</v>
      </c>
      <c r="H1052" t="s">
        <v>26</v>
      </c>
      <c r="I1052" t="s">
        <v>26</v>
      </c>
      <c r="J1052" t="s">
        <v>26</v>
      </c>
      <c r="K1052" t="s">
        <v>26</v>
      </c>
      <c r="L1052" t="s">
        <v>26</v>
      </c>
      <c r="M1052" t="s">
        <v>26</v>
      </c>
      <c r="N1052" t="s">
        <v>26</v>
      </c>
      <c r="O1052" t="s">
        <v>26</v>
      </c>
      <c r="P1052" t="s">
        <v>26</v>
      </c>
      <c r="Q1052" t="s">
        <v>26</v>
      </c>
      <c r="R1052" t="s">
        <v>26</v>
      </c>
      <c r="S1052" t="s">
        <v>26</v>
      </c>
    </row>
    <row r="1053" spans="1:19" x14ac:dyDescent="0.35">
      <c r="A1053" t="s">
        <v>61</v>
      </c>
      <c r="B1053">
        <v>35</v>
      </c>
      <c r="C1053" t="s">
        <v>190</v>
      </c>
      <c r="D1053">
        <v>121</v>
      </c>
      <c r="E1053" t="s">
        <v>179</v>
      </c>
      <c r="F1053" t="s">
        <v>22</v>
      </c>
      <c r="G1053" t="s">
        <v>164</v>
      </c>
      <c r="H1053">
        <v>60</v>
      </c>
      <c r="I1053" t="s">
        <v>25</v>
      </c>
      <c r="J1053">
        <v>0</v>
      </c>
      <c r="K1053">
        <v>2</v>
      </c>
      <c r="L1053">
        <v>0</v>
      </c>
      <c r="M1053" t="s">
        <v>25</v>
      </c>
      <c r="N1053">
        <v>18</v>
      </c>
      <c r="O1053" t="s">
        <v>25</v>
      </c>
      <c r="P1053" t="s">
        <v>25</v>
      </c>
      <c r="Q1053">
        <v>24</v>
      </c>
      <c r="R1053">
        <v>40</v>
      </c>
      <c r="S1053" t="s">
        <v>27</v>
      </c>
    </row>
    <row r="1054" spans="1:19" x14ac:dyDescent="0.35">
      <c r="A1054" t="s">
        <v>62</v>
      </c>
      <c r="B1054">
        <v>36</v>
      </c>
      <c r="C1054" t="s">
        <v>190</v>
      </c>
      <c r="D1054">
        <v>121</v>
      </c>
      <c r="E1054" t="s">
        <v>179</v>
      </c>
      <c r="F1054" t="s">
        <v>22</v>
      </c>
      <c r="G1054" t="s">
        <v>25</v>
      </c>
      <c r="H1054" t="s">
        <v>26</v>
      </c>
      <c r="I1054" t="s">
        <v>26</v>
      </c>
      <c r="J1054" t="s">
        <v>26</v>
      </c>
      <c r="K1054" t="s">
        <v>26</v>
      </c>
      <c r="L1054" t="s">
        <v>26</v>
      </c>
      <c r="M1054" t="s">
        <v>26</v>
      </c>
      <c r="N1054" t="s">
        <v>26</v>
      </c>
      <c r="O1054" t="s">
        <v>26</v>
      </c>
      <c r="P1054" t="s">
        <v>26</v>
      </c>
      <c r="Q1054" t="s">
        <v>26</v>
      </c>
      <c r="R1054" t="s">
        <v>26</v>
      </c>
      <c r="S1054" t="s">
        <v>26</v>
      </c>
    </row>
    <row r="1055" spans="1:19" x14ac:dyDescent="0.35">
      <c r="A1055" t="s">
        <v>63</v>
      </c>
      <c r="B1055">
        <v>37</v>
      </c>
      <c r="C1055" t="s">
        <v>190</v>
      </c>
      <c r="D1055">
        <v>121</v>
      </c>
      <c r="E1055" t="s">
        <v>179</v>
      </c>
      <c r="F1055" t="s">
        <v>22</v>
      </c>
      <c r="G1055" t="s">
        <v>25</v>
      </c>
      <c r="H1055" t="s">
        <v>26</v>
      </c>
      <c r="I1055" t="s">
        <v>26</v>
      </c>
      <c r="J1055" t="s">
        <v>26</v>
      </c>
      <c r="K1055" t="s">
        <v>26</v>
      </c>
      <c r="L1055" t="s">
        <v>26</v>
      </c>
      <c r="M1055" t="s">
        <v>26</v>
      </c>
      <c r="N1055" t="s">
        <v>26</v>
      </c>
      <c r="O1055" t="s">
        <v>26</v>
      </c>
      <c r="P1055" t="s">
        <v>26</v>
      </c>
      <c r="Q1055" t="s">
        <v>26</v>
      </c>
      <c r="R1055" t="s">
        <v>26</v>
      </c>
      <c r="S1055" t="s">
        <v>26</v>
      </c>
    </row>
    <row r="1056" spans="1:19" x14ac:dyDescent="0.35">
      <c r="A1056" t="s">
        <v>64</v>
      </c>
      <c r="B1056">
        <v>38</v>
      </c>
      <c r="C1056" t="s">
        <v>190</v>
      </c>
      <c r="D1056">
        <v>121</v>
      </c>
      <c r="E1056" t="s">
        <v>179</v>
      </c>
      <c r="F1056" t="s">
        <v>22</v>
      </c>
      <c r="G1056" t="s">
        <v>25</v>
      </c>
      <c r="H1056" t="s">
        <v>26</v>
      </c>
      <c r="I1056" t="s">
        <v>26</v>
      </c>
      <c r="J1056" t="s">
        <v>26</v>
      </c>
      <c r="K1056" t="s">
        <v>26</v>
      </c>
      <c r="L1056" t="s">
        <v>26</v>
      </c>
      <c r="M1056" t="s">
        <v>26</v>
      </c>
      <c r="N1056" t="s">
        <v>26</v>
      </c>
      <c r="O1056" t="s">
        <v>26</v>
      </c>
      <c r="P1056" t="s">
        <v>26</v>
      </c>
      <c r="Q1056" t="s">
        <v>26</v>
      </c>
      <c r="R1056" t="s">
        <v>26</v>
      </c>
      <c r="S1056" t="s">
        <v>26</v>
      </c>
    </row>
    <row r="1057" spans="1:19" x14ac:dyDescent="0.35">
      <c r="A1057" t="s">
        <v>65</v>
      </c>
      <c r="B1057">
        <v>39</v>
      </c>
      <c r="C1057" t="s">
        <v>190</v>
      </c>
      <c r="D1057">
        <v>121</v>
      </c>
      <c r="E1057" t="s">
        <v>179</v>
      </c>
      <c r="F1057" t="s">
        <v>22</v>
      </c>
      <c r="G1057" t="s">
        <v>25</v>
      </c>
      <c r="H1057" t="s">
        <v>26</v>
      </c>
      <c r="I1057" t="s">
        <v>26</v>
      </c>
      <c r="J1057" t="s">
        <v>26</v>
      </c>
      <c r="K1057" t="s">
        <v>26</v>
      </c>
      <c r="L1057" t="s">
        <v>26</v>
      </c>
      <c r="M1057" t="s">
        <v>26</v>
      </c>
      <c r="N1057" t="s">
        <v>26</v>
      </c>
      <c r="O1057" t="s">
        <v>26</v>
      </c>
      <c r="P1057" t="s">
        <v>26</v>
      </c>
      <c r="Q1057" t="s">
        <v>26</v>
      </c>
      <c r="R1057" t="s">
        <v>26</v>
      </c>
      <c r="S1057" t="s">
        <v>26</v>
      </c>
    </row>
    <row r="1058" spans="1:19" x14ac:dyDescent="0.35">
      <c r="A1058" t="s">
        <v>66</v>
      </c>
      <c r="B1058">
        <v>40</v>
      </c>
      <c r="C1058" t="s">
        <v>190</v>
      </c>
      <c r="D1058">
        <v>121</v>
      </c>
      <c r="E1058" t="s">
        <v>179</v>
      </c>
      <c r="F1058" t="s">
        <v>22</v>
      </c>
      <c r="G1058" t="s">
        <v>25</v>
      </c>
      <c r="H1058" t="s">
        <v>26</v>
      </c>
      <c r="I1058" t="s">
        <v>26</v>
      </c>
      <c r="J1058" t="s">
        <v>26</v>
      </c>
      <c r="K1058" t="s">
        <v>26</v>
      </c>
      <c r="L1058" t="s">
        <v>26</v>
      </c>
      <c r="M1058" t="s">
        <v>26</v>
      </c>
      <c r="N1058" t="s">
        <v>26</v>
      </c>
      <c r="O1058" t="s">
        <v>26</v>
      </c>
      <c r="P1058" t="s">
        <v>26</v>
      </c>
      <c r="Q1058" t="s">
        <v>26</v>
      </c>
      <c r="R1058" t="s">
        <v>26</v>
      </c>
      <c r="S1058" t="s">
        <v>26</v>
      </c>
    </row>
    <row r="1059" spans="1:19" x14ac:dyDescent="0.35">
      <c r="A1059" t="s">
        <v>67</v>
      </c>
      <c r="B1059">
        <v>41</v>
      </c>
      <c r="C1059" t="s">
        <v>190</v>
      </c>
      <c r="D1059">
        <v>121</v>
      </c>
      <c r="E1059" t="s">
        <v>179</v>
      </c>
      <c r="F1059" t="s">
        <v>22</v>
      </c>
      <c r="G1059" t="s">
        <v>23</v>
      </c>
      <c r="H1059">
        <v>910</v>
      </c>
      <c r="I1059" t="s">
        <v>25</v>
      </c>
      <c r="J1059">
        <v>95</v>
      </c>
      <c r="K1059">
        <v>2</v>
      </c>
      <c r="L1059">
        <v>1</v>
      </c>
      <c r="M1059" t="s">
        <v>25</v>
      </c>
      <c r="N1059">
        <v>18</v>
      </c>
      <c r="O1059" t="s">
        <v>25</v>
      </c>
      <c r="P1059" t="s">
        <v>25</v>
      </c>
      <c r="Q1059">
        <v>75</v>
      </c>
      <c r="R1059">
        <v>288</v>
      </c>
      <c r="S1059" t="s">
        <v>31</v>
      </c>
    </row>
    <row r="1060" spans="1:19" x14ac:dyDescent="0.35">
      <c r="A1060" t="s">
        <v>68</v>
      </c>
      <c r="B1060">
        <v>42</v>
      </c>
      <c r="C1060" t="s">
        <v>190</v>
      </c>
      <c r="D1060">
        <v>121</v>
      </c>
      <c r="E1060" t="s">
        <v>179</v>
      </c>
      <c r="F1060" t="s">
        <v>22</v>
      </c>
      <c r="G1060" t="s">
        <v>25</v>
      </c>
      <c r="H1060" t="s">
        <v>26</v>
      </c>
      <c r="I1060" t="s">
        <v>26</v>
      </c>
      <c r="J1060" t="s">
        <v>26</v>
      </c>
      <c r="K1060" t="s">
        <v>26</v>
      </c>
      <c r="L1060" t="s">
        <v>26</v>
      </c>
      <c r="M1060" t="s">
        <v>26</v>
      </c>
      <c r="N1060" t="s">
        <v>26</v>
      </c>
      <c r="O1060" t="s">
        <v>26</v>
      </c>
      <c r="P1060" t="s">
        <v>26</v>
      </c>
      <c r="Q1060" t="s">
        <v>26</v>
      </c>
      <c r="R1060" t="s">
        <v>26</v>
      </c>
      <c r="S1060" t="s">
        <v>26</v>
      </c>
    </row>
    <row r="1061" spans="1:19" x14ac:dyDescent="0.35">
      <c r="A1061" t="s">
        <v>69</v>
      </c>
      <c r="B1061">
        <v>44</v>
      </c>
      <c r="C1061" t="s">
        <v>190</v>
      </c>
      <c r="D1061">
        <v>121</v>
      </c>
      <c r="E1061" t="s">
        <v>179</v>
      </c>
      <c r="F1061" t="s">
        <v>22</v>
      </c>
      <c r="G1061" t="s">
        <v>23</v>
      </c>
      <c r="H1061">
        <v>710</v>
      </c>
      <c r="I1061" t="s">
        <v>25</v>
      </c>
      <c r="J1061">
        <v>95</v>
      </c>
      <c r="K1061">
        <v>2</v>
      </c>
      <c r="L1061">
        <v>1</v>
      </c>
      <c r="M1061" t="s">
        <v>25</v>
      </c>
      <c r="N1061">
        <v>18</v>
      </c>
      <c r="O1061" t="s">
        <v>25</v>
      </c>
      <c r="P1061" t="s">
        <v>25</v>
      </c>
      <c r="Q1061">
        <v>75</v>
      </c>
      <c r="R1061">
        <v>238</v>
      </c>
      <c r="S1061" t="s">
        <v>27</v>
      </c>
    </row>
    <row r="1062" spans="1:19" x14ac:dyDescent="0.35">
      <c r="A1062" t="s">
        <v>70</v>
      </c>
      <c r="B1062">
        <v>45</v>
      </c>
      <c r="C1062" t="s">
        <v>190</v>
      </c>
      <c r="D1062">
        <v>121</v>
      </c>
      <c r="E1062" t="s">
        <v>179</v>
      </c>
      <c r="F1062" t="s">
        <v>22</v>
      </c>
      <c r="G1062" t="s">
        <v>25</v>
      </c>
      <c r="H1062" t="s">
        <v>26</v>
      </c>
      <c r="I1062" t="s">
        <v>26</v>
      </c>
      <c r="J1062" t="s">
        <v>26</v>
      </c>
      <c r="K1062" t="s">
        <v>26</v>
      </c>
      <c r="L1062" t="s">
        <v>26</v>
      </c>
      <c r="M1062" t="s">
        <v>26</v>
      </c>
      <c r="N1062" t="s">
        <v>26</v>
      </c>
      <c r="O1062" t="s">
        <v>26</v>
      </c>
      <c r="P1062" t="s">
        <v>26</v>
      </c>
      <c r="Q1062" t="s">
        <v>26</v>
      </c>
      <c r="R1062" t="s">
        <v>26</v>
      </c>
      <c r="S1062" t="s">
        <v>26</v>
      </c>
    </row>
    <row r="1063" spans="1:19" x14ac:dyDescent="0.35">
      <c r="A1063" t="s">
        <v>71</v>
      </c>
      <c r="B1063">
        <v>46</v>
      </c>
      <c r="C1063" t="s">
        <v>190</v>
      </c>
      <c r="D1063">
        <v>121</v>
      </c>
      <c r="E1063" t="s">
        <v>179</v>
      </c>
      <c r="F1063" t="s">
        <v>22</v>
      </c>
      <c r="G1063" t="s">
        <v>25</v>
      </c>
      <c r="H1063" t="s">
        <v>26</v>
      </c>
      <c r="I1063" t="s">
        <v>26</v>
      </c>
      <c r="J1063" t="s">
        <v>26</v>
      </c>
      <c r="K1063" t="s">
        <v>26</v>
      </c>
      <c r="L1063" t="s">
        <v>26</v>
      </c>
      <c r="M1063" t="s">
        <v>26</v>
      </c>
      <c r="N1063" t="s">
        <v>26</v>
      </c>
      <c r="O1063" t="s">
        <v>26</v>
      </c>
      <c r="P1063" t="s">
        <v>26</v>
      </c>
      <c r="Q1063" t="s">
        <v>26</v>
      </c>
      <c r="R1063" t="s">
        <v>26</v>
      </c>
      <c r="S1063" t="s">
        <v>26</v>
      </c>
    </row>
    <row r="1064" spans="1:19" x14ac:dyDescent="0.35">
      <c r="A1064" t="s">
        <v>72</v>
      </c>
      <c r="B1064">
        <v>47</v>
      </c>
      <c r="C1064" t="s">
        <v>190</v>
      </c>
      <c r="D1064">
        <v>121</v>
      </c>
      <c r="E1064" t="s">
        <v>179</v>
      </c>
      <c r="F1064" t="s">
        <v>22</v>
      </c>
      <c r="G1064" t="s">
        <v>25</v>
      </c>
      <c r="H1064" t="s">
        <v>26</v>
      </c>
      <c r="I1064" t="s">
        <v>26</v>
      </c>
      <c r="J1064" t="s">
        <v>26</v>
      </c>
      <c r="K1064" t="s">
        <v>26</v>
      </c>
      <c r="L1064" t="s">
        <v>26</v>
      </c>
      <c r="M1064" t="s">
        <v>26</v>
      </c>
      <c r="N1064" t="s">
        <v>26</v>
      </c>
      <c r="O1064" t="s">
        <v>26</v>
      </c>
      <c r="P1064" t="s">
        <v>26</v>
      </c>
      <c r="Q1064" t="s">
        <v>26</v>
      </c>
      <c r="R1064" t="s">
        <v>26</v>
      </c>
      <c r="S1064" t="s">
        <v>26</v>
      </c>
    </row>
    <row r="1065" spans="1:19" x14ac:dyDescent="0.35">
      <c r="A1065" t="s">
        <v>73</v>
      </c>
      <c r="B1065">
        <v>48</v>
      </c>
      <c r="C1065" t="s">
        <v>190</v>
      </c>
      <c r="D1065">
        <v>121</v>
      </c>
      <c r="E1065" t="s">
        <v>179</v>
      </c>
      <c r="F1065" t="s">
        <v>22</v>
      </c>
      <c r="G1065" t="s">
        <v>25</v>
      </c>
      <c r="H1065" t="s">
        <v>26</v>
      </c>
      <c r="I1065" t="s">
        <v>26</v>
      </c>
      <c r="J1065" t="s">
        <v>26</v>
      </c>
      <c r="K1065" t="s">
        <v>26</v>
      </c>
      <c r="L1065" t="s">
        <v>26</v>
      </c>
      <c r="M1065" t="s">
        <v>26</v>
      </c>
      <c r="N1065" t="s">
        <v>26</v>
      </c>
      <c r="O1065" t="s">
        <v>26</v>
      </c>
      <c r="P1065" t="s">
        <v>26</v>
      </c>
      <c r="Q1065" t="s">
        <v>26</v>
      </c>
      <c r="R1065" t="s">
        <v>26</v>
      </c>
      <c r="S1065" t="s">
        <v>26</v>
      </c>
    </row>
    <row r="1066" spans="1:19" x14ac:dyDescent="0.35">
      <c r="A1066" t="s">
        <v>74</v>
      </c>
      <c r="B1066">
        <v>49</v>
      </c>
      <c r="C1066" t="s">
        <v>190</v>
      </c>
      <c r="D1066">
        <v>121</v>
      </c>
      <c r="E1066" t="s">
        <v>179</v>
      </c>
      <c r="F1066" t="s">
        <v>22</v>
      </c>
      <c r="G1066" t="s">
        <v>25</v>
      </c>
      <c r="H1066" t="s">
        <v>26</v>
      </c>
      <c r="I1066" t="s">
        <v>26</v>
      </c>
      <c r="J1066" t="s">
        <v>26</v>
      </c>
      <c r="K1066" t="s">
        <v>26</v>
      </c>
      <c r="L1066" t="s">
        <v>26</v>
      </c>
      <c r="M1066" t="s">
        <v>26</v>
      </c>
      <c r="N1066" t="s">
        <v>26</v>
      </c>
      <c r="O1066" t="s">
        <v>26</v>
      </c>
      <c r="P1066" t="s">
        <v>26</v>
      </c>
      <c r="Q1066" t="s">
        <v>26</v>
      </c>
      <c r="R1066" t="s">
        <v>26</v>
      </c>
      <c r="S1066" t="s">
        <v>26</v>
      </c>
    </row>
    <row r="1067" spans="1:19" x14ac:dyDescent="0.35">
      <c r="A1067" t="s">
        <v>75</v>
      </c>
      <c r="B1067">
        <v>50</v>
      </c>
      <c r="C1067" t="s">
        <v>190</v>
      </c>
      <c r="D1067">
        <v>121</v>
      </c>
      <c r="E1067" t="s">
        <v>179</v>
      </c>
      <c r="F1067" t="s">
        <v>22</v>
      </c>
      <c r="G1067" t="s">
        <v>25</v>
      </c>
      <c r="H1067" t="s">
        <v>26</v>
      </c>
      <c r="I1067" t="s">
        <v>26</v>
      </c>
      <c r="J1067" t="s">
        <v>26</v>
      </c>
      <c r="K1067" t="s">
        <v>26</v>
      </c>
      <c r="L1067" t="s">
        <v>26</v>
      </c>
      <c r="M1067" t="s">
        <v>26</v>
      </c>
      <c r="N1067" t="s">
        <v>26</v>
      </c>
      <c r="O1067" t="s">
        <v>26</v>
      </c>
      <c r="P1067" t="s">
        <v>26</v>
      </c>
      <c r="Q1067" t="s">
        <v>26</v>
      </c>
      <c r="R1067" t="s">
        <v>26</v>
      </c>
      <c r="S1067" t="s">
        <v>26</v>
      </c>
    </row>
    <row r="1068" spans="1:19" x14ac:dyDescent="0.35">
      <c r="A1068" t="s">
        <v>76</v>
      </c>
      <c r="B1068">
        <v>51</v>
      </c>
      <c r="C1068" t="s">
        <v>190</v>
      </c>
      <c r="D1068">
        <v>121</v>
      </c>
      <c r="E1068" t="s">
        <v>179</v>
      </c>
      <c r="F1068" t="s">
        <v>22</v>
      </c>
      <c r="G1068" t="s">
        <v>25</v>
      </c>
      <c r="H1068" t="s">
        <v>26</v>
      </c>
      <c r="I1068" t="s">
        <v>26</v>
      </c>
      <c r="J1068" t="s">
        <v>26</v>
      </c>
      <c r="K1068" t="s">
        <v>26</v>
      </c>
      <c r="L1068" t="s">
        <v>26</v>
      </c>
      <c r="M1068" t="s">
        <v>26</v>
      </c>
      <c r="N1068" t="s">
        <v>26</v>
      </c>
      <c r="O1068" t="s">
        <v>26</v>
      </c>
      <c r="P1068" t="s">
        <v>26</v>
      </c>
      <c r="Q1068" t="s">
        <v>26</v>
      </c>
      <c r="R1068" t="s">
        <v>26</v>
      </c>
      <c r="S1068" t="s">
        <v>26</v>
      </c>
    </row>
    <row r="1069" spans="1:19" x14ac:dyDescent="0.35">
      <c r="A1069" t="s">
        <v>77</v>
      </c>
      <c r="B1069">
        <v>53</v>
      </c>
      <c r="C1069" t="s">
        <v>190</v>
      </c>
      <c r="D1069">
        <v>121</v>
      </c>
      <c r="E1069" t="s">
        <v>179</v>
      </c>
      <c r="F1069" t="s">
        <v>22</v>
      </c>
      <c r="G1069" t="s">
        <v>25</v>
      </c>
      <c r="H1069" t="s">
        <v>26</v>
      </c>
      <c r="I1069" t="s">
        <v>26</v>
      </c>
      <c r="J1069" t="s">
        <v>26</v>
      </c>
      <c r="K1069" t="s">
        <v>26</v>
      </c>
      <c r="L1069" t="s">
        <v>26</v>
      </c>
      <c r="M1069" t="s">
        <v>26</v>
      </c>
      <c r="N1069" t="s">
        <v>26</v>
      </c>
      <c r="O1069" t="s">
        <v>26</v>
      </c>
      <c r="P1069" t="s">
        <v>26</v>
      </c>
      <c r="Q1069" t="s">
        <v>26</v>
      </c>
      <c r="R1069" t="s">
        <v>26</v>
      </c>
      <c r="S1069" t="s">
        <v>26</v>
      </c>
    </row>
    <row r="1070" spans="1:19" x14ac:dyDescent="0.35">
      <c r="A1070" t="s">
        <v>79</v>
      </c>
      <c r="B1070">
        <v>54</v>
      </c>
      <c r="C1070" t="s">
        <v>190</v>
      </c>
      <c r="D1070">
        <v>121</v>
      </c>
      <c r="E1070" t="s">
        <v>179</v>
      </c>
      <c r="F1070" t="s">
        <v>22</v>
      </c>
      <c r="G1070" t="s">
        <v>25</v>
      </c>
      <c r="H1070" t="s">
        <v>26</v>
      </c>
      <c r="I1070" t="s">
        <v>26</v>
      </c>
      <c r="J1070" t="s">
        <v>26</v>
      </c>
      <c r="K1070" t="s">
        <v>26</v>
      </c>
      <c r="L1070" t="s">
        <v>26</v>
      </c>
      <c r="M1070" t="s">
        <v>26</v>
      </c>
      <c r="N1070" t="s">
        <v>26</v>
      </c>
      <c r="O1070" t="s">
        <v>26</v>
      </c>
      <c r="P1070" t="s">
        <v>26</v>
      </c>
      <c r="Q1070" t="s">
        <v>26</v>
      </c>
      <c r="R1070" t="s">
        <v>26</v>
      </c>
      <c r="S1070" t="s">
        <v>26</v>
      </c>
    </row>
    <row r="1071" spans="1:19" x14ac:dyDescent="0.35">
      <c r="A1071" t="s">
        <v>80</v>
      </c>
      <c r="B1071">
        <v>55</v>
      </c>
      <c r="C1071" t="s">
        <v>190</v>
      </c>
      <c r="D1071">
        <v>121</v>
      </c>
      <c r="E1071" t="s">
        <v>179</v>
      </c>
      <c r="F1071" t="s">
        <v>22</v>
      </c>
      <c r="G1071" t="s">
        <v>25</v>
      </c>
      <c r="H1071" t="s">
        <v>26</v>
      </c>
      <c r="I1071" t="s">
        <v>26</v>
      </c>
      <c r="J1071" t="s">
        <v>26</v>
      </c>
      <c r="K1071" t="s">
        <v>26</v>
      </c>
      <c r="L1071" t="s">
        <v>26</v>
      </c>
      <c r="M1071" t="s">
        <v>26</v>
      </c>
      <c r="N1071" t="s">
        <v>26</v>
      </c>
      <c r="O1071" t="s">
        <v>26</v>
      </c>
      <c r="P1071" t="s">
        <v>26</v>
      </c>
      <c r="Q1071" t="s">
        <v>26</v>
      </c>
      <c r="R1071" t="s">
        <v>26</v>
      </c>
      <c r="S1071" t="s">
        <v>26</v>
      </c>
    </row>
    <row r="1072" spans="1:19" x14ac:dyDescent="0.35">
      <c r="A1072" t="s">
        <v>81</v>
      </c>
      <c r="B1072">
        <v>56</v>
      </c>
      <c r="C1072" t="s">
        <v>190</v>
      </c>
      <c r="D1072">
        <v>121</v>
      </c>
      <c r="E1072" t="s">
        <v>179</v>
      </c>
      <c r="F1072" t="s">
        <v>22</v>
      </c>
      <c r="G1072" t="s">
        <v>25</v>
      </c>
      <c r="H1072" t="s">
        <v>26</v>
      </c>
      <c r="I1072" t="s">
        <v>26</v>
      </c>
      <c r="J1072" t="s">
        <v>26</v>
      </c>
      <c r="K1072" t="s">
        <v>26</v>
      </c>
      <c r="L1072" t="s">
        <v>26</v>
      </c>
      <c r="M1072" t="s">
        <v>26</v>
      </c>
      <c r="N1072" t="s">
        <v>26</v>
      </c>
      <c r="O1072" t="s">
        <v>26</v>
      </c>
      <c r="P1072" t="s">
        <v>26</v>
      </c>
      <c r="Q1072" t="s">
        <v>26</v>
      </c>
      <c r="R1072" t="s">
        <v>26</v>
      </c>
      <c r="S1072" t="s">
        <v>26</v>
      </c>
    </row>
    <row r="1073" spans="1:19" x14ac:dyDescent="0.35">
      <c r="A1073" t="s">
        <v>19</v>
      </c>
      <c r="B1073">
        <v>1</v>
      </c>
      <c r="C1073" t="s">
        <v>191</v>
      </c>
      <c r="D1073">
        <v>122</v>
      </c>
      <c r="E1073" t="s">
        <v>167</v>
      </c>
      <c r="F1073" t="s">
        <v>22</v>
      </c>
      <c r="G1073" t="s">
        <v>23</v>
      </c>
      <c r="H1073">
        <v>103.5</v>
      </c>
      <c r="I1073" t="s">
        <v>26</v>
      </c>
      <c r="J1073" t="s">
        <v>85</v>
      </c>
      <c r="K1073">
        <v>2</v>
      </c>
      <c r="L1073">
        <v>1</v>
      </c>
      <c r="M1073" t="s">
        <v>25</v>
      </c>
      <c r="N1073" t="s">
        <v>26</v>
      </c>
      <c r="O1073" t="s">
        <v>30</v>
      </c>
      <c r="P1073" t="s">
        <v>25</v>
      </c>
      <c r="Q1073">
        <v>24</v>
      </c>
      <c r="R1073">
        <v>103.5</v>
      </c>
      <c r="S1073" t="s">
        <v>27</v>
      </c>
    </row>
    <row r="1074" spans="1:19" x14ac:dyDescent="0.35">
      <c r="A1074" t="s">
        <v>28</v>
      </c>
      <c r="B1074">
        <v>2</v>
      </c>
      <c r="C1074" t="s">
        <v>191</v>
      </c>
      <c r="D1074">
        <v>122</v>
      </c>
      <c r="E1074" t="s">
        <v>167</v>
      </c>
      <c r="F1074" t="s">
        <v>22</v>
      </c>
      <c r="G1074" t="s">
        <v>23</v>
      </c>
      <c r="H1074">
        <v>375</v>
      </c>
      <c r="I1074" t="s">
        <v>26</v>
      </c>
      <c r="J1074" t="s">
        <v>85</v>
      </c>
      <c r="K1074">
        <v>2</v>
      </c>
      <c r="L1074">
        <v>1</v>
      </c>
      <c r="M1074" t="s">
        <v>25</v>
      </c>
      <c r="N1074" t="s">
        <v>26</v>
      </c>
      <c r="O1074" t="s">
        <v>25</v>
      </c>
      <c r="P1074" t="s">
        <v>30</v>
      </c>
      <c r="Q1074">
        <v>30</v>
      </c>
      <c r="R1074">
        <v>200</v>
      </c>
      <c r="S1074" t="s">
        <v>27</v>
      </c>
    </row>
    <row r="1075" spans="1:19" x14ac:dyDescent="0.35">
      <c r="A1075" t="s">
        <v>32</v>
      </c>
      <c r="B1075">
        <v>4</v>
      </c>
      <c r="C1075" t="s">
        <v>191</v>
      </c>
      <c r="D1075">
        <v>122</v>
      </c>
      <c r="E1075" t="s">
        <v>167</v>
      </c>
      <c r="F1075" t="s">
        <v>22</v>
      </c>
      <c r="G1075" t="s">
        <v>23</v>
      </c>
      <c r="H1075">
        <v>350</v>
      </c>
      <c r="I1075" t="s">
        <v>26</v>
      </c>
      <c r="J1075" t="s">
        <v>85</v>
      </c>
      <c r="K1075">
        <v>2</v>
      </c>
      <c r="L1075">
        <v>1</v>
      </c>
      <c r="M1075" t="s">
        <v>25</v>
      </c>
      <c r="N1075" t="s">
        <v>26</v>
      </c>
      <c r="O1075" t="s">
        <v>25</v>
      </c>
      <c r="P1075" t="s">
        <v>30</v>
      </c>
      <c r="Q1075">
        <v>0</v>
      </c>
      <c r="R1075">
        <f>163/2</f>
        <v>81.5</v>
      </c>
      <c r="S1075" t="s">
        <v>27</v>
      </c>
    </row>
    <row r="1076" spans="1:19" x14ac:dyDescent="0.35">
      <c r="A1076" t="s">
        <v>33</v>
      </c>
      <c r="B1076">
        <v>5</v>
      </c>
      <c r="C1076" t="s">
        <v>191</v>
      </c>
      <c r="D1076">
        <v>122</v>
      </c>
      <c r="E1076" t="s">
        <v>167</v>
      </c>
      <c r="F1076" t="s">
        <v>22</v>
      </c>
      <c r="G1076" t="s">
        <v>23</v>
      </c>
      <c r="H1076">
        <v>100</v>
      </c>
      <c r="I1076" t="s">
        <v>26</v>
      </c>
      <c r="J1076" t="s">
        <v>85</v>
      </c>
      <c r="K1076">
        <v>2</v>
      </c>
      <c r="L1076">
        <v>1</v>
      </c>
      <c r="M1076" t="s">
        <v>25</v>
      </c>
      <c r="N1076" t="s">
        <v>26</v>
      </c>
      <c r="O1076" t="s">
        <v>30</v>
      </c>
      <c r="P1076" t="s">
        <v>30</v>
      </c>
      <c r="Q1076">
        <v>15</v>
      </c>
      <c r="R1076">
        <v>90</v>
      </c>
      <c r="S1076" t="s">
        <v>27</v>
      </c>
    </row>
    <row r="1077" spans="1:19" x14ac:dyDescent="0.35">
      <c r="A1077" t="s">
        <v>34</v>
      </c>
      <c r="B1077">
        <v>6</v>
      </c>
      <c r="C1077" t="s">
        <v>191</v>
      </c>
      <c r="D1077">
        <v>122</v>
      </c>
      <c r="E1077" t="s">
        <v>167</v>
      </c>
      <c r="F1077" t="s">
        <v>22</v>
      </c>
      <c r="G1077" t="s">
        <v>23</v>
      </c>
      <c r="H1077">
        <v>600</v>
      </c>
      <c r="I1077" t="s">
        <v>26</v>
      </c>
      <c r="J1077" t="s">
        <v>85</v>
      </c>
      <c r="K1077">
        <v>2</v>
      </c>
      <c r="L1077">
        <v>1</v>
      </c>
      <c r="M1077" t="s">
        <v>25</v>
      </c>
      <c r="N1077">
        <v>17</v>
      </c>
      <c r="O1077" t="s">
        <v>25</v>
      </c>
      <c r="P1077" t="s">
        <v>25</v>
      </c>
      <c r="Q1077">
        <v>30</v>
      </c>
      <c r="R1077">
        <v>305</v>
      </c>
      <c r="S1077" t="s">
        <v>27</v>
      </c>
    </row>
    <row r="1078" spans="1:19" x14ac:dyDescent="0.35">
      <c r="A1078" t="s">
        <v>35</v>
      </c>
      <c r="B1078">
        <v>8</v>
      </c>
      <c r="C1078" t="s">
        <v>191</v>
      </c>
      <c r="D1078">
        <v>122</v>
      </c>
      <c r="E1078" t="s">
        <v>167</v>
      </c>
      <c r="F1078" t="s">
        <v>22</v>
      </c>
      <c r="G1078" t="s">
        <v>23</v>
      </c>
      <c r="H1078">
        <v>96</v>
      </c>
      <c r="I1078" t="s">
        <v>26</v>
      </c>
      <c r="J1078" t="s">
        <v>85</v>
      </c>
      <c r="K1078">
        <v>2</v>
      </c>
      <c r="L1078">
        <v>1</v>
      </c>
      <c r="M1078" t="s">
        <v>25</v>
      </c>
      <c r="N1078" t="s">
        <v>26</v>
      </c>
      <c r="O1078" t="s">
        <v>25</v>
      </c>
      <c r="P1078" t="s">
        <v>30</v>
      </c>
      <c r="Q1078">
        <v>20</v>
      </c>
      <c r="R1078">
        <v>100</v>
      </c>
      <c r="S1078" t="s">
        <v>27</v>
      </c>
    </row>
    <row r="1079" spans="1:19" x14ac:dyDescent="0.35">
      <c r="A1079" t="s">
        <v>36</v>
      </c>
      <c r="B1079">
        <v>9</v>
      </c>
      <c r="C1079" t="s">
        <v>191</v>
      </c>
      <c r="D1079">
        <v>122</v>
      </c>
      <c r="E1079" t="s">
        <v>167</v>
      </c>
      <c r="F1079" t="s">
        <v>22</v>
      </c>
      <c r="G1079" t="s">
        <v>23</v>
      </c>
      <c r="H1079">
        <v>150</v>
      </c>
      <c r="I1079" t="s">
        <v>26</v>
      </c>
      <c r="J1079" t="s">
        <v>85</v>
      </c>
      <c r="K1079">
        <v>2</v>
      </c>
      <c r="L1079">
        <v>1</v>
      </c>
      <c r="M1079" t="s">
        <v>25</v>
      </c>
      <c r="N1079" t="s">
        <v>26</v>
      </c>
      <c r="O1079" t="s">
        <v>25</v>
      </c>
      <c r="P1079" t="s">
        <v>30</v>
      </c>
      <c r="Q1079">
        <v>2</v>
      </c>
      <c r="R1079">
        <v>140</v>
      </c>
      <c r="S1079" t="s">
        <v>27</v>
      </c>
    </row>
    <row r="1080" spans="1:19" x14ac:dyDescent="0.35">
      <c r="A1080" t="s">
        <v>37</v>
      </c>
      <c r="B1080">
        <v>10</v>
      </c>
      <c r="C1080" t="s">
        <v>191</v>
      </c>
      <c r="D1080">
        <v>122</v>
      </c>
      <c r="E1080" t="s">
        <v>167</v>
      </c>
      <c r="F1080" t="s">
        <v>22</v>
      </c>
      <c r="G1080" t="s">
        <v>23</v>
      </c>
      <c r="H1080">
        <v>170</v>
      </c>
      <c r="I1080" t="s">
        <v>26</v>
      </c>
      <c r="J1080" t="s">
        <v>85</v>
      </c>
      <c r="K1080">
        <v>2</v>
      </c>
      <c r="L1080">
        <v>1</v>
      </c>
      <c r="M1080" t="s">
        <v>25</v>
      </c>
      <c r="N1080" t="s">
        <v>26</v>
      </c>
      <c r="O1080" t="s">
        <v>25</v>
      </c>
      <c r="P1080" t="s">
        <v>30</v>
      </c>
      <c r="Q1080">
        <v>24</v>
      </c>
      <c r="R1080" t="s">
        <v>26</v>
      </c>
      <c r="S1080" t="s">
        <v>27</v>
      </c>
    </row>
    <row r="1081" spans="1:19" x14ac:dyDescent="0.35">
      <c r="A1081" t="s">
        <v>38</v>
      </c>
      <c r="B1081">
        <v>11</v>
      </c>
      <c r="C1081" t="s">
        <v>191</v>
      </c>
      <c r="D1081">
        <v>122</v>
      </c>
      <c r="E1081" t="s">
        <v>167</v>
      </c>
      <c r="F1081" t="s">
        <v>22</v>
      </c>
      <c r="G1081" t="s">
        <v>23</v>
      </c>
      <c r="H1081">
        <v>237</v>
      </c>
      <c r="I1081" t="s">
        <v>26</v>
      </c>
      <c r="J1081" t="s">
        <v>85</v>
      </c>
      <c r="K1081">
        <v>2</v>
      </c>
      <c r="L1081">
        <v>1</v>
      </c>
      <c r="M1081" t="s">
        <v>25</v>
      </c>
      <c r="N1081" t="s">
        <v>26</v>
      </c>
      <c r="O1081" t="s">
        <v>25</v>
      </c>
      <c r="P1081" t="s">
        <v>30</v>
      </c>
      <c r="Q1081">
        <v>18</v>
      </c>
      <c r="R1081">
        <v>145</v>
      </c>
      <c r="S1081" t="s">
        <v>27</v>
      </c>
    </row>
    <row r="1082" spans="1:19" x14ac:dyDescent="0.35">
      <c r="A1082" t="s">
        <v>39</v>
      </c>
      <c r="B1082">
        <v>12</v>
      </c>
      <c r="C1082" t="s">
        <v>191</v>
      </c>
      <c r="D1082">
        <v>122</v>
      </c>
      <c r="E1082" t="s">
        <v>167</v>
      </c>
      <c r="F1082" t="s">
        <v>22</v>
      </c>
      <c r="G1082" t="s">
        <v>23</v>
      </c>
      <c r="H1082">
        <v>110</v>
      </c>
      <c r="I1082" t="s">
        <v>26</v>
      </c>
      <c r="J1082" t="s">
        <v>85</v>
      </c>
      <c r="K1082">
        <v>2</v>
      </c>
      <c r="L1082">
        <v>1</v>
      </c>
      <c r="M1082" t="s">
        <v>25</v>
      </c>
      <c r="N1082" t="s">
        <v>26</v>
      </c>
      <c r="O1082" t="s">
        <v>25</v>
      </c>
      <c r="P1082" t="s">
        <v>30</v>
      </c>
      <c r="Q1082">
        <v>24</v>
      </c>
      <c r="R1082">
        <v>75</v>
      </c>
      <c r="S1082" t="s">
        <v>27</v>
      </c>
    </row>
    <row r="1083" spans="1:19" x14ac:dyDescent="0.35">
      <c r="A1083" t="s">
        <v>40</v>
      </c>
      <c r="B1083">
        <v>13</v>
      </c>
      <c r="C1083" t="s">
        <v>191</v>
      </c>
      <c r="D1083">
        <v>122</v>
      </c>
      <c r="E1083" t="s">
        <v>167</v>
      </c>
      <c r="F1083" t="s">
        <v>22</v>
      </c>
      <c r="G1083" t="s">
        <v>23</v>
      </c>
      <c r="H1083">
        <v>40</v>
      </c>
      <c r="I1083" t="s">
        <v>26</v>
      </c>
      <c r="J1083" t="s">
        <v>85</v>
      </c>
      <c r="K1083">
        <v>2</v>
      </c>
      <c r="L1083">
        <v>1</v>
      </c>
      <c r="M1083" t="s">
        <v>30</v>
      </c>
      <c r="N1083">
        <v>18</v>
      </c>
      <c r="O1083" t="s">
        <v>30</v>
      </c>
      <c r="P1083" t="s">
        <v>30</v>
      </c>
      <c r="Q1083">
        <v>20</v>
      </c>
      <c r="R1083">
        <v>65</v>
      </c>
      <c r="S1083" t="s">
        <v>27</v>
      </c>
    </row>
    <row r="1084" spans="1:19" x14ac:dyDescent="0.35">
      <c r="A1084" t="s">
        <v>41</v>
      </c>
      <c r="B1084">
        <v>15</v>
      </c>
      <c r="C1084" t="s">
        <v>191</v>
      </c>
      <c r="D1084">
        <v>122</v>
      </c>
      <c r="E1084" t="s">
        <v>167</v>
      </c>
      <c r="F1084" t="s">
        <v>22</v>
      </c>
      <c r="G1084" t="s">
        <v>23</v>
      </c>
      <c r="H1084">
        <v>216</v>
      </c>
      <c r="I1084" t="s">
        <v>26</v>
      </c>
      <c r="J1084" t="s">
        <v>85</v>
      </c>
      <c r="K1084">
        <v>2</v>
      </c>
      <c r="L1084">
        <v>1</v>
      </c>
      <c r="M1084" t="s">
        <v>25</v>
      </c>
      <c r="N1084">
        <v>18</v>
      </c>
      <c r="O1084" t="s">
        <v>25</v>
      </c>
      <c r="P1084" t="s">
        <v>30</v>
      </c>
      <c r="Q1084">
        <v>30</v>
      </c>
      <c r="R1084">
        <v>36</v>
      </c>
      <c r="S1084" t="s">
        <v>27</v>
      </c>
    </row>
    <row r="1085" spans="1:19" x14ac:dyDescent="0.35">
      <c r="A1085" t="s">
        <v>42</v>
      </c>
      <c r="B1085">
        <v>16</v>
      </c>
      <c r="C1085" t="s">
        <v>191</v>
      </c>
      <c r="D1085">
        <v>122</v>
      </c>
      <c r="E1085" t="s">
        <v>167</v>
      </c>
      <c r="F1085" t="s">
        <v>22</v>
      </c>
      <c r="G1085" t="s">
        <v>23</v>
      </c>
      <c r="H1085">
        <v>103.25</v>
      </c>
      <c r="I1085" t="s">
        <v>26</v>
      </c>
      <c r="J1085" t="s">
        <v>85</v>
      </c>
      <c r="K1085">
        <v>2</v>
      </c>
      <c r="L1085">
        <v>1</v>
      </c>
      <c r="M1085" t="s">
        <v>25</v>
      </c>
      <c r="N1085" t="s">
        <v>26</v>
      </c>
      <c r="O1085" t="s">
        <v>25</v>
      </c>
      <c r="P1085" t="s">
        <v>30</v>
      </c>
      <c r="Q1085">
        <v>15</v>
      </c>
      <c r="R1085">
        <v>90</v>
      </c>
      <c r="S1085" t="s">
        <v>27</v>
      </c>
    </row>
    <row r="1086" spans="1:19" x14ac:dyDescent="0.35">
      <c r="A1086" t="s">
        <v>43</v>
      </c>
      <c r="B1086">
        <v>17</v>
      </c>
      <c r="C1086" t="s">
        <v>191</v>
      </c>
      <c r="D1086">
        <v>122</v>
      </c>
      <c r="E1086" t="s">
        <v>167</v>
      </c>
      <c r="F1086" t="s">
        <v>22</v>
      </c>
      <c r="G1086" t="s">
        <v>23</v>
      </c>
      <c r="H1086">
        <v>50</v>
      </c>
      <c r="I1086" t="s">
        <v>26</v>
      </c>
      <c r="J1086" t="s">
        <v>85</v>
      </c>
      <c r="K1086">
        <v>2</v>
      </c>
      <c r="L1086">
        <v>1</v>
      </c>
      <c r="M1086" t="s">
        <v>25</v>
      </c>
      <c r="N1086" t="s">
        <v>26</v>
      </c>
      <c r="O1086" t="s">
        <v>25</v>
      </c>
      <c r="P1086" t="s">
        <v>30</v>
      </c>
      <c r="Q1086">
        <v>20</v>
      </c>
      <c r="R1086">
        <v>80</v>
      </c>
      <c r="S1086" t="s">
        <v>27</v>
      </c>
    </row>
    <row r="1087" spans="1:19" x14ac:dyDescent="0.35">
      <c r="A1087" t="s">
        <v>44</v>
      </c>
      <c r="B1087">
        <v>18</v>
      </c>
      <c r="C1087" t="s">
        <v>191</v>
      </c>
      <c r="D1087">
        <v>122</v>
      </c>
      <c r="E1087" t="s">
        <v>167</v>
      </c>
      <c r="F1087" t="s">
        <v>22</v>
      </c>
      <c r="G1087" t="s">
        <v>23</v>
      </c>
      <c r="H1087">
        <v>250</v>
      </c>
      <c r="I1087" t="s">
        <v>26</v>
      </c>
      <c r="J1087" t="s">
        <v>85</v>
      </c>
      <c r="K1087">
        <v>2</v>
      </c>
      <c r="L1087">
        <v>1</v>
      </c>
      <c r="M1087" t="s">
        <v>30</v>
      </c>
      <c r="N1087" t="s">
        <v>26</v>
      </c>
      <c r="O1087" t="s">
        <v>25</v>
      </c>
      <c r="P1087" t="s">
        <v>25</v>
      </c>
      <c r="Q1087">
        <v>0</v>
      </c>
      <c r="R1087">
        <v>50</v>
      </c>
      <c r="S1087" t="s">
        <v>27</v>
      </c>
    </row>
    <row r="1088" spans="1:19" x14ac:dyDescent="0.35">
      <c r="A1088" t="s">
        <v>45</v>
      </c>
      <c r="B1088">
        <v>19</v>
      </c>
      <c r="C1088" t="s">
        <v>191</v>
      </c>
      <c r="D1088">
        <v>122</v>
      </c>
      <c r="E1088" t="s">
        <v>167</v>
      </c>
      <c r="F1088" t="s">
        <v>22</v>
      </c>
      <c r="G1088" t="s">
        <v>23</v>
      </c>
      <c r="H1088">
        <v>343</v>
      </c>
      <c r="I1088" t="s">
        <v>26</v>
      </c>
      <c r="J1088" t="s">
        <v>85</v>
      </c>
      <c r="K1088">
        <v>2</v>
      </c>
      <c r="L1088">
        <v>1</v>
      </c>
      <c r="M1088" t="s">
        <v>25</v>
      </c>
      <c r="N1088" t="s">
        <v>26</v>
      </c>
      <c r="O1088" t="s">
        <v>25</v>
      </c>
      <c r="P1088" t="s">
        <v>30</v>
      </c>
      <c r="Q1088">
        <v>24</v>
      </c>
      <c r="R1088">
        <v>66</v>
      </c>
      <c r="S1088" t="s">
        <v>27</v>
      </c>
    </row>
    <row r="1089" spans="1:19" x14ac:dyDescent="0.35">
      <c r="A1089" t="s">
        <v>46</v>
      </c>
      <c r="B1089">
        <v>20</v>
      </c>
      <c r="C1089" t="s">
        <v>191</v>
      </c>
      <c r="D1089">
        <v>122</v>
      </c>
      <c r="E1089" t="s">
        <v>167</v>
      </c>
      <c r="F1089" t="s">
        <v>22</v>
      </c>
      <c r="G1089" t="s">
        <v>23</v>
      </c>
      <c r="H1089">
        <v>123</v>
      </c>
      <c r="I1089" t="s">
        <v>26</v>
      </c>
      <c r="J1089" t="s">
        <v>85</v>
      </c>
      <c r="K1089">
        <v>2</v>
      </c>
      <c r="L1089">
        <v>1</v>
      </c>
      <c r="M1089" t="s">
        <v>25</v>
      </c>
      <c r="N1089" t="s">
        <v>26</v>
      </c>
      <c r="O1089" t="s">
        <v>25</v>
      </c>
      <c r="P1089" t="s">
        <v>30</v>
      </c>
      <c r="Q1089">
        <v>30</v>
      </c>
      <c r="R1089">
        <v>85</v>
      </c>
      <c r="S1089" t="s">
        <v>27</v>
      </c>
    </row>
    <row r="1090" spans="1:19" x14ac:dyDescent="0.35">
      <c r="A1090" t="s">
        <v>47</v>
      </c>
      <c r="B1090">
        <v>21</v>
      </c>
      <c r="C1090" t="s">
        <v>191</v>
      </c>
      <c r="D1090">
        <v>122</v>
      </c>
      <c r="E1090" t="s">
        <v>167</v>
      </c>
      <c r="F1090" t="s">
        <v>22</v>
      </c>
      <c r="G1090" t="s">
        <v>23</v>
      </c>
      <c r="H1090">
        <v>125</v>
      </c>
      <c r="I1090" t="s">
        <v>26</v>
      </c>
      <c r="J1090" t="s">
        <v>85</v>
      </c>
      <c r="K1090">
        <v>2</v>
      </c>
      <c r="L1090">
        <v>2</v>
      </c>
      <c r="M1090" t="s">
        <v>25</v>
      </c>
      <c r="N1090" t="s">
        <v>26</v>
      </c>
      <c r="O1090" t="s">
        <v>25</v>
      </c>
      <c r="P1090" t="s">
        <v>30</v>
      </c>
      <c r="Q1090">
        <v>14</v>
      </c>
      <c r="R1090">
        <v>130</v>
      </c>
      <c r="S1090" t="s">
        <v>27</v>
      </c>
    </row>
    <row r="1091" spans="1:19" x14ac:dyDescent="0.35">
      <c r="A1091" t="s">
        <v>48</v>
      </c>
      <c r="B1091">
        <v>22</v>
      </c>
      <c r="C1091" t="s">
        <v>191</v>
      </c>
      <c r="D1091">
        <v>122</v>
      </c>
      <c r="E1091" t="s">
        <v>167</v>
      </c>
      <c r="F1091" t="s">
        <v>22</v>
      </c>
      <c r="G1091" t="s">
        <v>23</v>
      </c>
      <c r="H1091">
        <v>125</v>
      </c>
      <c r="I1091" t="s">
        <v>26</v>
      </c>
      <c r="J1091" t="s">
        <v>85</v>
      </c>
      <c r="K1091">
        <v>2</v>
      </c>
      <c r="L1091">
        <v>1</v>
      </c>
      <c r="M1091" t="s">
        <v>30</v>
      </c>
      <c r="N1091" t="s">
        <v>26</v>
      </c>
      <c r="O1091" t="s">
        <v>30</v>
      </c>
      <c r="P1091" t="s">
        <v>25</v>
      </c>
      <c r="Q1091">
        <v>0</v>
      </c>
      <c r="R1091">
        <f>2*61.08</f>
        <v>122.16</v>
      </c>
      <c r="S1091" t="s">
        <v>27</v>
      </c>
    </row>
    <row r="1092" spans="1:19" x14ac:dyDescent="0.35">
      <c r="A1092" t="s">
        <v>49</v>
      </c>
      <c r="B1092">
        <v>23</v>
      </c>
      <c r="C1092" t="s">
        <v>191</v>
      </c>
      <c r="D1092">
        <v>122</v>
      </c>
      <c r="E1092" t="s">
        <v>167</v>
      </c>
      <c r="F1092" t="s">
        <v>22</v>
      </c>
      <c r="G1092" t="s">
        <v>23</v>
      </c>
      <c r="H1092">
        <v>50</v>
      </c>
      <c r="I1092" t="s">
        <v>26</v>
      </c>
      <c r="J1092" t="s">
        <v>85</v>
      </c>
      <c r="K1092">
        <v>2</v>
      </c>
      <c r="L1092">
        <v>1</v>
      </c>
      <c r="M1092" t="s">
        <v>25</v>
      </c>
      <c r="N1092" t="s">
        <v>26</v>
      </c>
      <c r="O1092" t="s">
        <v>25</v>
      </c>
      <c r="P1092" t="s">
        <v>30</v>
      </c>
      <c r="Q1092">
        <v>0</v>
      </c>
      <c r="R1092">
        <v>50</v>
      </c>
      <c r="S1092" t="s">
        <v>27</v>
      </c>
    </row>
    <row r="1093" spans="1:19" x14ac:dyDescent="0.35">
      <c r="A1093" t="s">
        <v>50</v>
      </c>
      <c r="B1093">
        <v>24</v>
      </c>
      <c r="C1093" t="s">
        <v>191</v>
      </c>
      <c r="D1093">
        <v>122</v>
      </c>
      <c r="E1093" t="s">
        <v>167</v>
      </c>
      <c r="F1093" t="s">
        <v>22</v>
      </c>
      <c r="G1093" t="s">
        <v>23</v>
      </c>
      <c r="H1093">
        <v>100</v>
      </c>
      <c r="I1093" t="s">
        <v>26</v>
      </c>
      <c r="J1093" t="s">
        <v>85</v>
      </c>
      <c r="K1093">
        <v>2</v>
      </c>
      <c r="L1093">
        <v>1</v>
      </c>
      <c r="M1093" t="s">
        <v>25</v>
      </c>
      <c r="N1093" t="s">
        <v>26</v>
      </c>
      <c r="O1093" t="s">
        <v>30</v>
      </c>
      <c r="P1093" t="s">
        <v>30</v>
      </c>
      <c r="Q1093">
        <v>0</v>
      </c>
      <c r="R1093">
        <v>110</v>
      </c>
      <c r="S1093" t="s">
        <v>27</v>
      </c>
    </row>
    <row r="1094" spans="1:19" x14ac:dyDescent="0.35">
      <c r="A1094" t="s">
        <v>51</v>
      </c>
      <c r="B1094">
        <v>25</v>
      </c>
      <c r="C1094" t="s">
        <v>191</v>
      </c>
      <c r="D1094">
        <v>122</v>
      </c>
      <c r="E1094" t="s">
        <v>167</v>
      </c>
      <c r="F1094" t="s">
        <v>22</v>
      </c>
      <c r="G1094" t="s">
        <v>23</v>
      </c>
      <c r="H1094">
        <v>230</v>
      </c>
      <c r="I1094" t="s">
        <v>26</v>
      </c>
      <c r="J1094" t="s">
        <v>85</v>
      </c>
      <c r="K1094">
        <v>2</v>
      </c>
      <c r="L1094">
        <v>1</v>
      </c>
      <c r="M1094" t="s">
        <v>25</v>
      </c>
      <c r="N1094" t="s">
        <v>26</v>
      </c>
      <c r="O1094" t="s">
        <v>30</v>
      </c>
      <c r="P1094" t="s">
        <v>30</v>
      </c>
      <c r="Q1094">
        <v>15</v>
      </c>
      <c r="R1094">
        <v>120</v>
      </c>
      <c r="S1094" t="s">
        <v>31</v>
      </c>
    </row>
    <row r="1095" spans="1:19" x14ac:dyDescent="0.35">
      <c r="A1095" t="s">
        <v>52</v>
      </c>
      <c r="B1095">
        <v>26</v>
      </c>
      <c r="C1095" t="s">
        <v>191</v>
      </c>
      <c r="D1095">
        <v>122</v>
      </c>
      <c r="E1095" t="s">
        <v>167</v>
      </c>
      <c r="F1095" t="s">
        <v>22</v>
      </c>
      <c r="G1095" t="s">
        <v>23</v>
      </c>
      <c r="H1095">
        <v>208.8</v>
      </c>
      <c r="I1095" t="s">
        <v>26</v>
      </c>
      <c r="J1095" t="s">
        <v>85</v>
      </c>
      <c r="K1095">
        <v>2</v>
      </c>
      <c r="L1095">
        <v>1</v>
      </c>
      <c r="M1095" t="s">
        <v>25</v>
      </c>
      <c r="N1095" t="s">
        <v>26</v>
      </c>
      <c r="O1095" t="s">
        <v>30</v>
      </c>
      <c r="P1095" t="s">
        <v>30</v>
      </c>
      <c r="Q1095">
        <v>25</v>
      </c>
      <c r="R1095">
        <v>128.5</v>
      </c>
      <c r="S1095" t="s">
        <v>27</v>
      </c>
    </row>
    <row r="1096" spans="1:19" x14ac:dyDescent="0.35">
      <c r="A1096" t="s">
        <v>53</v>
      </c>
      <c r="B1096">
        <v>27</v>
      </c>
      <c r="C1096" t="s">
        <v>191</v>
      </c>
      <c r="D1096">
        <v>122</v>
      </c>
      <c r="E1096" t="s">
        <v>167</v>
      </c>
      <c r="F1096" t="s">
        <v>22</v>
      </c>
      <c r="G1096" t="s">
        <v>23</v>
      </c>
      <c r="H1096">
        <v>138.25</v>
      </c>
      <c r="I1096" t="s">
        <v>26</v>
      </c>
      <c r="J1096" t="s">
        <v>85</v>
      </c>
      <c r="K1096">
        <v>2</v>
      </c>
      <c r="L1096">
        <v>1</v>
      </c>
      <c r="M1096" t="s">
        <v>25</v>
      </c>
      <c r="N1096" t="s">
        <v>26</v>
      </c>
      <c r="O1096" t="s">
        <v>25</v>
      </c>
      <c r="P1096" t="s">
        <v>30</v>
      </c>
      <c r="Q1096">
        <v>12</v>
      </c>
      <c r="R1096">
        <v>85</v>
      </c>
      <c r="S1096" t="s">
        <v>27</v>
      </c>
    </row>
    <row r="1097" spans="1:19" x14ac:dyDescent="0.35">
      <c r="A1097" t="s">
        <v>54</v>
      </c>
      <c r="B1097">
        <v>28</v>
      </c>
      <c r="C1097" t="s">
        <v>191</v>
      </c>
      <c r="D1097">
        <v>122</v>
      </c>
      <c r="E1097" t="s">
        <v>167</v>
      </c>
      <c r="F1097" t="s">
        <v>22</v>
      </c>
      <c r="G1097" t="s">
        <v>23</v>
      </c>
      <c r="H1097">
        <v>135</v>
      </c>
      <c r="I1097" t="s">
        <v>26</v>
      </c>
      <c r="J1097" t="s">
        <v>85</v>
      </c>
      <c r="K1097">
        <v>2</v>
      </c>
      <c r="L1097">
        <v>1</v>
      </c>
      <c r="M1097" t="s">
        <v>25</v>
      </c>
      <c r="N1097" t="s">
        <v>26</v>
      </c>
      <c r="O1097" t="s">
        <v>30</v>
      </c>
      <c r="P1097" t="s">
        <v>30</v>
      </c>
      <c r="Q1097">
        <v>20</v>
      </c>
      <c r="R1097">
        <v>100</v>
      </c>
      <c r="S1097" t="s">
        <v>27</v>
      </c>
    </row>
    <row r="1098" spans="1:19" x14ac:dyDescent="0.35">
      <c r="A1098" t="s">
        <v>55</v>
      </c>
      <c r="B1098">
        <v>29</v>
      </c>
      <c r="C1098" t="s">
        <v>191</v>
      </c>
      <c r="D1098">
        <v>122</v>
      </c>
      <c r="E1098" t="s">
        <v>167</v>
      </c>
      <c r="F1098" t="s">
        <v>22</v>
      </c>
      <c r="G1098" t="s">
        <v>23</v>
      </c>
      <c r="H1098">
        <v>0</v>
      </c>
      <c r="I1098" t="s">
        <v>26</v>
      </c>
      <c r="J1098" t="s">
        <v>85</v>
      </c>
      <c r="K1098">
        <v>2</v>
      </c>
      <c r="L1098">
        <v>1</v>
      </c>
      <c r="M1098" t="s">
        <v>30</v>
      </c>
      <c r="N1098" t="s">
        <v>26</v>
      </c>
      <c r="O1098" t="s">
        <v>30</v>
      </c>
      <c r="P1098" t="s">
        <v>30</v>
      </c>
      <c r="Q1098">
        <v>0</v>
      </c>
      <c r="R1098">
        <v>52</v>
      </c>
      <c r="S1098" t="s">
        <v>27</v>
      </c>
    </row>
    <row r="1099" spans="1:19" x14ac:dyDescent="0.35">
      <c r="A1099" t="s">
        <v>56</v>
      </c>
      <c r="B1099">
        <v>30</v>
      </c>
      <c r="C1099" t="s">
        <v>191</v>
      </c>
      <c r="D1099">
        <v>122</v>
      </c>
      <c r="E1099" t="s">
        <v>167</v>
      </c>
      <c r="F1099" t="s">
        <v>22</v>
      </c>
      <c r="G1099" t="s">
        <v>23</v>
      </c>
      <c r="H1099">
        <v>100</v>
      </c>
      <c r="I1099" t="s">
        <v>26</v>
      </c>
      <c r="J1099" t="s">
        <v>85</v>
      </c>
      <c r="K1099">
        <v>2</v>
      </c>
      <c r="L1099">
        <v>1</v>
      </c>
      <c r="M1099" t="s">
        <v>30</v>
      </c>
      <c r="N1099" t="s">
        <v>26</v>
      </c>
      <c r="O1099" t="s">
        <v>25</v>
      </c>
      <c r="P1099" t="s">
        <v>25</v>
      </c>
      <c r="Q1099">
        <v>24</v>
      </c>
      <c r="R1099">
        <v>100</v>
      </c>
      <c r="S1099" t="s">
        <v>27</v>
      </c>
    </row>
    <row r="1100" spans="1:19" x14ac:dyDescent="0.35">
      <c r="A1100" t="s">
        <v>57</v>
      </c>
      <c r="B1100">
        <v>31</v>
      </c>
      <c r="C1100" t="s">
        <v>191</v>
      </c>
      <c r="D1100">
        <v>122</v>
      </c>
      <c r="E1100" t="s">
        <v>167</v>
      </c>
      <c r="F1100" t="s">
        <v>22</v>
      </c>
      <c r="G1100" t="s">
        <v>23</v>
      </c>
      <c r="H1100">
        <v>123</v>
      </c>
      <c r="I1100" t="s">
        <v>26</v>
      </c>
      <c r="J1100" t="s">
        <v>85</v>
      </c>
      <c r="K1100">
        <v>2</v>
      </c>
      <c r="L1100">
        <v>1</v>
      </c>
      <c r="M1100" t="s">
        <v>30</v>
      </c>
      <c r="N1100" t="s">
        <v>26</v>
      </c>
      <c r="O1100" t="s">
        <v>30</v>
      </c>
      <c r="P1100" t="s">
        <v>30</v>
      </c>
      <c r="Q1100">
        <v>20</v>
      </c>
      <c r="R1100">
        <v>123</v>
      </c>
      <c r="S1100" t="s">
        <v>27</v>
      </c>
    </row>
    <row r="1101" spans="1:19" x14ac:dyDescent="0.35">
      <c r="A1101" t="s">
        <v>58</v>
      </c>
      <c r="B1101">
        <v>32</v>
      </c>
      <c r="C1101" t="s">
        <v>191</v>
      </c>
      <c r="D1101">
        <v>122</v>
      </c>
      <c r="E1101" t="s">
        <v>167</v>
      </c>
      <c r="F1101" t="s">
        <v>22</v>
      </c>
      <c r="G1101" t="s">
        <v>23</v>
      </c>
      <c r="H1101">
        <v>90</v>
      </c>
      <c r="I1101" t="s">
        <v>26</v>
      </c>
      <c r="J1101" t="s">
        <v>85</v>
      </c>
      <c r="K1101">
        <v>2</v>
      </c>
      <c r="L1101">
        <v>1</v>
      </c>
      <c r="M1101" t="s">
        <v>25</v>
      </c>
      <c r="N1101">
        <v>18</v>
      </c>
      <c r="O1101" t="s">
        <v>30</v>
      </c>
      <c r="P1101" t="s">
        <v>30</v>
      </c>
      <c r="Q1101">
        <v>30</v>
      </c>
      <c r="R1101">
        <v>100</v>
      </c>
      <c r="S1101" t="s">
        <v>27</v>
      </c>
    </row>
    <row r="1102" spans="1:19" x14ac:dyDescent="0.35">
      <c r="A1102" t="s">
        <v>59</v>
      </c>
      <c r="B1102">
        <v>33</v>
      </c>
      <c r="C1102" t="s">
        <v>191</v>
      </c>
      <c r="D1102">
        <v>122</v>
      </c>
      <c r="E1102" t="s">
        <v>167</v>
      </c>
      <c r="F1102" t="s">
        <v>22</v>
      </c>
      <c r="G1102" t="s">
        <v>23</v>
      </c>
      <c r="H1102">
        <v>148</v>
      </c>
      <c r="I1102" t="s">
        <v>26</v>
      </c>
      <c r="J1102" t="s">
        <v>85</v>
      </c>
      <c r="K1102">
        <v>2</v>
      </c>
      <c r="L1102">
        <v>1</v>
      </c>
      <c r="M1102" t="s">
        <v>25</v>
      </c>
      <c r="N1102" t="s">
        <v>26</v>
      </c>
      <c r="O1102" t="s">
        <v>25</v>
      </c>
      <c r="P1102" t="s">
        <v>30</v>
      </c>
      <c r="Q1102">
        <v>30</v>
      </c>
      <c r="R1102">
        <v>108</v>
      </c>
      <c r="S1102" t="s">
        <v>27</v>
      </c>
    </row>
    <row r="1103" spans="1:19" x14ac:dyDescent="0.35">
      <c r="A1103" t="s">
        <v>60</v>
      </c>
      <c r="B1103">
        <v>34</v>
      </c>
      <c r="C1103" t="s">
        <v>191</v>
      </c>
      <c r="D1103">
        <v>122</v>
      </c>
      <c r="E1103" t="s">
        <v>167</v>
      </c>
      <c r="F1103" t="s">
        <v>22</v>
      </c>
      <c r="G1103" t="s">
        <v>23</v>
      </c>
      <c r="H1103">
        <v>195</v>
      </c>
      <c r="I1103" t="s">
        <v>26</v>
      </c>
      <c r="J1103" t="s">
        <v>85</v>
      </c>
      <c r="K1103">
        <v>2</v>
      </c>
      <c r="L1103">
        <v>1</v>
      </c>
      <c r="M1103" t="s">
        <v>25</v>
      </c>
      <c r="N1103">
        <v>18</v>
      </c>
      <c r="O1103" t="s">
        <v>30</v>
      </c>
      <c r="P1103" t="s">
        <v>30</v>
      </c>
      <c r="Q1103">
        <v>30</v>
      </c>
      <c r="R1103">
        <v>120</v>
      </c>
      <c r="S1103" t="s">
        <v>27</v>
      </c>
    </row>
    <row r="1104" spans="1:19" x14ac:dyDescent="0.35">
      <c r="A1104" t="s">
        <v>61</v>
      </c>
      <c r="B1104">
        <v>35</v>
      </c>
      <c r="C1104" t="s">
        <v>191</v>
      </c>
      <c r="D1104">
        <v>122</v>
      </c>
      <c r="E1104" t="s">
        <v>167</v>
      </c>
      <c r="F1104" t="s">
        <v>22</v>
      </c>
      <c r="G1104" t="s">
        <v>23</v>
      </c>
      <c r="H1104">
        <v>150</v>
      </c>
      <c r="I1104" t="s">
        <v>26</v>
      </c>
      <c r="J1104" t="s">
        <v>85</v>
      </c>
      <c r="K1104">
        <v>2</v>
      </c>
      <c r="L1104">
        <v>1</v>
      </c>
      <c r="M1104" t="s">
        <v>25</v>
      </c>
      <c r="N1104" t="s">
        <v>26</v>
      </c>
      <c r="O1104" t="s">
        <v>25</v>
      </c>
      <c r="P1104" t="s">
        <v>30</v>
      </c>
      <c r="Q1104">
        <v>30</v>
      </c>
      <c r="R1104">
        <v>110</v>
      </c>
      <c r="S1104" t="s">
        <v>27</v>
      </c>
    </row>
    <row r="1105" spans="1:19" x14ac:dyDescent="0.35">
      <c r="A1105" t="s">
        <v>62</v>
      </c>
      <c r="B1105">
        <v>36</v>
      </c>
      <c r="C1105" t="s">
        <v>191</v>
      </c>
      <c r="D1105">
        <v>122</v>
      </c>
      <c r="E1105" t="s">
        <v>167</v>
      </c>
      <c r="F1105" t="s">
        <v>22</v>
      </c>
      <c r="G1105" t="s">
        <v>23</v>
      </c>
      <c r="H1105">
        <v>143</v>
      </c>
      <c r="I1105" t="s">
        <v>26</v>
      </c>
      <c r="J1105" t="s">
        <v>85</v>
      </c>
      <c r="K1105">
        <v>2</v>
      </c>
      <c r="L1105">
        <v>1</v>
      </c>
      <c r="M1105" t="s">
        <v>25</v>
      </c>
      <c r="N1105">
        <v>17</v>
      </c>
      <c r="O1105" t="s">
        <v>30</v>
      </c>
      <c r="P1105" t="s">
        <v>25</v>
      </c>
      <c r="Q1105">
        <v>0</v>
      </c>
      <c r="R1105" s="5">
        <f>(2/3)*73</f>
        <v>48.666666666666664</v>
      </c>
      <c r="S1105" t="s">
        <v>27</v>
      </c>
    </row>
    <row r="1106" spans="1:19" x14ac:dyDescent="0.35">
      <c r="A1106" t="s">
        <v>63</v>
      </c>
      <c r="B1106">
        <v>37</v>
      </c>
      <c r="C1106" t="s">
        <v>191</v>
      </c>
      <c r="D1106">
        <v>122</v>
      </c>
      <c r="E1106" t="s">
        <v>167</v>
      </c>
      <c r="F1106" t="s">
        <v>22</v>
      </c>
      <c r="G1106" t="s">
        <v>23</v>
      </c>
      <c r="H1106">
        <v>75</v>
      </c>
      <c r="I1106" t="s">
        <v>26</v>
      </c>
      <c r="J1106" t="s">
        <v>85</v>
      </c>
      <c r="K1106">
        <v>2</v>
      </c>
      <c r="L1106">
        <v>1</v>
      </c>
      <c r="M1106" t="s">
        <v>25</v>
      </c>
      <c r="N1106" t="s">
        <v>26</v>
      </c>
      <c r="O1106" t="s">
        <v>25</v>
      </c>
      <c r="P1106" t="s">
        <v>30</v>
      </c>
      <c r="Q1106">
        <v>30</v>
      </c>
      <c r="R1106">
        <v>100</v>
      </c>
      <c r="S1106" t="s">
        <v>27</v>
      </c>
    </row>
    <row r="1107" spans="1:19" x14ac:dyDescent="0.35">
      <c r="A1107" t="s">
        <v>64</v>
      </c>
      <c r="B1107">
        <v>38</v>
      </c>
      <c r="C1107" t="s">
        <v>191</v>
      </c>
      <c r="D1107">
        <v>122</v>
      </c>
      <c r="E1107" t="s">
        <v>167</v>
      </c>
      <c r="F1107" t="s">
        <v>22</v>
      </c>
      <c r="G1107" t="s">
        <v>23</v>
      </c>
      <c r="H1107">
        <v>145</v>
      </c>
      <c r="I1107" t="s">
        <v>26</v>
      </c>
      <c r="J1107" t="s">
        <v>85</v>
      </c>
      <c r="K1107">
        <v>2</v>
      </c>
      <c r="L1107">
        <v>1</v>
      </c>
      <c r="M1107" t="s">
        <v>25</v>
      </c>
      <c r="N1107" t="s">
        <v>26</v>
      </c>
      <c r="O1107" t="s">
        <v>25</v>
      </c>
      <c r="P1107" t="s">
        <v>25</v>
      </c>
      <c r="Q1107">
        <v>12</v>
      </c>
      <c r="R1107">
        <v>130</v>
      </c>
      <c r="S1107" t="s">
        <v>27</v>
      </c>
    </row>
    <row r="1108" spans="1:19" x14ac:dyDescent="0.35">
      <c r="A1108" t="s">
        <v>65</v>
      </c>
      <c r="B1108">
        <v>39</v>
      </c>
      <c r="C1108" t="s">
        <v>191</v>
      </c>
      <c r="D1108">
        <v>122</v>
      </c>
      <c r="E1108" t="s">
        <v>167</v>
      </c>
      <c r="F1108" t="s">
        <v>22</v>
      </c>
      <c r="G1108" t="s">
        <v>23</v>
      </c>
      <c r="H1108">
        <v>78.5</v>
      </c>
      <c r="I1108" t="s">
        <v>26</v>
      </c>
      <c r="J1108" t="s">
        <v>85</v>
      </c>
      <c r="K1108">
        <v>2</v>
      </c>
      <c r="L1108">
        <v>1</v>
      </c>
      <c r="M1108" t="s">
        <v>25</v>
      </c>
      <c r="N1108" t="s">
        <v>26</v>
      </c>
      <c r="O1108" t="s">
        <v>25</v>
      </c>
      <c r="P1108" t="s">
        <v>30</v>
      </c>
      <c r="Q1108">
        <v>24</v>
      </c>
      <c r="R1108">
        <v>118.5</v>
      </c>
      <c r="S1108" t="s">
        <v>27</v>
      </c>
    </row>
    <row r="1109" spans="1:19" x14ac:dyDescent="0.35">
      <c r="A1109" t="s">
        <v>66</v>
      </c>
      <c r="B1109">
        <v>40</v>
      </c>
      <c r="C1109" t="s">
        <v>191</v>
      </c>
      <c r="D1109">
        <v>122</v>
      </c>
      <c r="E1109" t="s">
        <v>167</v>
      </c>
      <c r="F1109" t="s">
        <v>22</v>
      </c>
      <c r="G1109" t="s">
        <v>23</v>
      </c>
      <c r="H1109">
        <v>85</v>
      </c>
      <c r="I1109" t="s">
        <v>26</v>
      </c>
      <c r="J1109" t="s">
        <v>85</v>
      </c>
      <c r="K1109">
        <v>2</v>
      </c>
      <c r="L1109">
        <v>1</v>
      </c>
      <c r="M1109" t="s">
        <v>30</v>
      </c>
      <c r="N1109">
        <v>18</v>
      </c>
      <c r="O1109" t="s">
        <v>25</v>
      </c>
      <c r="P1109" t="s">
        <v>30</v>
      </c>
      <c r="Q1109">
        <v>24</v>
      </c>
      <c r="R1109">
        <v>75</v>
      </c>
      <c r="S1109" t="s">
        <v>27</v>
      </c>
    </row>
    <row r="1110" spans="1:19" x14ac:dyDescent="0.35">
      <c r="A1110" t="s">
        <v>67</v>
      </c>
      <c r="B1110">
        <v>41</v>
      </c>
      <c r="C1110" t="s">
        <v>191</v>
      </c>
      <c r="D1110">
        <v>122</v>
      </c>
      <c r="E1110" t="s">
        <v>167</v>
      </c>
      <c r="F1110" t="s">
        <v>22</v>
      </c>
      <c r="G1110" t="s">
        <v>23</v>
      </c>
      <c r="H1110">
        <v>169</v>
      </c>
      <c r="I1110" t="s">
        <v>26</v>
      </c>
      <c r="J1110" t="s">
        <v>85</v>
      </c>
      <c r="K1110">
        <v>2</v>
      </c>
      <c r="L1110">
        <v>1</v>
      </c>
      <c r="M1110" t="s">
        <v>25</v>
      </c>
      <c r="N1110" t="s">
        <v>26</v>
      </c>
      <c r="O1110" t="s">
        <v>25</v>
      </c>
      <c r="P1110" t="s">
        <v>30</v>
      </c>
      <c r="Q1110">
        <v>3</v>
      </c>
      <c r="R1110">
        <v>158</v>
      </c>
      <c r="S1110" t="s">
        <v>27</v>
      </c>
    </row>
    <row r="1111" spans="1:19" x14ac:dyDescent="0.35">
      <c r="A1111" t="s">
        <v>68</v>
      </c>
      <c r="B1111">
        <v>42</v>
      </c>
      <c r="C1111" t="s">
        <v>191</v>
      </c>
      <c r="D1111">
        <v>122</v>
      </c>
      <c r="E1111" t="s">
        <v>167</v>
      </c>
      <c r="F1111" t="s">
        <v>22</v>
      </c>
      <c r="G1111" t="s">
        <v>23</v>
      </c>
      <c r="H1111">
        <v>95</v>
      </c>
      <c r="I1111" t="s">
        <v>26</v>
      </c>
      <c r="J1111" t="s">
        <v>85</v>
      </c>
      <c r="K1111">
        <v>2</v>
      </c>
      <c r="L1111">
        <v>1</v>
      </c>
      <c r="M1111" t="s">
        <v>30</v>
      </c>
      <c r="N1111">
        <v>18</v>
      </c>
      <c r="O1111" t="s">
        <v>30</v>
      </c>
      <c r="P1111" t="s">
        <v>30</v>
      </c>
      <c r="Q1111">
        <v>2</v>
      </c>
      <c r="R1111">
        <v>76</v>
      </c>
      <c r="S1111" t="s">
        <v>27</v>
      </c>
    </row>
    <row r="1112" spans="1:19" x14ac:dyDescent="0.35">
      <c r="A1112" t="s">
        <v>69</v>
      </c>
      <c r="B1112">
        <v>44</v>
      </c>
      <c r="C1112" t="s">
        <v>191</v>
      </c>
      <c r="D1112">
        <v>122</v>
      </c>
      <c r="E1112" t="s">
        <v>167</v>
      </c>
      <c r="F1112" t="s">
        <v>22</v>
      </c>
      <c r="G1112" t="s">
        <v>23</v>
      </c>
      <c r="H1112">
        <v>45</v>
      </c>
      <c r="I1112" t="s">
        <v>26</v>
      </c>
      <c r="J1112" t="s">
        <v>85</v>
      </c>
      <c r="K1112">
        <v>2</v>
      </c>
      <c r="L1112">
        <v>1</v>
      </c>
      <c r="M1112" t="s">
        <v>25</v>
      </c>
      <c r="N1112" t="s">
        <v>26</v>
      </c>
      <c r="O1112" t="s">
        <v>30</v>
      </c>
      <c r="P1112" t="s">
        <v>30</v>
      </c>
      <c r="Q1112">
        <v>10</v>
      </c>
      <c r="R1112">
        <v>45</v>
      </c>
      <c r="S1112" t="s">
        <v>27</v>
      </c>
    </row>
    <row r="1113" spans="1:19" x14ac:dyDescent="0.35">
      <c r="A1113" t="s">
        <v>70</v>
      </c>
      <c r="B1113">
        <v>45</v>
      </c>
      <c r="C1113" t="s">
        <v>191</v>
      </c>
      <c r="D1113">
        <v>122</v>
      </c>
      <c r="E1113" t="s">
        <v>167</v>
      </c>
      <c r="F1113" t="s">
        <v>22</v>
      </c>
      <c r="G1113" t="s">
        <v>23</v>
      </c>
      <c r="H1113">
        <v>70</v>
      </c>
      <c r="I1113" t="s">
        <v>26</v>
      </c>
      <c r="J1113" t="s">
        <v>85</v>
      </c>
      <c r="K1113">
        <v>2</v>
      </c>
      <c r="L1113">
        <v>1</v>
      </c>
      <c r="M1113" t="s">
        <v>30</v>
      </c>
      <c r="N1113">
        <v>18</v>
      </c>
      <c r="O1113" t="s">
        <v>25</v>
      </c>
      <c r="P1113" t="s">
        <v>30</v>
      </c>
      <c r="Q1113">
        <v>30</v>
      </c>
      <c r="R1113">
        <v>75</v>
      </c>
      <c r="S1113" t="s">
        <v>27</v>
      </c>
    </row>
    <row r="1114" spans="1:19" x14ac:dyDescent="0.35">
      <c r="A1114" t="s">
        <v>71</v>
      </c>
      <c r="B1114">
        <v>46</v>
      </c>
      <c r="C1114" t="s">
        <v>191</v>
      </c>
      <c r="D1114">
        <v>122</v>
      </c>
      <c r="E1114" t="s">
        <v>167</v>
      </c>
      <c r="F1114" t="s">
        <v>22</v>
      </c>
      <c r="G1114" t="s">
        <v>23</v>
      </c>
      <c r="H1114">
        <v>100</v>
      </c>
      <c r="I1114" t="s">
        <v>26</v>
      </c>
      <c r="J1114" t="s">
        <v>85</v>
      </c>
      <c r="K1114">
        <v>2</v>
      </c>
      <c r="L1114">
        <v>1</v>
      </c>
      <c r="M1114" t="s">
        <v>25</v>
      </c>
      <c r="N1114" t="s">
        <v>26</v>
      </c>
      <c r="O1114" t="s">
        <v>25</v>
      </c>
      <c r="P1114" t="s">
        <v>30</v>
      </c>
      <c r="Q1114">
        <v>0</v>
      </c>
      <c r="R1114">
        <v>115</v>
      </c>
      <c r="S1114" t="s">
        <v>27</v>
      </c>
    </row>
    <row r="1115" spans="1:19" x14ac:dyDescent="0.35">
      <c r="A1115" t="s">
        <v>72</v>
      </c>
      <c r="B1115">
        <v>47</v>
      </c>
      <c r="C1115" t="s">
        <v>191</v>
      </c>
      <c r="D1115">
        <v>122</v>
      </c>
      <c r="E1115" t="s">
        <v>167</v>
      </c>
      <c r="F1115" t="s">
        <v>22</v>
      </c>
      <c r="G1115" t="s">
        <v>23</v>
      </c>
      <c r="H1115">
        <v>0</v>
      </c>
      <c r="I1115" t="s">
        <v>26</v>
      </c>
      <c r="J1115" t="s">
        <v>85</v>
      </c>
      <c r="K1115">
        <v>2</v>
      </c>
      <c r="L1115">
        <v>1</v>
      </c>
      <c r="M1115" t="s">
        <v>25</v>
      </c>
      <c r="N1115" t="s">
        <v>26</v>
      </c>
      <c r="O1115" t="s">
        <v>25</v>
      </c>
      <c r="P1115" t="s">
        <v>25</v>
      </c>
      <c r="Q1115">
        <v>5</v>
      </c>
      <c r="R1115">
        <v>100</v>
      </c>
      <c r="S1115" t="s">
        <v>27</v>
      </c>
    </row>
    <row r="1116" spans="1:19" x14ac:dyDescent="0.35">
      <c r="A1116" t="s">
        <v>73</v>
      </c>
      <c r="B1116">
        <v>48</v>
      </c>
      <c r="C1116" t="s">
        <v>191</v>
      </c>
      <c r="D1116">
        <v>122</v>
      </c>
      <c r="E1116" t="s">
        <v>167</v>
      </c>
      <c r="F1116" t="s">
        <v>22</v>
      </c>
      <c r="G1116" t="s">
        <v>23</v>
      </c>
      <c r="H1116">
        <v>75</v>
      </c>
      <c r="I1116" t="s">
        <v>26</v>
      </c>
      <c r="J1116" t="s">
        <v>85</v>
      </c>
      <c r="K1116">
        <v>2</v>
      </c>
      <c r="L1116">
        <v>2</v>
      </c>
      <c r="M1116" t="s">
        <v>25</v>
      </c>
      <c r="N1116" t="s">
        <v>26</v>
      </c>
      <c r="O1116" t="s">
        <v>30</v>
      </c>
      <c r="P1116" t="s">
        <v>30</v>
      </c>
      <c r="Q1116">
        <v>20</v>
      </c>
      <c r="R1116">
        <v>45</v>
      </c>
      <c r="S1116" t="s">
        <v>27</v>
      </c>
    </row>
    <row r="1117" spans="1:19" x14ac:dyDescent="0.35">
      <c r="A1117" t="s">
        <v>74</v>
      </c>
      <c r="B1117">
        <v>49</v>
      </c>
      <c r="C1117" t="s">
        <v>191</v>
      </c>
      <c r="D1117">
        <v>122</v>
      </c>
      <c r="E1117" t="s">
        <v>167</v>
      </c>
      <c r="F1117" t="s">
        <v>22</v>
      </c>
      <c r="G1117" t="s">
        <v>23</v>
      </c>
      <c r="H1117">
        <v>90</v>
      </c>
      <c r="I1117" t="s">
        <v>26</v>
      </c>
      <c r="J1117" t="s">
        <v>85</v>
      </c>
      <c r="K1117">
        <v>2</v>
      </c>
      <c r="L1117">
        <v>1</v>
      </c>
      <c r="M1117" t="s">
        <v>25</v>
      </c>
      <c r="N1117" t="s">
        <v>26</v>
      </c>
      <c r="O1117" t="s">
        <v>25</v>
      </c>
      <c r="P1117" t="s">
        <v>25</v>
      </c>
      <c r="Q1117">
        <v>30</v>
      </c>
      <c r="R1117">
        <v>68</v>
      </c>
      <c r="S1117" t="s">
        <v>27</v>
      </c>
    </row>
    <row r="1118" spans="1:19" x14ac:dyDescent="0.35">
      <c r="A1118" t="s">
        <v>75</v>
      </c>
      <c r="B1118">
        <v>50</v>
      </c>
      <c r="C1118" t="s">
        <v>191</v>
      </c>
      <c r="D1118">
        <v>122</v>
      </c>
      <c r="E1118" t="s">
        <v>167</v>
      </c>
      <c r="F1118" t="s">
        <v>22</v>
      </c>
      <c r="G1118" t="s">
        <v>23</v>
      </c>
      <c r="H1118">
        <v>75</v>
      </c>
      <c r="I1118" t="s">
        <v>26</v>
      </c>
      <c r="J1118" t="s">
        <v>85</v>
      </c>
      <c r="K1118">
        <v>2</v>
      </c>
      <c r="L1118">
        <v>1</v>
      </c>
      <c r="M1118" t="s">
        <v>25</v>
      </c>
      <c r="N1118" t="s">
        <v>26</v>
      </c>
      <c r="O1118" t="s">
        <v>25</v>
      </c>
      <c r="P1118" t="s">
        <v>30</v>
      </c>
      <c r="Q1118">
        <v>0</v>
      </c>
      <c r="R1118">
        <v>175</v>
      </c>
      <c r="S1118" t="s">
        <v>27</v>
      </c>
    </row>
    <row r="1119" spans="1:19" x14ac:dyDescent="0.35">
      <c r="A1119" t="s">
        <v>76</v>
      </c>
      <c r="B1119">
        <v>51</v>
      </c>
      <c r="C1119" t="s">
        <v>191</v>
      </c>
      <c r="D1119">
        <v>122</v>
      </c>
      <c r="E1119" t="s">
        <v>167</v>
      </c>
      <c r="F1119" t="s">
        <v>22</v>
      </c>
      <c r="G1119" t="s">
        <v>23</v>
      </c>
      <c r="H1119">
        <v>170</v>
      </c>
      <c r="I1119" t="s">
        <v>26</v>
      </c>
      <c r="J1119" t="s">
        <v>85</v>
      </c>
      <c r="K1119">
        <v>2</v>
      </c>
      <c r="L1119">
        <v>1</v>
      </c>
      <c r="M1119" t="s">
        <v>25</v>
      </c>
      <c r="N1119" t="s">
        <v>26</v>
      </c>
      <c r="O1119" t="s">
        <v>30</v>
      </c>
      <c r="P1119" t="s">
        <v>30</v>
      </c>
      <c r="Q1119">
        <v>30</v>
      </c>
      <c r="R1119">
        <v>120</v>
      </c>
      <c r="S1119" t="s">
        <v>27</v>
      </c>
    </row>
    <row r="1120" spans="1:19" x14ac:dyDescent="0.35">
      <c r="A1120" t="s">
        <v>77</v>
      </c>
      <c r="B1120">
        <v>53</v>
      </c>
      <c r="C1120" t="s">
        <v>191</v>
      </c>
      <c r="D1120">
        <v>122</v>
      </c>
      <c r="E1120" t="s">
        <v>167</v>
      </c>
      <c r="F1120" t="s">
        <v>22</v>
      </c>
      <c r="G1120" t="s">
        <v>23</v>
      </c>
      <c r="H1120">
        <v>90</v>
      </c>
      <c r="I1120" t="s">
        <v>26</v>
      </c>
      <c r="J1120" t="s">
        <v>85</v>
      </c>
      <c r="K1120">
        <v>2</v>
      </c>
      <c r="L1120">
        <v>1</v>
      </c>
      <c r="M1120" t="s">
        <v>25</v>
      </c>
      <c r="N1120">
        <v>18</v>
      </c>
      <c r="O1120" t="s">
        <v>25</v>
      </c>
      <c r="P1120" t="s">
        <v>30</v>
      </c>
      <c r="Q1120">
        <v>45</v>
      </c>
      <c r="R1120">
        <f>2*90</f>
        <v>180</v>
      </c>
      <c r="S1120" t="s">
        <v>27</v>
      </c>
    </row>
    <row r="1121" spans="1:19" x14ac:dyDescent="0.35">
      <c r="A1121" t="s">
        <v>79</v>
      </c>
      <c r="B1121">
        <v>54</v>
      </c>
      <c r="C1121" t="s">
        <v>191</v>
      </c>
      <c r="D1121">
        <v>122</v>
      </c>
      <c r="E1121" t="s">
        <v>167</v>
      </c>
      <c r="F1121" t="s">
        <v>22</v>
      </c>
      <c r="G1121" t="s">
        <v>23</v>
      </c>
      <c r="H1121">
        <v>75</v>
      </c>
      <c r="I1121" t="s">
        <v>26</v>
      </c>
      <c r="J1121" t="s">
        <v>85</v>
      </c>
      <c r="K1121">
        <v>2</v>
      </c>
      <c r="L1121">
        <v>1</v>
      </c>
      <c r="M1121" t="s">
        <v>25</v>
      </c>
      <c r="N1121" t="s">
        <v>26</v>
      </c>
      <c r="O1121" t="s">
        <v>30</v>
      </c>
      <c r="P1121" t="s">
        <v>30</v>
      </c>
      <c r="Q1121">
        <v>24</v>
      </c>
      <c r="R1121">
        <v>40</v>
      </c>
      <c r="S1121" t="s">
        <v>27</v>
      </c>
    </row>
    <row r="1122" spans="1:19" x14ac:dyDescent="0.35">
      <c r="A1122" t="s">
        <v>80</v>
      </c>
      <c r="B1122">
        <v>55</v>
      </c>
      <c r="C1122" t="s">
        <v>191</v>
      </c>
      <c r="D1122">
        <v>122</v>
      </c>
      <c r="E1122" t="s">
        <v>167</v>
      </c>
      <c r="F1122" t="s">
        <v>22</v>
      </c>
      <c r="G1122" t="s">
        <v>23</v>
      </c>
      <c r="H1122">
        <v>72</v>
      </c>
      <c r="I1122" t="s">
        <v>26</v>
      </c>
      <c r="J1122" t="s">
        <v>85</v>
      </c>
      <c r="K1122">
        <v>2</v>
      </c>
      <c r="L1122">
        <v>1</v>
      </c>
      <c r="M1122" t="s">
        <v>30</v>
      </c>
      <c r="N1122">
        <v>18</v>
      </c>
      <c r="O1122" t="s">
        <v>25</v>
      </c>
      <c r="P1122" t="s">
        <v>30</v>
      </c>
      <c r="Q1122">
        <v>0</v>
      </c>
      <c r="R1122">
        <v>61</v>
      </c>
      <c r="S1122" t="s">
        <v>27</v>
      </c>
    </row>
    <row r="1123" spans="1:19" x14ac:dyDescent="0.35">
      <c r="A1123" t="s">
        <v>81</v>
      </c>
      <c r="B1123">
        <v>56</v>
      </c>
      <c r="C1123" t="s">
        <v>191</v>
      </c>
      <c r="D1123">
        <v>122</v>
      </c>
      <c r="E1123" t="s">
        <v>167</v>
      </c>
      <c r="F1123" t="s">
        <v>22</v>
      </c>
      <c r="G1123" t="s">
        <v>23</v>
      </c>
      <c r="H1123">
        <v>130</v>
      </c>
      <c r="I1123" t="s">
        <v>26</v>
      </c>
      <c r="J1123" t="s">
        <v>85</v>
      </c>
      <c r="K1123">
        <v>2</v>
      </c>
      <c r="L1123">
        <v>1</v>
      </c>
      <c r="M1123" t="s">
        <v>25</v>
      </c>
      <c r="N1123" t="s">
        <v>26</v>
      </c>
      <c r="O1123" t="s">
        <v>25</v>
      </c>
      <c r="P1123" t="s">
        <v>30</v>
      </c>
      <c r="Q1123">
        <v>15</v>
      </c>
      <c r="R1123">
        <v>90</v>
      </c>
      <c r="S1123" t="s">
        <v>27</v>
      </c>
    </row>
    <row r="1124" spans="1:19" x14ac:dyDescent="0.35">
      <c r="A1124" t="s">
        <v>19</v>
      </c>
      <c r="B1124">
        <v>1</v>
      </c>
      <c r="C1124" t="s">
        <v>192</v>
      </c>
      <c r="D1124">
        <v>123</v>
      </c>
      <c r="E1124" t="s">
        <v>193</v>
      </c>
      <c r="F1124" t="s">
        <v>22</v>
      </c>
      <c r="G1124" t="s">
        <v>23</v>
      </c>
      <c r="H1124">
        <v>195</v>
      </c>
      <c r="I1124" t="s">
        <v>25</v>
      </c>
      <c r="J1124">
        <v>650</v>
      </c>
      <c r="K1124">
        <v>2</v>
      </c>
      <c r="L1124">
        <v>1</v>
      </c>
      <c r="M1124" t="s">
        <v>30</v>
      </c>
      <c r="N1124" t="s">
        <v>26</v>
      </c>
      <c r="O1124" t="s">
        <v>25</v>
      </c>
      <c r="P1124" t="s">
        <v>30</v>
      </c>
      <c r="Q1124">
        <v>16</v>
      </c>
      <c r="R1124">
        <v>200</v>
      </c>
      <c r="S1124" t="s">
        <v>27</v>
      </c>
    </row>
    <row r="1125" spans="1:19" x14ac:dyDescent="0.35">
      <c r="A1125" t="s">
        <v>28</v>
      </c>
      <c r="B1125">
        <v>2</v>
      </c>
      <c r="C1125" t="s">
        <v>192</v>
      </c>
      <c r="D1125">
        <v>123</v>
      </c>
      <c r="E1125" t="s">
        <v>193</v>
      </c>
      <c r="F1125" t="s">
        <v>22</v>
      </c>
      <c r="G1125" t="s">
        <v>23</v>
      </c>
      <c r="H1125">
        <v>570</v>
      </c>
      <c r="I1125" t="s">
        <v>25</v>
      </c>
      <c r="J1125">
        <v>625</v>
      </c>
      <c r="K1125">
        <v>2</v>
      </c>
      <c r="L1125">
        <v>1</v>
      </c>
      <c r="M1125" t="s">
        <v>25</v>
      </c>
      <c r="N1125">
        <v>18</v>
      </c>
      <c r="O1125" t="s">
        <v>25</v>
      </c>
      <c r="P1125" t="s">
        <v>25</v>
      </c>
      <c r="Q1125">
        <v>16</v>
      </c>
      <c r="R1125">
        <v>290</v>
      </c>
      <c r="S1125" t="s">
        <v>27</v>
      </c>
    </row>
    <row r="1126" spans="1:19" x14ac:dyDescent="0.35">
      <c r="A1126" t="s">
        <v>32</v>
      </c>
      <c r="B1126">
        <v>4</v>
      </c>
      <c r="C1126" t="s">
        <v>192</v>
      </c>
      <c r="D1126">
        <v>123</v>
      </c>
      <c r="E1126" t="s">
        <v>193</v>
      </c>
      <c r="F1126" t="s">
        <v>22</v>
      </c>
      <c r="G1126" t="s">
        <v>23</v>
      </c>
      <c r="H1126">
        <v>217</v>
      </c>
      <c r="I1126" t="s">
        <v>25</v>
      </c>
      <c r="J1126">
        <v>700</v>
      </c>
      <c r="K1126">
        <v>2</v>
      </c>
      <c r="L1126">
        <v>1</v>
      </c>
      <c r="M1126" t="s">
        <v>30</v>
      </c>
      <c r="N1126">
        <v>18</v>
      </c>
      <c r="O1126" t="s">
        <v>30</v>
      </c>
      <c r="P1126" t="s">
        <v>30</v>
      </c>
      <c r="Q1126">
        <v>24</v>
      </c>
      <c r="R1126">
        <v>95</v>
      </c>
      <c r="S1126" t="s">
        <v>31</v>
      </c>
    </row>
    <row r="1127" spans="1:19" x14ac:dyDescent="0.35">
      <c r="A1127" t="s">
        <v>33</v>
      </c>
      <c r="B1127">
        <v>5</v>
      </c>
      <c r="C1127" t="s">
        <v>192</v>
      </c>
      <c r="D1127">
        <v>123</v>
      </c>
      <c r="E1127" t="s">
        <v>193</v>
      </c>
      <c r="F1127" t="s">
        <v>22</v>
      </c>
      <c r="G1127" t="s">
        <v>23</v>
      </c>
      <c r="H1127">
        <v>216.25</v>
      </c>
      <c r="I1127" t="s">
        <v>86</v>
      </c>
      <c r="J1127">
        <v>500</v>
      </c>
      <c r="K1127">
        <v>2</v>
      </c>
      <c r="L1127">
        <v>2</v>
      </c>
      <c r="M1127" t="s">
        <v>25</v>
      </c>
      <c r="N1127">
        <v>18</v>
      </c>
      <c r="O1127" t="s">
        <v>25</v>
      </c>
      <c r="P1127" t="s">
        <v>25</v>
      </c>
      <c r="Q1127">
        <v>18</v>
      </c>
      <c r="R1127">
        <v>80</v>
      </c>
      <c r="S1127" t="s">
        <v>31</v>
      </c>
    </row>
    <row r="1128" spans="1:19" x14ac:dyDescent="0.35">
      <c r="A1128" t="s">
        <v>34</v>
      </c>
      <c r="B1128">
        <v>6</v>
      </c>
      <c r="C1128" t="s">
        <v>192</v>
      </c>
      <c r="D1128">
        <v>123</v>
      </c>
      <c r="E1128" t="s">
        <v>193</v>
      </c>
      <c r="F1128" t="s">
        <v>22</v>
      </c>
      <c r="G1128" t="s">
        <v>23</v>
      </c>
      <c r="H1128">
        <v>200</v>
      </c>
      <c r="I1128" t="s">
        <v>25</v>
      </c>
      <c r="J1128">
        <v>500</v>
      </c>
      <c r="K1128">
        <v>2</v>
      </c>
      <c r="L1128">
        <v>1</v>
      </c>
      <c r="M1128" t="s">
        <v>25</v>
      </c>
      <c r="N1128">
        <v>18</v>
      </c>
      <c r="O1128" t="s">
        <v>25</v>
      </c>
      <c r="P1128" t="s">
        <v>25</v>
      </c>
      <c r="Q1128">
        <v>0</v>
      </c>
      <c r="R1128">
        <v>200</v>
      </c>
      <c r="S1128" t="s">
        <v>27</v>
      </c>
    </row>
    <row r="1129" spans="1:19" x14ac:dyDescent="0.35">
      <c r="A1129" t="s">
        <v>35</v>
      </c>
      <c r="B1129">
        <v>8</v>
      </c>
      <c r="C1129" t="s">
        <v>192</v>
      </c>
      <c r="D1129">
        <v>123</v>
      </c>
      <c r="E1129" t="s">
        <v>193</v>
      </c>
      <c r="F1129" t="s">
        <v>22</v>
      </c>
      <c r="G1129" t="s">
        <v>23</v>
      </c>
      <c r="H1129">
        <v>200</v>
      </c>
      <c r="I1129" t="s">
        <v>25</v>
      </c>
      <c r="J1129">
        <v>500</v>
      </c>
      <c r="K1129">
        <v>2</v>
      </c>
      <c r="L1129">
        <v>1</v>
      </c>
      <c r="M1129" t="s">
        <v>25</v>
      </c>
      <c r="N1129">
        <v>18</v>
      </c>
      <c r="O1129" t="s">
        <v>25</v>
      </c>
      <c r="P1129" t="s">
        <v>25</v>
      </c>
      <c r="Q1129">
        <v>24</v>
      </c>
      <c r="R1129" t="s">
        <v>26</v>
      </c>
      <c r="S1129" t="s">
        <v>27</v>
      </c>
    </row>
    <row r="1130" spans="1:19" x14ac:dyDescent="0.35">
      <c r="A1130" t="s">
        <v>36</v>
      </c>
      <c r="B1130">
        <v>9</v>
      </c>
      <c r="C1130" t="s">
        <v>192</v>
      </c>
      <c r="D1130">
        <v>123</v>
      </c>
      <c r="E1130" t="s">
        <v>193</v>
      </c>
      <c r="F1130" t="s">
        <v>22</v>
      </c>
      <c r="G1130" t="s">
        <v>23</v>
      </c>
      <c r="H1130">
        <v>379.75</v>
      </c>
      <c r="I1130" t="s">
        <v>25</v>
      </c>
      <c r="J1130">
        <v>750</v>
      </c>
      <c r="K1130">
        <v>2</v>
      </c>
      <c r="L1130">
        <v>1</v>
      </c>
      <c r="M1130" t="s">
        <v>25</v>
      </c>
      <c r="N1130" t="s">
        <v>26</v>
      </c>
      <c r="O1130" t="s">
        <v>25</v>
      </c>
      <c r="P1130" t="s">
        <v>25</v>
      </c>
      <c r="Q1130">
        <v>12</v>
      </c>
      <c r="R1130">
        <v>255</v>
      </c>
      <c r="S1130" t="s">
        <v>27</v>
      </c>
    </row>
    <row r="1131" spans="1:19" x14ac:dyDescent="0.35">
      <c r="A1131" t="s">
        <v>37</v>
      </c>
      <c r="B1131">
        <v>10</v>
      </c>
      <c r="C1131" t="s">
        <v>192</v>
      </c>
      <c r="D1131">
        <v>123</v>
      </c>
      <c r="E1131" t="s">
        <v>193</v>
      </c>
      <c r="F1131" t="s">
        <v>22</v>
      </c>
      <c r="G1131" t="s">
        <v>23</v>
      </c>
      <c r="H1131">
        <v>169</v>
      </c>
      <c r="I1131" t="s">
        <v>25</v>
      </c>
      <c r="J1131">
        <v>500</v>
      </c>
      <c r="K1131">
        <v>2</v>
      </c>
      <c r="L1131">
        <v>1</v>
      </c>
      <c r="M1131" t="s">
        <v>25</v>
      </c>
      <c r="N1131">
        <v>18</v>
      </c>
      <c r="O1131" t="s">
        <v>25</v>
      </c>
      <c r="P1131" t="s">
        <v>25</v>
      </c>
      <c r="Q1131">
        <v>24</v>
      </c>
      <c r="R1131" t="s">
        <v>26</v>
      </c>
      <c r="S1131" t="s">
        <v>31</v>
      </c>
    </row>
    <row r="1132" spans="1:19" x14ac:dyDescent="0.35">
      <c r="A1132" t="s">
        <v>38</v>
      </c>
      <c r="B1132">
        <v>11</v>
      </c>
      <c r="C1132" t="s">
        <v>192</v>
      </c>
      <c r="D1132">
        <v>123</v>
      </c>
      <c r="E1132" t="s">
        <v>193</v>
      </c>
      <c r="F1132" t="s">
        <v>22</v>
      </c>
      <c r="G1132" t="s">
        <v>23</v>
      </c>
      <c r="H1132">
        <v>262</v>
      </c>
      <c r="I1132" t="s">
        <v>25</v>
      </c>
      <c r="J1132">
        <v>500</v>
      </c>
      <c r="K1132">
        <v>2</v>
      </c>
      <c r="L1132">
        <v>1</v>
      </c>
      <c r="M1132" t="s">
        <v>25</v>
      </c>
      <c r="N1132">
        <v>18</v>
      </c>
      <c r="O1132" t="s">
        <v>25</v>
      </c>
      <c r="P1132" t="s">
        <v>25</v>
      </c>
      <c r="Q1132">
        <v>14</v>
      </c>
      <c r="R1132">
        <v>177</v>
      </c>
      <c r="S1132" t="s">
        <v>27</v>
      </c>
    </row>
    <row r="1133" spans="1:19" x14ac:dyDescent="0.35">
      <c r="A1133" t="s">
        <v>39</v>
      </c>
      <c r="B1133">
        <v>12</v>
      </c>
      <c r="C1133" t="s">
        <v>192</v>
      </c>
      <c r="D1133">
        <v>123</v>
      </c>
      <c r="E1133" t="s">
        <v>193</v>
      </c>
      <c r="F1133" t="s">
        <v>22</v>
      </c>
      <c r="G1133" t="s">
        <v>23</v>
      </c>
      <c r="H1133">
        <v>155</v>
      </c>
      <c r="I1133" t="s">
        <v>25</v>
      </c>
      <c r="J1133">
        <v>500</v>
      </c>
      <c r="K1133">
        <v>2</v>
      </c>
      <c r="L1133">
        <v>1</v>
      </c>
      <c r="M1133" t="s">
        <v>25</v>
      </c>
      <c r="N1133">
        <v>18</v>
      </c>
      <c r="O1133" t="s">
        <v>25</v>
      </c>
      <c r="P1133" t="s">
        <v>30</v>
      </c>
      <c r="Q1133">
        <v>24</v>
      </c>
      <c r="R1133">
        <v>105</v>
      </c>
      <c r="S1133" t="s">
        <v>27</v>
      </c>
    </row>
    <row r="1134" spans="1:19" x14ac:dyDescent="0.35">
      <c r="A1134" t="s">
        <v>40</v>
      </c>
      <c r="B1134">
        <v>13</v>
      </c>
      <c r="C1134" t="s">
        <v>192</v>
      </c>
      <c r="D1134">
        <v>123</v>
      </c>
      <c r="E1134" t="s">
        <v>193</v>
      </c>
      <c r="F1134" t="s">
        <v>22</v>
      </c>
      <c r="G1134" t="s">
        <v>23</v>
      </c>
      <c r="H1134">
        <v>125</v>
      </c>
      <c r="I1134" t="s">
        <v>86</v>
      </c>
      <c r="J1134">
        <v>500</v>
      </c>
      <c r="K1134">
        <v>2</v>
      </c>
      <c r="L1134">
        <v>1</v>
      </c>
      <c r="M1134" t="s">
        <v>30</v>
      </c>
      <c r="N1134">
        <v>18</v>
      </c>
      <c r="O1134" t="s">
        <v>25</v>
      </c>
      <c r="P1134" t="s">
        <v>25</v>
      </c>
      <c r="Q1134">
        <v>24</v>
      </c>
      <c r="R1134">
        <v>75</v>
      </c>
      <c r="S1134" t="s">
        <v>27</v>
      </c>
    </row>
    <row r="1135" spans="1:19" x14ac:dyDescent="0.35">
      <c r="A1135" t="s">
        <v>41</v>
      </c>
      <c r="B1135">
        <v>15</v>
      </c>
      <c r="C1135" t="s">
        <v>192</v>
      </c>
      <c r="D1135">
        <v>123</v>
      </c>
      <c r="E1135" t="s">
        <v>193</v>
      </c>
      <c r="F1135" t="s">
        <v>22</v>
      </c>
      <c r="G1135" t="s">
        <v>23</v>
      </c>
      <c r="H1135">
        <v>50</v>
      </c>
      <c r="I1135" t="s">
        <v>25</v>
      </c>
      <c r="J1135">
        <v>570</v>
      </c>
      <c r="K1135">
        <v>2</v>
      </c>
      <c r="L1135">
        <v>1</v>
      </c>
      <c r="M1135" t="s">
        <v>25</v>
      </c>
      <c r="N1135">
        <v>18</v>
      </c>
      <c r="O1135" t="s">
        <v>25</v>
      </c>
      <c r="P1135" t="s">
        <v>30</v>
      </c>
      <c r="Q1135">
        <v>12</v>
      </c>
      <c r="R1135">
        <v>164</v>
      </c>
      <c r="S1135" t="s">
        <v>27</v>
      </c>
    </row>
    <row r="1136" spans="1:19" x14ac:dyDescent="0.35">
      <c r="A1136" t="s">
        <v>42</v>
      </c>
      <c r="B1136">
        <v>16</v>
      </c>
      <c r="C1136" t="s">
        <v>192</v>
      </c>
      <c r="D1136">
        <v>123</v>
      </c>
      <c r="E1136" t="s">
        <v>193</v>
      </c>
      <c r="F1136" t="s">
        <v>22</v>
      </c>
      <c r="G1136" t="s">
        <v>23</v>
      </c>
      <c r="H1136">
        <v>115</v>
      </c>
      <c r="I1136" t="s">
        <v>86</v>
      </c>
      <c r="J1136">
        <v>500</v>
      </c>
      <c r="K1136">
        <v>2</v>
      </c>
      <c r="L1136">
        <v>1</v>
      </c>
      <c r="M1136" t="s">
        <v>25</v>
      </c>
      <c r="N1136">
        <v>18</v>
      </c>
      <c r="O1136" t="s">
        <v>25</v>
      </c>
      <c r="P1136" t="s">
        <v>25</v>
      </c>
      <c r="Q1136">
        <v>6</v>
      </c>
      <c r="R1136">
        <v>65</v>
      </c>
      <c r="S1136" t="s">
        <v>27</v>
      </c>
    </row>
    <row r="1137" spans="1:19" x14ac:dyDescent="0.35">
      <c r="A1137" t="s">
        <v>43</v>
      </c>
      <c r="B1137">
        <v>17</v>
      </c>
      <c r="C1137" t="s">
        <v>192</v>
      </c>
      <c r="D1137">
        <v>123</v>
      </c>
      <c r="E1137" t="s">
        <v>193</v>
      </c>
      <c r="F1137" t="s">
        <v>22</v>
      </c>
      <c r="G1137" t="s">
        <v>23</v>
      </c>
      <c r="H1137">
        <v>175</v>
      </c>
      <c r="I1137" t="s">
        <v>25</v>
      </c>
      <c r="J1137">
        <v>600</v>
      </c>
      <c r="K1137">
        <v>2</v>
      </c>
      <c r="L1137">
        <v>1</v>
      </c>
      <c r="M1137" t="s">
        <v>25</v>
      </c>
      <c r="N1137">
        <v>18</v>
      </c>
      <c r="O1137" t="s">
        <v>30</v>
      </c>
      <c r="P1137" t="s">
        <v>25</v>
      </c>
      <c r="Q1137">
        <v>24</v>
      </c>
      <c r="R1137">
        <v>175</v>
      </c>
      <c r="S1137" t="s">
        <v>27</v>
      </c>
    </row>
    <row r="1138" spans="1:19" x14ac:dyDescent="0.35">
      <c r="A1138" t="s">
        <v>44</v>
      </c>
      <c r="B1138">
        <v>18</v>
      </c>
      <c r="C1138" t="s">
        <v>192</v>
      </c>
      <c r="D1138">
        <v>123</v>
      </c>
      <c r="E1138" t="s">
        <v>193</v>
      </c>
      <c r="F1138" t="s">
        <v>22</v>
      </c>
      <c r="G1138" t="s">
        <v>23</v>
      </c>
      <c r="H1138">
        <v>100</v>
      </c>
      <c r="I1138" t="s">
        <v>86</v>
      </c>
      <c r="J1138">
        <v>625</v>
      </c>
      <c r="K1138">
        <v>2</v>
      </c>
      <c r="L1138">
        <v>1</v>
      </c>
      <c r="M1138" t="s">
        <v>25</v>
      </c>
      <c r="N1138">
        <v>18</v>
      </c>
      <c r="O1138" t="s">
        <v>25</v>
      </c>
      <c r="P1138" t="s">
        <v>25</v>
      </c>
      <c r="Q1138">
        <v>18</v>
      </c>
      <c r="R1138">
        <v>75</v>
      </c>
      <c r="S1138" t="s">
        <v>27</v>
      </c>
    </row>
    <row r="1139" spans="1:19" x14ac:dyDescent="0.35">
      <c r="A1139" t="s">
        <v>45</v>
      </c>
      <c r="B1139">
        <v>19</v>
      </c>
      <c r="C1139" t="s">
        <v>192</v>
      </c>
      <c r="D1139">
        <v>123</v>
      </c>
      <c r="E1139" t="s">
        <v>193</v>
      </c>
      <c r="F1139" t="s">
        <v>22</v>
      </c>
      <c r="G1139" t="s">
        <v>23</v>
      </c>
      <c r="H1139">
        <v>120</v>
      </c>
      <c r="I1139" t="s">
        <v>25</v>
      </c>
      <c r="J1139">
        <v>600</v>
      </c>
      <c r="K1139">
        <v>2</v>
      </c>
      <c r="L1139">
        <v>1</v>
      </c>
      <c r="M1139" t="s">
        <v>25</v>
      </c>
      <c r="N1139" t="s">
        <v>26</v>
      </c>
      <c r="O1139" t="s">
        <v>25</v>
      </c>
      <c r="P1139" t="s">
        <v>25</v>
      </c>
      <c r="Q1139">
        <v>16</v>
      </c>
      <c r="R1139">
        <v>60</v>
      </c>
      <c r="S1139" t="s">
        <v>27</v>
      </c>
    </row>
    <row r="1140" spans="1:19" x14ac:dyDescent="0.35">
      <c r="A1140" t="s">
        <v>46</v>
      </c>
      <c r="B1140">
        <v>20</v>
      </c>
      <c r="C1140" t="s">
        <v>192</v>
      </c>
      <c r="D1140">
        <v>123</v>
      </c>
      <c r="E1140" t="s">
        <v>193</v>
      </c>
      <c r="F1140" t="s">
        <v>22</v>
      </c>
      <c r="G1140" t="s">
        <v>25</v>
      </c>
      <c r="H1140" t="s">
        <v>26</v>
      </c>
      <c r="I1140" t="s">
        <v>26</v>
      </c>
      <c r="J1140" t="s">
        <v>26</v>
      </c>
      <c r="K1140" t="s">
        <v>26</v>
      </c>
      <c r="L1140" t="s">
        <v>26</v>
      </c>
      <c r="M1140" t="s">
        <v>26</v>
      </c>
      <c r="N1140" t="s">
        <v>26</v>
      </c>
      <c r="O1140" t="s">
        <v>26</v>
      </c>
      <c r="P1140" t="s">
        <v>26</v>
      </c>
      <c r="Q1140" t="s">
        <v>26</v>
      </c>
      <c r="R1140" t="s">
        <v>26</v>
      </c>
      <c r="S1140" t="s">
        <v>26</v>
      </c>
    </row>
    <row r="1141" spans="1:19" x14ac:dyDescent="0.35">
      <c r="A1141" t="s">
        <v>47</v>
      </c>
      <c r="B1141">
        <v>21</v>
      </c>
      <c r="C1141" t="s">
        <v>192</v>
      </c>
      <c r="D1141">
        <v>123</v>
      </c>
      <c r="E1141" t="s">
        <v>193</v>
      </c>
      <c r="F1141" t="s">
        <v>22</v>
      </c>
      <c r="G1141" t="s">
        <v>23</v>
      </c>
      <c r="H1141">
        <v>200</v>
      </c>
      <c r="I1141" t="s">
        <v>25</v>
      </c>
      <c r="J1141">
        <v>600</v>
      </c>
      <c r="K1141">
        <v>2</v>
      </c>
      <c r="L1141">
        <v>1</v>
      </c>
      <c r="M1141" t="s">
        <v>25</v>
      </c>
      <c r="N1141">
        <v>18</v>
      </c>
      <c r="O1141" t="s">
        <v>25</v>
      </c>
      <c r="P1141" t="s">
        <v>25</v>
      </c>
      <c r="Q1141">
        <v>12</v>
      </c>
      <c r="R1141">
        <v>200</v>
      </c>
      <c r="S1141" t="s">
        <v>27</v>
      </c>
    </row>
    <row r="1142" spans="1:19" x14ac:dyDescent="0.35">
      <c r="A1142" t="s">
        <v>48</v>
      </c>
      <c r="B1142">
        <v>22</v>
      </c>
      <c r="C1142" t="s">
        <v>192</v>
      </c>
      <c r="D1142">
        <v>123</v>
      </c>
      <c r="E1142" t="s">
        <v>193</v>
      </c>
      <c r="F1142" t="s">
        <v>22</v>
      </c>
      <c r="G1142" t="s">
        <v>23</v>
      </c>
      <c r="H1142">
        <v>200</v>
      </c>
      <c r="I1142" t="s">
        <v>25</v>
      </c>
      <c r="J1142">
        <v>500</v>
      </c>
      <c r="K1142">
        <v>2</v>
      </c>
      <c r="L1142">
        <v>1</v>
      </c>
      <c r="M1142" t="s">
        <v>30</v>
      </c>
      <c r="O1142" t="s">
        <v>25</v>
      </c>
      <c r="P1142" t="s">
        <v>30</v>
      </c>
      <c r="Q1142">
        <v>12</v>
      </c>
      <c r="R1142">
        <f>2*125</f>
        <v>250</v>
      </c>
      <c r="S1142" t="s">
        <v>31</v>
      </c>
    </row>
    <row r="1143" spans="1:19" x14ac:dyDescent="0.35">
      <c r="A1143" t="s">
        <v>49</v>
      </c>
      <c r="B1143">
        <v>23</v>
      </c>
      <c r="C1143" t="s">
        <v>192</v>
      </c>
      <c r="D1143">
        <v>123</v>
      </c>
      <c r="E1143" t="s">
        <v>193</v>
      </c>
      <c r="F1143" t="s">
        <v>22</v>
      </c>
      <c r="G1143" t="s">
        <v>23</v>
      </c>
      <c r="H1143">
        <v>86</v>
      </c>
      <c r="I1143" t="s">
        <v>86</v>
      </c>
      <c r="J1143">
        <v>500</v>
      </c>
      <c r="K1143">
        <v>2</v>
      </c>
      <c r="L1143">
        <v>1</v>
      </c>
      <c r="M1143" t="s">
        <v>25</v>
      </c>
      <c r="N1143">
        <v>18</v>
      </c>
      <c r="O1143" t="s">
        <v>25</v>
      </c>
      <c r="P1143" t="s">
        <v>25</v>
      </c>
      <c r="Q1143">
        <v>0</v>
      </c>
      <c r="R1143">
        <f>2*40</f>
        <v>80</v>
      </c>
      <c r="S1143" t="s">
        <v>27</v>
      </c>
    </row>
    <row r="1144" spans="1:19" x14ac:dyDescent="0.35">
      <c r="A1144" t="s">
        <v>50</v>
      </c>
      <c r="B1144">
        <v>24</v>
      </c>
      <c r="C1144" t="s">
        <v>192</v>
      </c>
      <c r="D1144">
        <v>123</v>
      </c>
      <c r="E1144" t="s">
        <v>193</v>
      </c>
      <c r="F1144" t="s">
        <v>22</v>
      </c>
      <c r="G1144" t="s">
        <v>23</v>
      </c>
      <c r="H1144">
        <v>500</v>
      </c>
      <c r="I1144" t="s">
        <v>25</v>
      </c>
      <c r="J1144">
        <v>725</v>
      </c>
      <c r="K1144">
        <v>2</v>
      </c>
      <c r="L1144">
        <v>2</v>
      </c>
      <c r="M1144" t="s">
        <v>25</v>
      </c>
      <c r="N1144">
        <v>18</v>
      </c>
      <c r="O1144" t="s">
        <v>30</v>
      </c>
      <c r="P1144" t="s">
        <v>25</v>
      </c>
      <c r="Q1144">
        <v>24</v>
      </c>
      <c r="R1144">
        <v>250</v>
      </c>
      <c r="S1144" t="s">
        <v>31</v>
      </c>
    </row>
    <row r="1145" spans="1:19" x14ac:dyDescent="0.35">
      <c r="A1145" t="s">
        <v>51</v>
      </c>
      <c r="B1145">
        <v>25</v>
      </c>
      <c r="C1145" t="s">
        <v>192</v>
      </c>
      <c r="D1145">
        <v>123</v>
      </c>
      <c r="E1145" t="s">
        <v>193</v>
      </c>
      <c r="F1145" t="s">
        <v>22</v>
      </c>
      <c r="G1145" t="s">
        <v>23</v>
      </c>
      <c r="H1145">
        <v>225</v>
      </c>
      <c r="I1145" t="s">
        <v>86</v>
      </c>
      <c r="J1145">
        <v>650</v>
      </c>
      <c r="K1145">
        <v>2</v>
      </c>
      <c r="L1145">
        <v>1</v>
      </c>
      <c r="M1145" t="s">
        <v>25</v>
      </c>
      <c r="N1145">
        <v>18</v>
      </c>
      <c r="O1145" t="s">
        <v>25</v>
      </c>
      <c r="P1145" t="s">
        <v>25</v>
      </c>
      <c r="Q1145">
        <v>0</v>
      </c>
      <c r="R1145">
        <f>2*150</f>
        <v>300</v>
      </c>
      <c r="S1145" t="s">
        <v>31</v>
      </c>
    </row>
    <row r="1146" spans="1:19" x14ac:dyDescent="0.35">
      <c r="A1146" t="s">
        <v>52</v>
      </c>
      <c r="B1146">
        <v>26</v>
      </c>
      <c r="C1146" t="s">
        <v>192</v>
      </c>
      <c r="D1146">
        <v>123</v>
      </c>
      <c r="E1146" t="s">
        <v>193</v>
      </c>
      <c r="F1146" t="s">
        <v>22</v>
      </c>
      <c r="G1146" t="s">
        <v>23</v>
      </c>
      <c r="H1146" s="5">
        <v>264.89999999999998</v>
      </c>
      <c r="I1146" t="s">
        <v>25</v>
      </c>
      <c r="J1146">
        <v>625</v>
      </c>
      <c r="K1146">
        <v>2</v>
      </c>
      <c r="L1146">
        <v>1</v>
      </c>
      <c r="M1146" t="s">
        <v>25</v>
      </c>
      <c r="N1146">
        <v>18</v>
      </c>
      <c r="O1146" t="s">
        <v>30</v>
      </c>
      <c r="P1146" t="s">
        <v>30</v>
      </c>
      <c r="Q1146">
        <v>18</v>
      </c>
      <c r="R1146">
        <f>(2/3)*243.3</f>
        <v>162.19999999999999</v>
      </c>
      <c r="S1146" t="s">
        <v>27</v>
      </c>
    </row>
    <row r="1147" spans="1:19" x14ac:dyDescent="0.35">
      <c r="A1147" t="s">
        <v>53</v>
      </c>
      <c r="B1147">
        <v>27</v>
      </c>
      <c r="C1147" t="s">
        <v>192</v>
      </c>
      <c r="D1147">
        <v>123</v>
      </c>
      <c r="E1147" t="s">
        <v>193</v>
      </c>
      <c r="F1147" t="s">
        <v>22</v>
      </c>
      <c r="G1147" t="s">
        <v>25</v>
      </c>
      <c r="H1147" t="s">
        <v>26</v>
      </c>
      <c r="I1147" t="s">
        <v>26</v>
      </c>
      <c r="J1147" t="s">
        <v>26</v>
      </c>
      <c r="K1147" t="s">
        <v>26</v>
      </c>
      <c r="L1147" t="s">
        <v>26</v>
      </c>
      <c r="M1147" t="s">
        <v>26</v>
      </c>
      <c r="N1147" t="s">
        <v>26</v>
      </c>
      <c r="O1147" t="s">
        <v>26</v>
      </c>
      <c r="P1147" t="s">
        <v>26</v>
      </c>
      <c r="Q1147" t="s">
        <v>26</v>
      </c>
      <c r="R1147" t="s">
        <v>26</v>
      </c>
      <c r="S1147" t="s">
        <v>26</v>
      </c>
    </row>
    <row r="1148" spans="1:19" x14ac:dyDescent="0.35">
      <c r="A1148" t="s">
        <v>54</v>
      </c>
      <c r="B1148">
        <v>28</v>
      </c>
      <c r="C1148" t="s">
        <v>192</v>
      </c>
      <c r="D1148">
        <v>123</v>
      </c>
      <c r="E1148" t="s">
        <v>193</v>
      </c>
      <c r="F1148" t="s">
        <v>22</v>
      </c>
      <c r="G1148" t="s">
        <v>23</v>
      </c>
      <c r="H1148">
        <v>380</v>
      </c>
      <c r="I1148" t="s">
        <v>86</v>
      </c>
      <c r="J1148">
        <v>700</v>
      </c>
      <c r="K1148">
        <v>2</v>
      </c>
      <c r="L1148">
        <v>1</v>
      </c>
      <c r="M1148" t="s">
        <v>25</v>
      </c>
      <c r="N1148">
        <v>18</v>
      </c>
      <c r="O1148" t="s">
        <v>25</v>
      </c>
      <c r="P1148" t="s">
        <v>25</v>
      </c>
      <c r="Q1148">
        <v>24</v>
      </c>
      <c r="R1148">
        <v>200</v>
      </c>
      <c r="S1148" t="s">
        <v>31</v>
      </c>
    </row>
    <row r="1149" spans="1:19" x14ac:dyDescent="0.35">
      <c r="A1149" t="s">
        <v>55</v>
      </c>
      <c r="B1149">
        <v>29</v>
      </c>
      <c r="C1149" t="s">
        <v>192</v>
      </c>
      <c r="D1149">
        <v>123</v>
      </c>
      <c r="E1149" t="s">
        <v>193</v>
      </c>
      <c r="F1149" t="s">
        <v>22</v>
      </c>
      <c r="G1149" t="s">
        <v>23</v>
      </c>
      <c r="H1149" s="5">
        <v>169.8</v>
      </c>
      <c r="I1149" t="s">
        <v>25</v>
      </c>
      <c r="J1149">
        <v>500</v>
      </c>
      <c r="K1149">
        <v>2</v>
      </c>
      <c r="L1149">
        <v>1</v>
      </c>
      <c r="M1149" t="s">
        <v>25</v>
      </c>
      <c r="N1149">
        <v>18</v>
      </c>
      <c r="O1149" t="s">
        <v>25</v>
      </c>
      <c r="P1149" t="s">
        <v>25</v>
      </c>
      <c r="Q1149">
        <v>12</v>
      </c>
      <c r="R1149">
        <v>100</v>
      </c>
      <c r="S1149" t="s">
        <v>27</v>
      </c>
    </row>
    <row r="1150" spans="1:19" x14ac:dyDescent="0.35">
      <c r="A1150" t="s">
        <v>56</v>
      </c>
      <c r="B1150">
        <v>30</v>
      </c>
      <c r="C1150" t="s">
        <v>192</v>
      </c>
      <c r="D1150">
        <v>123</v>
      </c>
      <c r="E1150" t="s">
        <v>193</v>
      </c>
      <c r="F1150" t="s">
        <v>22</v>
      </c>
      <c r="G1150" t="s">
        <v>23</v>
      </c>
      <c r="H1150">
        <v>140</v>
      </c>
      <c r="I1150" t="s">
        <v>86</v>
      </c>
      <c r="J1150">
        <v>500</v>
      </c>
      <c r="K1150">
        <v>2</v>
      </c>
      <c r="L1150">
        <v>1</v>
      </c>
      <c r="M1150" t="s">
        <v>25</v>
      </c>
      <c r="N1150">
        <v>18</v>
      </c>
      <c r="O1150" t="s">
        <v>30</v>
      </c>
      <c r="P1150" t="s">
        <v>25</v>
      </c>
      <c r="Q1150">
        <v>12</v>
      </c>
      <c r="R1150">
        <v>180</v>
      </c>
      <c r="S1150" t="s">
        <v>27</v>
      </c>
    </row>
    <row r="1151" spans="1:19" x14ac:dyDescent="0.35">
      <c r="A1151" t="s">
        <v>57</v>
      </c>
      <c r="B1151">
        <v>31</v>
      </c>
      <c r="C1151" t="s">
        <v>192</v>
      </c>
      <c r="D1151">
        <v>123</v>
      </c>
      <c r="E1151" t="s">
        <v>193</v>
      </c>
      <c r="F1151" t="s">
        <v>22</v>
      </c>
      <c r="G1151" t="s">
        <v>23</v>
      </c>
      <c r="H1151">
        <v>110</v>
      </c>
      <c r="I1151" t="s">
        <v>25</v>
      </c>
      <c r="J1151">
        <v>1000</v>
      </c>
      <c r="K1151">
        <v>2</v>
      </c>
      <c r="L1151">
        <v>2</v>
      </c>
      <c r="M1151" t="s">
        <v>25</v>
      </c>
      <c r="N1151">
        <v>19</v>
      </c>
      <c r="O1151" t="s">
        <v>25</v>
      </c>
      <c r="P1151" t="s">
        <v>30</v>
      </c>
      <c r="Q1151">
        <v>16</v>
      </c>
      <c r="R1151">
        <v>110</v>
      </c>
      <c r="S1151" t="s">
        <v>31</v>
      </c>
    </row>
    <row r="1152" spans="1:19" x14ac:dyDescent="0.35">
      <c r="A1152" t="s">
        <v>58</v>
      </c>
      <c r="B1152">
        <v>32</v>
      </c>
      <c r="C1152" t="s">
        <v>192</v>
      </c>
      <c r="D1152">
        <v>123</v>
      </c>
      <c r="E1152" t="s">
        <v>193</v>
      </c>
      <c r="F1152" t="s">
        <v>22</v>
      </c>
      <c r="G1152" t="s">
        <v>23</v>
      </c>
      <c r="H1152">
        <v>480</v>
      </c>
      <c r="I1152" t="s">
        <v>25</v>
      </c>
      <c r="J1152">
        <v>550</v>
      </c>
      <c r="K1152">
        <v>2</v>
      </c>
      <c r="L1152">
        <v>1</v>
      </c>
      <c r="M1152" t="s">
        <v>25</v>
      </c>
      <c r="N1152">
        <v>18</v>
      </c>
      <c r="O1152" t="s">
        <v>25</v>
      </c>
      <c r="P1152" t="s">
        <v>25</v>
      </c>
      <c r="Q1152">
        <v>24</v>
      </c>
      <c r="R1152">
        <v>295</v>
      </c>
      <c r="S1152" t="s">
        <v>27</v>
      </c>
    </row>
    <row r="1153" spans="1:19" x14ac:dyDescent="0.35">
      <c r="A1153" t="s">
        <v>59</v>
      </c>
      <c r="B1153">
        <v>33</v>
      </c>
      <c r="C1153" t="s">
        <v>192</v>
      </c>
      <c r="D1153">
        <v>123</v>
      </c>
      <c r="E1153" t="s">
        <v>193</v>
      </c>
      <c r="F1153" t="s">
        <v>22</v>
      </c>
      <c r="G1153" t="s">
        <v>23</v>
      </c>
      <c r="H1153">
        <v>110</v>
      </c>
      <c r="I1153" t="s">
        <v>86</v>
      </c>
      <c r="J1153">
        <v>750</v>
      </c>
      <c r="K1153">
        <v>2</v>
      </c>
      <c r="L1153">
        <v>1</v>
      </c>
      <c r="M1153" t="s">
        <v>25</v>
      </c>
      <c r="N1153" t="s">
        <v>26</v>
      </c>
      <c r="O1153" t="s">
        <v>25</v>
      </c>
      <c r="P1153" t="s">
        <v>25</v>
      </c>
      <c r="Q1153">
        <v>12</v>
      </c>
      <c r="R1153">
        <v>110</v>
      </c>
      <c r="S1153" t="s">
        <v>31</v>
      </c>
    </row>
    <row r="1154" spans="1:19" x14ac:dyDescent="0.35">
      <c r="A1154" t="s">
        <v>60</v>
      </c>
      <c r="B1154">
        <v>34</v>
      </c>
      <c r="C1154" t="s">
        <v>192</v>
      </c>
      <c r="D1154">
        <v>123</v>
      </c>
      <c r="E1154" t="s">
        <v>193</v>
      </c>
      <c r="F1154" t="s">
        <v>22</v>
      </c>
      <c r="G1154" t="s">
        <v>23</v>
      </c>
      <c r="H1154">
        <v>195</v>
      </c>
      <c r="I1154" t="s">
        <v>25</v>
      </c>
      <c r="J1154">
        <v>500</v>
      </c>
      <c r="K1154">
        <v>2</v>
      </c>
      <c r="L1154">
        <v>1</v>
      </c>
      <c r="M1154" t="s">
        <v>25</v>
      </c>
      <c r="N1154" t="s">
        <v>26</v>
      </c>
      <c r="O1154" t="s">
        <v>25</v>
      </c>
      <c r="P1154" t="s">
        <v>25</v>
      </c>
      <c r="Q1154">
        <v>20</v>
      </c>
      <c r="R1154">
        <v>120</v>
      </c>
      <c r="S1154" t="s">
        <v>27</v>
      </c>
    </row>
    <row r="1155" spans="1:19" x14ac:dyDescent="0.35">
      <c r="A1155" t="s">
        <v>61</v>
      </c>
      <c r="B1155">
        <v>35</v>
      </c>
      <c r="C1155" t="s">
        <v>192</v>
      </c>
      <c r="D1155">
        <v>123</v>
      </c>
      <c r="E1155" t="s">
        <v>193</v>
      </c>
      <c r="F1155" t="s">
        <v>22</v>
      </c>
      <c r="G1155" t="s">
        <v>23</v>
      </c>
      <c r="H1155">
        <v>75</v>
      </c>
      <c r="I1155" t="s">
        <v>86</v>
      </c>
      <c r="J1155">
        <v>650</v>
      </c>
      <c r="K1155">
        <v>2</v>
      </c>
      <c r="L1155">
        <v>2</v>
      </c>
      <c r="M1155" t="s">
        <v>25</v>
      </c>
      <c r="N1155">
        <v>18</v>
      </c>
      <c r="O1155" t="s">
        <v>30</v>
      </c>
      <c r="P1155" t="s">
        <v>25</v>
      </c>
      <c r="Q1155">
        <v>16</v>
      </c>
      <c r="R1155">
        <v>125</v>
      </c>
      <c r="S1155" t="s">
        <v>27</v>
      </c>
    </row>
    <row r="1156" spans="1:19" x14ac:dyDescent="0.35">
      <c r="A1156" t="s">
        <v>62</v>
      </c>
      <c r="B1156">
        <v>36</v>
      </c>
      <c r="C1156" t="s">
        <v>192</v>
      </c>
      <c r="D1156">
        <v>123</v>
      </c>
      <c r="E1156" t="s">
        <v>193</v>
      </c>
      <c r="F1156" t="s">
        <v>22</v>
      </c>
      <c r="G1156" t="s">
        <v>23</v>
      </c>
      <c r="H1156">
        <v>108</v>
      </c>
      <c r="I1156" t="s">
        <v>86</v>
      </c>
      <c r="J1156">
        <v>1000</v>
      </c>
      <c r="K1156">
        <v>2</v>
      </c>
      <c r="L1156">
        <v>1</v>
      </c>
      <c r="M1156" t="s">
        <v>25</v>
      </c>
      <c r="N1156">
        <v>18</v>
      </c>
      <c r="O1156" t="s">
        <v>30</v>
      </c>
      <c r="P1156" t="s">
        <v>30</v>
      </c>
      <c r="Q1156">
        <v>36</v>
      </c>
      <c r="R1156" s="5">
        <f>(2/3)*103</f>
        <v>68.666666666666657</v>
      </c>
      <c r="S1156" t="s">
        <v>27</v>
      </c>
    </row>
    <row r="1157" spans="1:19" x14ac:dyDescent="0.35">
      <c r="A1157" t="s">
        <v>63</v>
      </c>
      <c r="B1157">
        <v>37</v>
      </c>
      <c r="C1157" t="s">
        <v>192</v>
      </c>
      <c r="D1157">
        <v>123</v>
      </c>
      <c r="E1157" t="s">
        <v>193</v>
      </c>
      <c r="F1157" t="s">
        <v>22</v>
      </c>
      <c r="G1157" t="s">
        <v>23</v>
      </c>
      <c r="H1157">
        <v>170</v>
      </c>
      <c r="I1157" t="s">
        <v>86</v>
      </c>
      <c r="J1157">
        <v>500</v>
      </c>
      <c r="K1157">
        <v>2</v>
      </c>
      <c r="L1157">
        <v>2</v>
      </c>
      <c r="M1157" t="s">
        <v>25</v>
      </c>
      <c r="N1157">
        <v>18</v>
      </c>
      <c r="O1157" t="s">
        <v>30</v>
      </c>
      <c r="P1157" t="s">
        <v>30</v>
      </c>
      <c r="Q1157">
        <v>24</v>
      </c>
      <c r="R1157">
        <v>100</v>
      </c>
      <c r="S1157" t="s">
        <v>27</v>
      </c>
    </row>
    <row r="1158" spans="1:19" x14ac:dyDescent="0.35">
      <c r="A1158" t="s">
        <v>64</v>
      </c>
      <c r="B1158">
        <v>38</v>
      </c>
      <c r="C1158" t="s">
        <v>192</v>
      </c>
      <c r="D1158">
        <v>123</v>
      </c>
      <c r="E1158" t="s">
        <v>193</v>
      </c>
      <c r="F1158" t="s">
        <v>22</v>
      </c>
      <c r="G1158" t="s">
        <v>23</v>
      </c>
      <c r="H1158">
        <v>150</v>
      </c>
      <c r="I1158" t="s">
        <v>25</v>
      </c>
      <c r="J1158">
        <v>750</v>
      </c>
      <c r="K1158">
        <v>2</v>
      </c>
      <c r="L1158">
        <v>2</v>
      </c>
      <c r="M1158" t="s">
        <v>25</v>
      </c>
      <c r="N1158">
        <v>18</v>
      </c>
      <c r="O1158" t="s">
        <v>25</v>
      </c>
      <c r="P1158" t="s">
        <v>25</v>
      </c>
      <c r="Q1158">
        <v>24</v>
      </c>
      <c r="R1158">
        <v>200</v>
      </c>
      <c r="S1158" t="s">
        <v>31</v>
      </c>
    </row>
    <row r="1159" spans="1:19" x14ac:dyDescent="0.35">
      <c r="A1159" t="s">
        <v>65</v>
      </c>
      <c r="B1159">
        <v>39</v>
      </c>
      <c r="C1159" t="s">
        <v>192</v>
      </c>
      <c r="D1159">
        <v>123</v>
      </c>
      <c r="E1159" t="s">
        <v>193</v>
      </c>
      <c r="F1159" t="s">
        <v>22</v>
      </c>
      <c r="G1159" t="s">
        <v>23</v>
      </c>
      <c r="H1159">
        <v>200.75</v>
      </c>
      <c r="I1159" t="s">
        <v>86</v>
      </c>
      <c r="J1159">
        <v>600</v>
      </c>
      <c r="K1159">
        <v>2</v>
      </c>
      <c r="L1159">
        <v>1</v>
      </c>
      <c r="M1159" t="s">
        <v>30</v>
      </c>
      <c r="N1159">
        <v>18</v>
      </c>
      <c r="O1159" t="s">
        <v>30</v>
      </c>
      <c r="P1159" t="s">
        <v>30</v>
      </c>
      <c r="Q1159">
        <v>0</v>
      </c>
      <c r="R1159">
        <v>103.5</v>
      </c>
      <c r="S1159" t="s">
        <v>27</v>
      </c>
    </row>
    <row r="1160" spans="1:19" x14ac:dyDescent="0.35">
      <c r="A1160" t="s">
        <v>66</v>
      </c>
      <c r="B1160">
        <v>40</v>
      </c>
      <c r="C1160" t="s">
        <v>192</v>
      </c>
      <c r="D1160">
        <v>123</v>
      </c>
      <c r="E1160" t="s">
        <v>193</v>
      </c>
      <c r="F1160" t="s">
        <v>22</v>
      </c>
      <c r="G1160" t="s">
        <v>23</v>
      </c>
      <c r="H1160">
        <v>55</v>
      </c>
      <c r="I1160" t="s">
        <v>25</v>
      </c>
      <c r="J1160">
        <v>500</v>
      </c>
      <c r="K1160">
        <v>2</v>
      </c>
      <c r="L1160">
        <v>1</v>
      </c>
      <c r="M1160" t="s">
        <v>30</v>
      </c>
      <c r="N1160">
        <v>18</v>
      </c>
      <c r="O1160" t="s">
        <v>25</v>
      </c>
      <c r="P1160" t="s">
        <v>25</v>
      </c>
      <c r="Q1160">
        <v>5</v>
      </c>
      <c r="R1160">
        <v>100</v>
      </c>
      <c r="S1160" t="s">
        <v>31</v>
      </c>
    </row>
    <row r="1161" spans="1:19" x14ac:dyDescent="0.35">
      <c r="A1161" t="s">
        <v>67</v>
      </c>
      <c r="B1161">
        <v>41</v>
      </c>
      <c r="C1161" t="s">
        <v>192</v>
      </c>
      <c r="D1161">
        <v>123</v>
      </c>
      <c r="E1161" t="s">
        <v>193</v>
      </c>
      <c r="F1161" t="s">
        <v>22</v>
      </c>
      <c r="G1161" t="s">
        <v>23</v>
      </c>
      <c r="H1161">
        <v>259.75</v>
      </c>
      <c r="I1161" t="s">
        <v>25</v>
      </c>
      <c r="J1161">
        <v>625</v>
      </c>
      <c r="K1161">
        <v>2</v>
      </c>
      <c r="L1161">
        <v>2</v>
      </c>
      <c r="M1161" t="s">
        <v>25</v>
      </c>
      <c r="N1161">
        <v>18</v>
      </c>
      <c r="O1161" t="s">
        <v>30</v>
      </c>
      <c r="P1161" t="s">
        <v>30</v>
      </c>
      <c r="Q1161">
        <v>25</v>
      </c>
      <c r="R1161">
        <v>200</v>
      </c>
      <c r="S1161" t="s">
        <v>31</v>
      </c>
    </row>
    <row r="1162" spans="1:19" x14ac:dyDescent="0.35">
      <c r="A1162" t="s">
        <v>68</v>
      </c>
      <c r="B1162">
        <v>42</v>
      </c>
      <c r="C1162" t="s">
        <v>192</v>
      </c>
      <c r="D1162">
        <v>123</v>
      </c>
      <c r="E1162" t="s">
        <v>193</v>
      </c>
      <c r="F1162" t="s">
        <v>22</v>
      </c>
      <c r="G1162" t="s">
        <v>23</v>
      </c>
      <c r="H1162">
        <v>100</v>
      </c>
      <c r="I1162" t="s">
        <v>86</v>
      </c>
      <c r="J1162">
        <v>600</v>
      </c>
      <c r="K1162">
        <v>2</v>
      </c>
      <c r="L1162">
        <v>1</v>
      </c>
      <c r="M1162" t="s">
        <v>25</v>
      </c>
      <c r="N1162" t="s">
        <v>26</v>
      </c>
      <c r="O1162" t="s">
        <v>30</v>
      </c>
      <c r="P1162" t="s">
        <v>25</v>
      </c>
      <c r="Q1162">
        <v>24</v>
      </c>
      <c r="R1162">
        <v>150</v>
      </c>
      <c r="S1162" t="s">
        <v>31</v>
      </c>
    </row>
    <row r="1163" spans="1:19" x14ac:dyDescent="0.35">
      <c r="A1163" t="s">
        <v>69</v>
      </c>
      <c r="B1163">
        <v>44</v>
      </c>
      <c r="C1163" t="s">
        <v>192</v>
      </c>
      <c r="D1163">
        <v>123</v>
      </c>
      <c r="E1163" t="s">
        <v>193</v>
      </c>
      <c r="F1163" t="s">
        <v>22</v>
      </c>
      <c r="G1163" t="s">
        <v>23</v>
      </c>
      <c r="H1163">
        <v>65</v>
      </c>
      <c r="I1163" t="s">
        <v>25</v>
      </c>
      <c r="J1163">
        <v>500</v>
      </c>
      <c r="K1163">
        <v>2</v>
      </c>
      <c r="L1163">
        <v>1</v>
      </c>
      <c r="M1163" t="s">
        <v>25</v>
      </c>
      <c r="N1163">
        <v>18</v>
      </c>
      <c r="O1163" t="s">
        <v>30</v>
      </c>
      <c r="P1163" t="s">
        <v>25</v>
      </c>
      <c r="Q1163">
        <v>12</v>
      </c>
      <c r="R1163">
        <f>2*65</f>
        <v>130</v>
      </c>
      <c r="S1163" t="s">
        <v>27</v>
      </c>
    </row>
    <row r="1164" spans="1:19" x14ac:dyDescent="0.35">
      <c r="A1164" t="s">
        <v>70</v>
      </c>
      <c r="B1164">
        <v>45</v>
      </c>
      <c r="C1164" t="s">
        <v>192</v>
      </c>
      <c r="D1164">
        <v>123</v>
      </c>
      <c r="E1164" t="s">
        <v>193</v>
      </c>
      <c r="F1164" t="s">
        <v>22</v>
      </c>
      <c r="G1164" t="s">
        <v>23</v>
      </c>
      <c r="H1164">
        <v>150</v>
      </c>
      <c r="I1164" t="s">
        <v>86</v>
      </c>
      <c r="J1164">
        <v>500</v>
      </c>
      <c r="K1164">
        <v>2</v>
      </c>
      <c r="L1164">
        <v>1</v>
      </c>
      <c r="M1164" t="s">
        <v>25</v>
      </c>
      <c r="N1164">
        <v>18</v>
      </c>
      <c r="O1164" t="s">
        <v>25</v>
      </c>
      <c r="P1164" t="s">
        <v>25</v>
      </c>
      <c r="Q1164">
        <v>12</v>
      </c>
      <c r="R1164">
        <v>75</v>
      </c>
      <c r="S1164" t="s">
        <v>31</v>
      </c>
    </row>
    <row r="1165" spans="1:19" x14ac:dyDescent="0.35">
      <c r="A1165" t="s">
        <v>71</v>
      </c>
      <c r="B1165">
        <v>46</v>
      </c>
      <c r="C1165" t="s">
        <v>192</v>
      </c>
      <c r="D1165">
        <v>123</v>
      </c>
      <c r="E1165" t="s">
        <v>193</v>
      </c>
      <c r="F1165" t="s">
        <v>22</v>
      </c>
      <c r="G1165" t="s">
        <v>23</v>
      </c>
      <c r="H1165">
        <v>165</v>
      </c>
      <c r="I1165" t="s">
        <v>25</v>
      </c>
      <c r="J1165">
        <v>500</v>
      </c>
      <c r="K1165">
        <v>2</v>
      </c>
      <c r="L1165">
        <v>1</v>
      </c>
      <c r="M1165" t="s">
        <v>25</v>
      </c>
      <c r="N1165">
        <v>18</v>
      </c>
      <c r="O1165" t="s">
        <v>30</v>
      </c>
      <c r="P1165" t="s">
        <v>25</v>
      </c>
      <c r="Q1165">
        <v>8</v>
      </c>
      <c r="R1165">
        <f>2*65</f>
        <v>130</v>
      </c>
      <c r="S1165" t="s">
        <v>31</v>
      </c>
    </row>
    <row r="1166" spans="1:19" x14ac:dyDescent="0.35">
      <c r="A1166" t="s">
        <v>72</v>
      </c>
      <c r="B1166">
        <v>47</v>
      </c>
      <c r="C1166" t="s">
        <v>192</v>
      </c>
      <c r="D1166">
        <v>123</v>
      </c>
      <c r="E1166" t="s">
        <v>193</v>
      </c>
      <c r="F1166" t="s">
        <v>22</v>
      </c>
      <c r="G1166" t="s">
        <v>23</v>
      </c>
      <c r="H1166">
        <v>319.14999999999998</v>
      </c>
      <c r="I1166" t="s">
        <v>25</v>
      </c>
      <c r="J1166">
        <v>500</v>
      </c>
      <c r="K1166">
        <v>2</v>
      </c>
      <c r="L1166">
        <v>1</v>
      </c>
      <c r="M1166" t="s">
        <v>25</v>
      </c>
      <c r="N1166">
        <v>18</v>
      </c>
      <c r="O1166" t="s">
        <v>30</v>
      </c>
      <c r="P1166" t="s">
        <v>30</v>
      </c>
      <c r="Q1166">
        <v>24</v>
      </c>
      <c r="R1166">
        <v>185</v>
      </c>
      <c r="S1166" t="s">
        <v>31</v>
      </c>
    </row>
    <row r="1167" spans="1:19" x14ac:dyDescent="0.35">
      <c r="A1167" t="s">
        <v>73</v>
      </c>
      <c r="B1167">
        <v>48</v>
      </c>
      <c r="C1167" t="s">
        <v>192</v>
      </c>
      <c r="D1167">
        <v>123</v>
      </c>
      <c r="E1167" t="s">
        <v>193</v>
      </c>
      <c r="F1167" t="s">
        <v>22</v>
      </c>
      <c r="G1167" t="s">
        <v>23</v>
      </c>
      <c r="H1167">
        <v>139.05000000000001</v>
      </c>
      <c r="I1167" t="s">
        <v>25</v>
      </c>
      <c r="J1167">
        <v>500</v>
      </c>
      <c r="K1167">
        <v>2</v>
      </c>
      <c r="L1167">
        <v>2</v>
      </c>
      <c r="M1167" t="s">
        <v>25</v>
      </c>
      <c r="N1167">
        <v>18</v>
      </c>
      <c r="O1167" t="s">
        <v>25</v>
      </c>
      <c r="P1167" t="s">
        <v>25</v>
      </c>
      <c r="Q1167">
        <v>12</v>
      </c>
      <c r="R1167">
        <v>75</v>
      </c>
      <c r="S1167" t="s">
        <v>31</v>
      </c>
    </row>
    <row r="1168" spans="1:19" x14ac:dyDescent="0.35">
      <c r="A1168" t="s">
        <v>74</v>
      </c>
      <c r="B1168">
        <v>49</v>
      </c>
      <c r="C1168" t="s">
        <v>192</v>
      </c>
      <c r="D1168">
        <v>123</v>
      </c>
      <c r="E1168" t="s">
        <v>193</v>
      </c>
      <c r="F1168" t="s">
        <v>22</v>
      </c>
      <c r="G1168" t="s">
        <v>23</v>
      </c>
      <c r="H1168">
        <v>90</v>
      </c>
      <c r="I1168" t="s">
        <v>25</v>
      </c>
      <c r="J1168">
        <v>600</v>
      </c>
      <c r="K1168">
        <v>2</v>
      </c>
      <c r="L1168">
        <v>1</v>
      </c>
      <c r="M1168" t="s">
        <v>25</v>
      </c>
      <c r="N1168">
        <v>18</v>
      </c>
      <c r="O1168" t="s">
        <v>30</v>
      </c>
      <c r="P1168" t="s">
        <v>25</v>
      </c>
      <c r="Q1168">
        <v>0</v>
      </c>
      <c r="R1168">
        <v>52</v>
      </c>
      <c r="S1168" t="s">
        <v>27</v>
      </c>
    </row>
    <row r="1169" spans="1:19" x14ac:dyDescent="0.35">
      <c r="A1169" t="s">
        <v>75</v>
      </c>
      <c r="B1169">
        <v>50</v>
      </c>
      <c r="C1169" t="s">
        <v>192</v>
      </c>
      <c r="D1169">
        <v>123</v>
      </c>
      <c r="E1169" t="s">
        <v>193</v>
      </c>
      <c r="F1169" t="s">
        <v>22</v>
      </c>
      <c r="G1169" t="s">
        <v>25</v>
      </c>
      <c r="H1169" t="s">
        <v>26</v>
      </c>
      <c r="I1169" t="s">
        <v>26</v>
      </c>
      <c r="J1169" t="s">
        <v>26</v>
      </c>
      <c r="K1169" t="s">
        <v>26</v>
      </c>
      <c r="L1169" t="s">
        <v>26</v>
      </c>
      <c r="M1169" t="s">
        <v>26</v>
      </c>
      <c r="N1169" t="s">
        <v>26</v>
      </c>
      <c r="O1169" t="s">
        <v>26</v>
      </c>
      <c r="P1169" t="s">
        <v>26</v>
      </c>
      <c r="Q1169" t="s">
        <v>26</v>
      </c>
      <c r="R1169" t="s">
        <v>26</v>
      </c>
      <c r="S1169" t="s">
        <v>26</v>
      </c>
    </row>
    <row r="1170" spans="1:19" x14ac:dyDescent="0.35">
      <c r="A1170" t="s">
        <v>76</v>
      </c>
      <c r="B1170">
        <v>51</v>
      </c>
      <c r="C1170" t="s">
        <v>192</v>
      </c>
      <c r="D1170">
        <v>123</v>
      </c>
      <c r="E1170" t="s">
        <v>193</v>
      </c>
      <c r="F1170" t="s">
        <v>22</v>
      </c>
      <c r="G1170" t="s">
        <v>23</v>
      </c>
      <c r="H1170">
        <v>175.95</v>
      </c>
      <c r="I1170" t="s">
        <v>25</v>
      </c>
      <c r="J1170">
        <v>500</v>
      </c>
      <c r="K1170">
        <v>2</v>
      </c>
      <c r="L1170">
        <v>1</v>
      </c>
      <c r="M1170" t="s">
        <v>25</v>
      </c>
      <c r="N1170">
        <v>18</v>
      </c>
      <c r="O1170" t="s">
        <v>25</v>
      </c>
      <c r="P1170" t="s">
        <v>30</v>
      </c>
      <c r="Q1170">
        <v>24</v>
      </c>
      <c r="R1170">
        <v>95</v>
      </c>
      <c r="S1170" t="s">
        <v>27</v>
      </c>
    </row>
    <row r="1171" spans="1:19" x14ac:dyDescent="0.35">
      <c r="A1171" t="s">
        <v>77</v>
      </c>
      <c r="B1171">
        <v>53</v>
      </c>
      <c r="C1171" t="s">
        <v>192</v>
      </c>
      <c r="D1171">
        <v>123</v>
      </c>
      <c r="E1171" t="s">
        <v>193</v>
      </c>
      <c r="F1171" t="s">
        <v>22</v>
      </c>
      <c r="G1171" t="s">
        <v>23</v>
      </c>
      <c r="H1171">
        <v>226</v>
      </c>
      <c r="I1171" t="s">
        <v>25</v>
      </c>
      <c r="J1171">
        <v>500</v>
      </c>
      <c r="K1171">
        <v>2</v>
      </c>
      <c r="L1171">
        <v>2</v>
      </c>
      <c r="M1171" t="s">
        <v>25</v>
      </c>
      <c r="N1171">
        <v>18</v>
      </c>
      <c r="O1171" t="s">
        <v>25</v>
      </c>
      <c r="P1171" t="s">
        <v>30</v>
      </c>
      <c r="Q1171">
        <v>24</v>
      </c>
      <c r="R1171">
        <f>2*166</f>
        <v>332</v>
      </c>
      <c r="S1171" t="s">
        <v>27</v>
      </c>
    </row>
    <row r="1172" spans="1:19" x14ac:dyDescent="0.35">
      <c r="A1172" t="s">
        <v>79</v>
      </c>
      <c r="B1172">
        <v>54</v>
      </c>
      <c r="C1172" t="s">
        <v>192</v>
      </c>
      <c r="D1172">
        <v>123</v>
      </c>
      <c r="E1172" t="s">
        <v>193</v>
      </c>
      <c r="F1172" t="s">
        <v>22</v>
      </c>
      <c r="G1172" t="s">
        <v>23</v>
      </c>
      <c r="H1172">
        <v>350</v>
      </c>
      <c r="I1172" t="s">
        <v>86</v>
      </c>
      <c r="J1172">
        <v>500</v>
      </c>
      <c r="K1172">
        <v>2</v>
      </c>
      <c r="L1172">
        <v>1</v>
      </c>
      <c r="M1172" t="s">
        <v>25</v>
      </c>
      <c r="N1172" t="s">
        <v>26</v>
      </c>
      <c r="O1172" t="s">
        <v>25</v>
      </c>
      <c r="P1172" t="s">
        <v>25</v>
      </c>
      <c r="Q1172">
        <v>24</v>
      </c>
      <c r="R1172">
        <v>200</v>
      </c>
      <c r="S1172" t="s">
        <v>31</v>
      </c>
    </row>
    <row r="1173" spans="1:19" x14ac:dyDescent="0.35">
      <c r="A1173" t="s">
        <v>80</v>
      </c>
      <c r="B1173">
        <v>55</v>
      </c>
      <c r="C1173" t="s">
        <v>192</v>
      </c>
      <c r="D1173">
        <v>123</v>
      </c>
      <c r="E1173" t="s">
        <v>193</v>
      </c>
      <c r="F1173" t="s">
        <v>22</v>
      </c>
      <c r="G1173" t="s">
        <v>23</v>
      </c>
      <c r="H1173">
        <v>135</v>
      </c>
      <c r="I1173" t="s">
        <v>86</v>
      </c>
      <c r="J1173">
        <v>600</v>
      </c>
      <c r="K1173">
        <v>2</v>
      </c>
      <c r="L1173">
        <v>2</v>
      </c>
      <c r="M1173" t="s">
        <v>25</v>
      </c>
      <c r="N1173">
        <v>18</v>
      </c>
      <c r="O1173" t="s">
        <v>25</v>
      </c>
      <c r="P1173" t="s">
        <v>25</v>
      </c>
      <c r="Q1173">
        <v>24</v>
      </c>
      <c r="R1173">
        <v>60</v>
      </c>
      <c r="S1173" t="s">
        <v>31</v>
      </c>
    </row>
    <row r="1174" spans="1:19" x14ac:dyDescent="0.35">
      <c r="A1174" t="s">
        <v>81</v>
      </c>
      <c r="B1174">
        <v>56</v>
      </c>
      <c r="C1174" t="s">
        <v>192</v>
      </c>
      <c r="D1174">
        <v>123</v>
      </c>
      <c r="E1174" t="s">
        <v>193</v>
      </c>
      <c r="F1174" t="s">
        <v>22</v>
      </c>
      <c r="G1174" t="s">
        <v>25</v>
      </c>
      <c r="H1174" t="s">
        <v>26</v>
      </c>
      <c r="I1174" t="s">
        <v>26</v>
      </c>
      <c r="J1174" t="s">
        <v>26</v>
      </c>
      <c r="K1174" t="s">
        <v>26</v>
      </c>
      <c r="L1174" t="s">
        <v>26</v>
      </c>
      <c r="M1174" t="s">
        <v>26</v>
      </c>
      <c r="N1174" t="s">
        <v>26</v>
      </c>
      <c r="O1174" t="s">
        <v>26</v>
      </c>
      <c r="P1174" t="s">
        <v>26</v>
      </c>
      <c r="Q1174" t="s">
        <v>26</v>
      </c>
      <c r="R1174" t="s">
        <v>26</v>
      </c>
      <c r="S1174" t="s">
        <v>26</v>
      </c>
    </row>
    <row r="1175" spans="1:19" x14ac:dyDescent="0.35">
      <c r="A1175" t="s">
        <v>19</v>
      </c>
      <c r="B1175">
        <v>1</v>
      </c>
      <c r="C1175" t="s">
        <v>194</v>
      </c>
      <c r="D1175">
        <v>124</v>
      </c>
      <c r="E1175" t="s">
        <v>195</v>
      </c>
      <c r="F1175" t="s">
        <v>95</v>
      </c>
      <c r="G1175" t="s">
        <v>23</v>
      </c>
      <c r="H1175">
        <v>255</v>
      </c>
      <c r="I1175" t="s">
        <v>100</v>
      </c>
      <c r="J1175">
        <v>750</v>
      </c>
      <c r="K1175">
        <v>2</v>
      </c>
      <c r="L1175">
        <v>2</v>
      </c>
      <c r="M1175" t="s">
        <v>25</v>
      </c>
      <c r="N1175">
        <v>16</v>
      </c>
      <c r="O1175" t="s">
        <v>25</v>
      </c>
      <c r="P1175" t="s">
        <v>30</v>
      </c>
      <c r="Q1175">
        <v>0</v>
      </c>
      <c r="R1175">
        <v>100</v>
      </c>
      <c r="S1175" t="s">
        <v>31</v>
      </c>
    </row>
    <row r="1176" spans="1:19" x14ac:dyDescent="0.35">
      <c r="A1176" t="s">
        <v>28</v>
      </c>
      <c r="B1176">
        <v>2</v>
      </c>
      <c r="C1176" t="s">
        <v>194</v>
      </c>
      <c r="D1176">
        <v>124</v>
      </c>
      <c r="E1176" t="s">
        <v>195</v>
      </c>
      <c r="F1176" t="s">
        <v>95</v>
      </c>
      <c r="G1176" t="s">
        <v>23</v>
      </c>
      <c r="H1176">
        <v>330</v>
      </c>
      <c r="I1176" t="s">
        <v>25</v>
      </c>
      <c r="J1176">
        <v>12</v>
      </c>
      <c r="K1176">
        <v>2</v>
      </c>
      <c r="L1176">
        <v>1</v>
      </c>
      <c r="M1176" t="s">
        <v>25</v>
      </c>
      <c r="N1176" t="s">
        <v>26</v>
      </c>
      <c r="O1176" t="s">
        <v>25</v>
      </c>
      <c r="P1176" t="s">
        <v>30</v>
      </c>
      <c r="Q1176">
        <v>0</v>
      </c>
      <c r="R1176">
        <v>90</v>
      </c>
      <c r="S1176" t="s">
        <v>27</v>
      </c>
    </row>
    <row r="1177" spans="1:19" x14ac:dyDescent="0.35">
      <c r="A1177" t="s">
        <v>32</v>
      </c>
      <c r="B1177">
        <v>4</v>
      </c>
      <c r="C1177" t="s">
        <v>194</v>
      </c>
      <c r="D1177">
        <v>124</v>
      </c>
      <c r="E1177" t="s">
        <v>195</v>
      </c>
      <c r="F1177" t="s">
        <v>95</v>
      </c>
      <c r="G1177" t="s">
        <v>23</v>
      </c>
      <c r="H1177">
        <v>283</v>
      </c>
      <c r="I1177" t="s">
        <v>100</v>
      </c>
      <c r="J1177">
        <v>600</v>
      </c>
      <c r="K1177">
        <v>2</v>
      </c>
      <c r="L1177">
        <v>2</v>
      </c>
      <c r="M1177" t="s">
        <v>25</v>
      </c>
      <c r="N1177">
        <v>16</v>
      </c>
      <c r="O1177" t="s">
        <v>25</v>
      </c>
      <c r="P1177" t="s">
        <v>25</v>
      </c>
      <c r="Q1177">
        <v>0</v>
      </c>
      <c r="R1177">
        <v>66</v>
      </c>
      <c r="S1177" t="s">
        <v>31</v>
      </c>
    </row>
    <row r="1178" spans="1:19" x14ac:dyDescent="0.35">
      <c r="A1178" t="s">
        <v>33</v>
      </c>
      <c r="B1178">
        <v>5</v>
      </c>
      <c r="C1178" t="s">
        <v>194</v>
      </c>
      <c r="D1178">
        <v>124</v>
      </c>
      <c r="E1178" t="s">
        <v>195</v>
      </c>
      <c r="F1178" t="s">
        <v>95</v>
      </c>
      <c r="G1178" t="s">
        <v>23</v>
      </c>
      <c r="H1178">
        <v>145</v>
      </c>
      <c r="I1178" t="s">
        <v>100</v>
      </c>
      <c r="J1178">
        <v>480</v>
      </c>
      <c r="K1178">
        <v>2</v>
      </c>
      <c r="L1178">
        <v>2</v>
      </c>
      <c r="M1178" t="s">
        <v>25</v>
      </c>
      <c r="N1178">
        <v>16</v>
      </c>
      <c r="O1178" t="s">
        <v>25</v>
      </c>
      <c r="P1178" t="s">
        <v>25</v>
      </c>
      <c r="Q1178">
        <v>0</v>
      </c>
      <c r="R1178">
        <v>50</v>
      </c>
      <c r="S1178" t="s">
        <v>31</v>
      </c>
    </row>
    <row r="1179" spans="1:19" x14ac:dyDescent="0.35">
      <c r="A1179" t="s">
        <v>34</v>
      </c>
      <c r="B1179">
        <v>6</v>
      </c>
      <c r="C1179" t="s">
        <v>194</v>
      </c>
      <c r="D1179">
        <v>124</v>
      </c>
      <c r="E1179" t="s">
        <v>195</v>
      </c>
      <c r="F1179" t="s">
        <v>95</v>
      </c>
      <c r="G1179" t="s">
        <v>23</v>
      </c>
      <c r="H1179">
        <v>119</v>
      </c>
      <c r="I1179" t="s">
        <v>100</v>
      </c>
      <c r="J1179">
        <v>400</v>
      </c>
      <c r="K1179">
        <v>2</v>
      </c>
      <c r="L1179">
        <v>1</v>
      </c>
      <c r="M1179" t="s">
        <v>25</v>
      </c>
      <c r="N1179">
        <v>17</v>
      </c>
      <c r="O1179" t="s">
        <v>25</v>
      </c>
      <c r="P1179" t="s">
        <v>25</v>
      </c>
      <c r="Q1179">
        <v>0</v>
      </c>
      <c r="R1179">
        <v>50</v>
      </c>
      <c r="S1179" t="s">
        <v>31</v>
      </c>
    </row>
    <row r="1180" spans="1:19" x14ac:dyDescent="0.35">
      <c r="A1180" t="s">
        <v>35</v>
      </c>
      <c r="B1180">
        <v>8</v>
      </c>
      <c r="C1180" t="s">
        <v>194</v>
      </c>
      <c r="D1180">
        <v>124</v>
      </c>
      <c r="E1180" t="s">
        <v>195</v>
      </c>
      <c r="F1180" t="s">
        <v>95</v>
      </c>
      <c r="G1180" t="s">
        <v>23</v>
      </c>
      <c r="H1180">
        <v>152</v>
      </c>
      <c r="I1180" t="s">
        <v>25</v>
      </c>
      <c r="J1180">
        <v>600</v>
      </c>
      <c r="K1180">
        <v>2</v>
      </c>
      <c r="L1180">
        <v>2</v>
      </c>
      <c r="M1180" t="s">
        <v>25</v>
      </c>
      <c r="N1180">
        <v>16</v>
      </c>
      <c r="O1180" t="s">
        <v>25</v>
      </c>
      <c r="P1180" t="s">
        <v>30</v>
      </c>
      <c r="Q1180">
        <v>0</v>
      </c>
      <c r="R1180">
        <v>45</v>
      </c>
      <c r="S1180" t="s">
        <v>27</v>
      </c>
    </row>
    <row r="1181" spans="1:19" x14ac:dyDescent="0.35">
      <c r="A1181" t="s">
        <v>36</v>
      </c>
      <c r="B1181">
        <v>9</v>
      </c>
      <c r="C1181" t="s">
        <v>194</v>
      </c>
      <c r="D1181">
        <v>124</v>
      </c>
      <c r="E1181" t="s">
        <v>195</v>
      </c>
      <c r="F1181" t="s">
        <v>95</v>
      </c>
      <c r="G1181" t="s">
        <v>23</v>
      </c>
      <c r="H1181">
        <v>165</v>
      </c>
      <c r="I1181" t="s">
        <v>25</v>
      </c>
      <c r="J1181">
        <v>100</v>
      </c>
      <c r="K1181">
        <v>2</v>
      </c>
      <c r="L1181">
        <v>0</v>
      </c>
      <c r="M1181" t="s">
        <v>25</v>
      </c>
      <c r="N1181" t="s">
        <v>26</v>
      </c>
      <c r="O1181" t="s">
        <v>25</v>
      </c>
      <c r="P1181" t="s">
        <v>25</v>
      </c>
      <c r="Q1181">
        <v>0</v>
      </c>
      <c r="R1181">
        <v>100</v>
      </c>
      <c r="S1181" t="s">
        <v>27</v>
      </c>
    </row>
    <row r="1182" spans="1:19" x14ac:dyDescent="0.35">
      <c r="A1182" t="s">
        <v>37</v>
      </c>
      <c r="B1182">
        <v>10</v>
      </c>
      <c r="C1182" t="s">
        <v>194</v>
      </c>
      <c r="D1182">
        <v>124</v>
      </c>
      <c r="E1182" t="s">
        <v>195</v>
      </c>
      <c r="F1182" t="s">
        <v>95</v>
      </c>
      <c r="G1182" t="s">
        <v>23</v>
      </c>
      <c r="H1182">
        <v>408</v>
      </c>
      <c r="I1182" t="s">
        <v>100</v>
      </c>
      <c r="J1182">
        <v>300</v>
      </c>
      <c r="K1182">
        <v>2</v>
      </c>
      <c r="L1182">
        <v>2</v>
      </c>
      <c r="M1182" t="s">
        <v>25</v>
      </c>
      <c r="N1182">
        <v>16</v>
      </c>
      <c r="O1182" t="s">
        <v>25</v>
      </c>
      <c r="P1182" t="s">
        <v>30</v>
      </c>
      <c r="Q1182">
        <v>0</v>
      </c>
      <c r="R1182">
        <v>103</v>
      </c>
      <c r="S1182" t="s">
        <v>31</v>
      </c>
    </row>
    <row r="1183" spans="1:19" x14ac:dyDescent="0.35">
      <c r="A1183" t="s">
        <v>38</v>
      </c>
      <c r="B1183">
        <v>11</v>
      </c>
      <c r="C1183" t="s">
        <v>194</v>
      </c>
      <c r="D1183">
        <v>124</v>
      </c>
      <c r="E1183" t="s">
        <v>195</v>
      </c>
      <c r="F1183" t="s">
        <v>95</v>
      </c>
      <c r="G1183" t="s">
        <v>23</v>
      </c>
      <c r="H1183">
        <v>175</v>
      </c>
      <c r="I1183" t="s">
        <v>100</v>
      </c>
      <c r="J1183">
        <v>350</v>
      </c>
      <c r="K1183">
        <v>2</v>
      </c>
      <c r="L1183">
        <v>2</v>
      </c>
      <c r="M1183" t="s">
        <v>25</v>
      </c>
      <c r="N1183">
        <v>18</v>
      </c>
      <c r="O1183" t="s">
        <v>25</v>
      </c>
      <c r="P1183" t="s">
        <v>30</v>
      </c>
      <c r="Q1183">
        <v>6</v>
      </c>
      <c r="R1183">
        <v>110</v>
      </c>
      <c r="S1183" t="s">
        <v>27</v>
      </c>
    </row>
    <row r="1184" spans="1:19" x14ac:dyDescent="0.35">
      <c r="A1184" t="s">
        <v>39</v>
      </c>
      <c r="B1184">
        <v>12</v>
      </c>
      <c r="C1184" t="s">
        <v>194</v>
      </c>
      <c r="D1184">
        <v>124</v>
      </c>
      <c r="E1184" t="s">
        <v>195</v>
      </c>
      <c r="F1184" t="s">
        <v>95</v>
      </c>
      <c r="G1184" t="s">
        <v>23</v>
      </c>
      <c r="H1184">
        <v>75</v>
      </c>
      <c r="I1184" t="s">
        <v>100</v>
      </c>
      <c r="J1184">
        <v>180</v>
      </c>
      <c r="K1184">
        <v>2</v>
      </c>
      <c r="L1184">
        <v>2</v>
      </c>
      <c r="M1184" t="s">
        <v>25</v>
      </c>
      <c r="N1184">
        <v>16</v>
      </c>
      <c r="O1184" t="s">
        <v>25</v>
      </c>
      <c r="P1184" t="s">
        <v>25</v>
      </c>
      <c r="Q1184">
        <v>10</v>
      </c>
      <c r="R1184">
        <v>40</v>
      </c>
      <c r="S1184" t="s">
        <v>27</v>
      </c>
    </row>
    <row r="1185" spans="1:19" x14ac:dyDescent="0.35">
      <c r="A1185" t="s">
        <v>40</v>
      </c>
      <c r="B1185">
        <v>13</v>
      </c>
      <c r="C1185" t="s">
        <v>194</v>
      </c>
      <c r="D1185">
        <v>124</v>
      </c>
      <c r="E1185" t="s">
        <v>195</v>
      </c>
      <c r="F1185" t="s">
        <v>95</v>
      </c>
      <c r="G1185" t="s">
        <v>23</v>
      </c>
      <c r="H1185">
        <v>139</v>
      </c>
      <c r="I1185" t="s">
        <v>86</v>
      </c>
      <c r="J1185">
        <v>525</v>
      </c>
      <c r="K1185">
        <v>2</v>
      </c>
      <c r="L1185">
        <v>2</v>
      </c>
      <c r="M1185" t="s">
        <v>25</v>
      </c>
      <c r="N1185">
        <v>18</v>
      </c>
      <c r="O1185" t="s">
        <v>25</v>
      </c>
      <c r="P1185" t="s">
        <v>30</v>
      </c>
      <c r="Q1185">
        <v>5</v>
      </c>
      <c r="R1185">
        <v>45</v>
      </c>
      <c r="S1185" t="s">
        <v>27</v>
      </c>
    </row>
    <row r="1186" spans="1:19" x14ac:dyDescent="0.35">
      <c r="A1186" t="s">
        <v>41</v>
      </c>
      <c r="B1186">
        <v>15</v>
      </c>
      <c r="C1186" t="s">
        <v>194</v>
      </c>
      <c r="D1186">
        <v>124</v>
      </c>
      <c r="E1186" t="s">
        <v>195</v>
      </c>
      <c r="F1186" t="s">
        <v>95</v>
      </c>
      <c r="G1186" t="s">
        <v>23</v>
      </c>
      <c r="H1186">
        <v>255</v>
      </c>
      <c r="I1186" t="s">
        <v>86</v>
      </c>
      <c r="J1186">
        <v>350</v>
      </c>
      <c r="K1186">
        <v>2</v>
      </c>
      <c r="L1186">
        <v>1</v>
      </c>
      <c r="M1186" t="s">
        <v>25</v>
      </c>
      <c r="N1186">
        <v>16</v>
      </c>
      <c r="O1186" t="s">
        <v>25</v>
      </c>
      <c r="P1186" t="s">
        <v>30</v>
      </c>
      <c r="Q1186">
        <v>0</v>
      </c>
      <c r="R1186">
        <v>46</v>
      </c>
      <c r="S1186" t="s">
        <v>27</v>
      </c>
    </row>
    <row r="1187" spans="1:19" x14ac:dyDescent="0.35">
      <c r="A1187" t="s">
        <v>42</v>
      </c>
      <c r="B1187">
        <v>16</v>
      </c>
      <c r="C1187" t="s">
        <v>194</v>
      </c>
      <c r="D1187">
        <v>124</v>
      </c>
      <c r="E1187" t="s">
        <v>195</v>
      </c>
      <c r="F1187" t="s">
        <v>95</v>
      </c>
      <c r="G1187" t="s">
        <v>23</v>
      </c>
      <c r="H1187">
        <v>239</v>
      </c>
      <c r="I1187" t="s">
        <v>100</v>
      </c>
      <c r="J1187">
        <v>400</v>
      </c>
      <c r="K1187">
        <v>2</v>
      </c>
      <c r="L1187">
        <v>2</v>
      </c>
      <c r="M1187" t="s">
        <v>25</v>
      </c>
      <c r="N1187">
        <v>16.5</v>
      </c>
      <c r="O1187" t="s">
        <v>25</v>
      </c>
      <c r="P1187" t="s">
        <v>30</v>
      </c>
      <c r="Q1187">
        <v>0</v>
      </c>
      <c r="R1187">
        <f>2*50</f>
        <v>100</v>
      </c>
      <c r="S1187" t="s">
        <v>27</v>
      </c>
    </row>
    <row r="1188" spans="1:19" x14ac:dyDescent="0.35">
      <c r="A1188" t="s">
        <v>43</v>
      </c>
      <c r="B1188">
        <v>17</v>
      </c>
      <c r="C1188" t="s">
        <v>194</v>
      </c>
      <c r="D1188">
        <v>124</v>
      </c>
      <c r="E1188" t="s">
        <v>195</v>
      </c>
      <c r="F1188" t="s">
        <v>95</v>
      </c>
      <c r="G1188" t="s">
        <v>23</v>
      </c>
      <c r="H1188">
        <v>215</v>
      </c>
      <c r="I1188" t="s">
        <v>86</v>
      </c>
      <c r="J1188">
        <v>350</v>
      </c>
      <c r="K1188">
        <v>2</v>
      </c>
      <c r="L1188">
        <v>1</v>
      </c>
      <c r="M1188" t="s">
        <v>25</v>
      </c>
      <c r="N1188">
        <v>16</v>
      </c>
      <c r="O1188" t="s">
        <v>25</v>
      </c>
      <c r="P1188" t="s">
        <v>25</v>
      </c>
      <c r="Q1188">
        <v>10</v>
      </c>
      <c r="R1188">
        <v>50</v>
      </c>
      <c r="S1188" t="s">
        <v>27</v>
      </c>
    </row>
    <row r="1189" spans="1:19" x14ac:dyDescent="0.35">
      <c r="A1189" t="s">
        <v>44</v>
      </c>
      <c r="B1189">
        <v>18</v>
      </c>
      <c r="C1189" t="s">
        <v>194</v>
      </c>
      <c r="D1189">
        <v>124</v>
      </c>
      <c r="E1189" t="s">
        <v>195</v>
      </c>
      <c r="F1189" t="s">
        <v>95</v>
      </c>
      <c r="G1189" t="s">
        <v>23</v>
      </c>
      <c r="H1189">
        <v>88</v>
      </c>
      <c r="I1189" t="s">
        <v>99</v>
      </c>
      <c r="J1189">
        <v>450</v>
      </c>
      <c r="K1189">
        <v>2</v>
      </c>
      <c r="L1189">
        <v>1</v>
      </c>
      <c r="M1189" t="s">
        <v>25</v>
      </c>
      <c r="N1189" t="s">
        <v>26</v>
      </c>
      <c r="O1189" t="s">
        <v>25</v>
      </c>
      <c r="P1189" t="s">
        <v>25</v>
      </c>
      <c r="Q1189">
        <v>0</v>
      </c>
      <c r="R1189">
        <v>20</v>
      </c>
      <c r="S1189" t="s">
        <v>31</v>
      </c>
    </row>
    <row r="1190" spans="1:19" x14ac:dyDescent="0.35">
      <c r="A1190" t="s">
        <v>45</v>
      </c>
      <c r="B1190">
        <v>19</v>
      </c>
      <c r="C1190" t="s">
        <v>194</v>
      </c>
      <c r="D1190">
        <v>124</v>
      </c>
      <c r="E1190" t="s">
        <v>195</v>
      </c>
      <c r="F1190" t="s">
        <v>95</v>
      </c>
      <c r="G1190" t="s">
        <v>23</v>
      </c>
      <c r="H1190">
        <v>118</v>
      </c>
      <c r="I1190" t="s">
        <v>86</v>
      </c>
      <c r="J1190">
        <v>325</v>
      </c>
      <c r="K1190">
        <v>2</v>
      </c>
      <c r="L1190">
        <v>1</v>
      </c>
      <c r="M1190" t="s">
        <v>25</v>
      </c>
      <c r="N1190" t="s">
        <v>26</v>
      </c>
      <c r="O1190" t="s">
        <v>25</v>
      </c>
      <c r="P1190" t="s">
        <v>25</v>
      </c>
      <c r="Q1190">
        <v>6</v>
      </c>
      <c r="R1190">
        <v>60</v>
      </c>
      <c r="S1190" t="s">
        <v>27</v>
      </c>
    </row>
    <row r="1191" spans="1:19" x14ac:dyDescent="0.35">
      <c r="A1191" t="s">
        <v>46</v>
      </c>
      <c r="B1191">
        <v>20</v>
      </c>
      <c r="C1191" t="s">
        <v>194</v>
      </c>
      <c r="D1191">
        <v>124</v>
      </c>
      <c r="E1191" t="s">
        <v>195</v>
      </c>
      <c r="F1191" t="s">
        <v>95</v>
      </c>
      <c r="G1191" t="s">
        <v>23</v>
      </c>
      <c r="H1191">
        <v>210</v>
      </c>
      <c r="I1191" t="s">
        <v>86</v>
      </c>
      <c r="J1191">
        <v>350</v>
      </c>
      <c r="K1191">
        <v>2</v>
      </c>
      <c r="L1191">
        <v>2</v>
      </c>
      <c r="M1191" t="s">
        <v>25</v>
      </c>
      <c r="N1191">
        <v>17</v>
      </c>
      <c r="O1191" t="s">
        <v>25</v>
      </c>
      <c r="P1191" t="s">
        <v>30</v>
      </c>
      <c r="Q1191">
        <v>0</v>
      </c>
      <c r="R1191">
        <v>60</v>
      </c>
      <c r="S1191" t="s">
        <v>31</v>
      </c>
    </row>
    <row r="1192" spans="1:19" x14ac:dyDescent="0.35">
      <c r="A1192" t="s">
        <v>47</v>
      </c>
      <c r="B1192">
        <v>21</v>
      </c>
      <c r="C1192" t="s">
        <v>194</v>
      </c>
      <c r="D1192">
        <v>124</v>
      </c>
      <c r="E1192" t="s">
        <v>195</v>
      </c>
      <c r="F1192" t="s">
        <v>95</v>
      </c>
      <c r="G1192" t="s">
        <v>23</v>
      </c>
      <c r="H1192">
        <v>125</v>
      </c>
      <c r="I1192" t="s">
        <v>86</v>
      </c>
      <c r="J1192">
        <v>450</v>
      </c>
      <c r="K1192">
        <v>2</v>
      </c>
      <c r="L1192">
        <v>2</v>
      </c>
      <c r="M1192" t="s">
        <v>25</v>
      </c>
      <c r="N1192">
        <v>18</v>
      </c>
      <c r="O1192" t="s">
        <v>30</v>
      </c>
      <c r="P1192" t="s">
        <v>25</v>
      </c>
      <c r="Q1192">
        <v>0</v>
      </c>
      <c r="R1192">
        <v>200</v>
      </c>
      <c r="S1192" t="s">
        <v>31</v>
      </c>
    </row>
    <row r="1193" spans="1:19" x14ac:dyDescent="0.35">
      <c r="A1193" t="s">
        <v>48</v>
      </c>
      <c r="B1193">
        <v>22</v>
      </c>
      <c r="C1193" t="s">
        <v>194</v>
      </c>
      <c r="D1193">
        <v>124</v>
      </c>
      <c r="E1193" t="s">
        <v>195</v>
      </c>
      <c r="F1193" t="s">
        <v>95</v>
      </c>
      <c r="G1193" t="s">
        <v>23</v>
      </c>
      <c r="H1193">
        <v>75</v>
      </c>
      <c r="I1193" t="s">
        <v>100</v>
      </c>
      <c r="J1193">
        <v>500</v>
      </c>
      <c r="K1193">
        <v>2</v>
      </c>
      <c r="L1193">
        <v>3</v>
      </c>
      <c r="M1193" t="s">
        <v>25</v>
      </c>
      <c r="N1193">
        <v>16</v>
      </c>
      <c r="O1193" t="s">
        <v>25</v>
      </c>
      <c r="P1193" t="s">
        <v>25</v>
      </c>
      <c r="Q1193">
        <v>0</v>
      </c>
      <c r="R1193">
        <v>100</v>
      </c>
      <c r="S1193" t="s">
        <v>31</v>
      </c>
    </row>
    <row r="1194" spans="1:19" x14ac:dyDescent="0.35">
      <c r="A1194" t="s">
        <v>49</v>
      </c>
      <c r="B1194">
        <v>23</v>
      </c>
      <c r="C1194" t="s">
        <v>194</v>
      </c>
      <c r="D1194">
        <v>124</v>
      </c>
      <c r="E1194" t="s">
        <v>195</v>
      </c>
      <c r="F1194" t="s">
        <v>95</v>
      </c>
      <c r="G1194" t="s">
        <v>23</v>
      </c>
      <c r="H1194">
        <v>41</v>
      </c>
      <c r="I1194" t="s">
        <v>25</v>
      </c>
      <c r="J1194">
        <v>200</v>
      </c>
      <c r="K1194">
        <v>2</v>
      </c>
      <c r="L1194">
        <v>2</v>
      </c>
      <c r="M1194" t="s">
        <v>25</v>
      </c>
      <c r="N1194" t="s">
        <v>26</v>
      </c>
      <c r="O1194" t="s">
        <v>25</v>
      </c>
      <c r="P1194" t="s">
        <v>30</v>
      </c>
      <c r="Q1194">
        <v>0</v>
      </c>
      <c r="R1194">
        <v>80</v>
      </c>
      <c r="S1194" t="s">
        <v>27</v>
      </c>
    </row>
    <row r="1195" spans="1:19" x14ac:dyDescent="0.35">
      <c r="A1195" t="s">
        <v>50</v>
      </c>
      <c r="B1195">
        <v>24</v>
      </c>
      <c r="C1195" t="s">
        <v>194</v>
      </c>
      <c r="D1195">
        <v>124</v>
      </c>
      <c r="E1195" t="s">
        <v>195</v>
      </c>
      <c r="F1195" t="s">
        <v>95</v>
      </c>
      <c r="G1195" t="s">
        <v>23</v>
      </c>
      <c r="H1195">
        <v>104</v>
      </c>
      <c r="I1195" t="s">
        <v>170</v>
      </c>
      <c r="J1195">
        <v>250</v>
      </c>
      <c r="K1195">
        <v>2</v>
      </c>
      <c r="L1195">
        <v>2</v>
      </c>
      <c r="M1195" t="s">
        <v>25</v>
      </c>
      <c r="N1195">
        <v>17</v>
      </c>
      <c r="O1195" t="s">
        <v>25</v>
      </c>
      <c r="P1195" t="s">
        <v>30</v>
      </c>
      <c r="Q1195">
        <v>6</v>
      </c>
      <c r="R1195">
        <v>25</v>
      </c>
      <c r="S1195" t="s">
        <v>27</v>
      </c>
    </row>
    <row r="1196" spans="1:19" x14ac:dyDescent="0.35">
      <c r="A1196" t="s">
        <v>51</v>
      </c>
      <c r="B1196">
        <v>25</v>
      </c>
      <c r="C1196" t="s">
        <v>194</v>
      </c>
      <c r="D1196">
        <v>124</v>
      </c>
      <c r="E1196" t="s">
        <v>195</v>
      </c>
      <c r="F1196" t="s">
        <v>95</v>
      </c>
      <c r="G1196" t="s">
        <v>23</v>
      </c>
      <c r="H1196">
        <v>68</v>
      </c>
      <c r="I1196" t="s">
        <v>25</v>
      </c>
      <c r="J1196">
        <v>100</v>
      </c>
      <c r="K1196">
        <v>2</v>
      </c>
      <c r="L1196">
        <v>2</v>
      </c>
      <c r="M1196" t="s">
        <v>25</v>
      </c>
      <c r="N1196" t="s">
        <v>26</v>
      </c>
      <c r="O1196" t="s">
        <v>25</v>
      </c>
      <c r="P1196" t="s">
        <v>30</v>
      </c>
      <c r="Q1196">
        <v>0</v>
      </c>
      <c r="R1196">
        <v>68</v>
      </c>
      <c r="S1196" t="s">
        <v>31</v>
      </c>
    </row>
    <row r="1197" spans="1:19" x14ac:dyDescent="0.35">
      <c r="A1197" t="s">
        <v>52</v>
      </c>
      <c r="B1197">
        <v>26</v>
      </c>
      <c r="C1197" t="s">
        <v>194</v>
      </c>
      <c r="D1197">
        <v>124</v>
      </c>
      <c r="E1197" t="s">
        <v>195</v>
      </c>
      <c r="F1197" t="s">
        <v>95</v>
      </c>
      <c r="G1197" t="s">
        <v>23</v>
      </c>
      <c r="H1197">
        <v>230</v>
      </c>
      <c r="I1197" t="s">
        <v>170</v>
      </c>
      <c r="J1197">
        <v>400</v>
      </c>
      <c r="K1197">
        <v>2</v>
      </c>
      <c r="L1197">
        <v>2</v>
      </c>
      <c r="M1197" t="s">
        <v>25</v>
      </c>
      <c r="N1197">
        <v>17</v>
      </c>
      <c r="O1197" t="s">
        <v>30</v>
      </c>
      <c r="P1197" t="s">
        <v>25</v>
      </c>
      <c r="Q1197">
        <v>0</v>
      </c>
      <c r="R1197">
        <v>48</v>
      </c>
      <c r="S1197" t="s">
        <v>31</v>
      </c>
    </row>
    <row r="1198" spans="1:19" x14ac:dyDescent="0.35">
      <c r="A1198" t="s">
        <v>53</v>
      </c>
      <c r="B1198">
        <v>27</v>
      </c>
      <c r="C1198" t="s">
        <v>194</v>
      </c>
      <c r="D1198">
        <v>124</v>
      </c>
      <c r="E1198" t="s">
        <v>195</v>
      </c>
      <c r="F1198" t="s">
        <v>95</v>
      </c>
      <c r="G1198" t="s">
        <v>23</v>
      </c>
      <c r="H1198">
        <v>280</v>
      </c>
      <c r="I1198" t="s">
        <v>86</v>
      </c>
      <c r="J1198">
        <v>350</v>
      </c>
      <c r="K1198">
        <v>2</v>
      </c>
      <c r="L1198">
        <v>3</v>
      </c>
      <c r="M1198" t="s">
        <v>25</v>
      </c>
      <c r="N1198">
        <v>17</v>
      </c>
      <c r="O1198" t="s">
        <v>25</v>
      </c>
      <c r="P1198" t="s">
        <v>25</v>
      </c>
      <c r="Q1198">
        <v>4</v>
      </c>
      <c r="R1198" s="5">
        <f>(2/3)*76.66</f>
        <v>51.106666666666662</v>
      </c>
      <c r="S1198" t="s">
        <v>162</v>
      </c>
    </row>
    <row r="1199" spans="1:19" x14ac:dyDescent="0.35">
      <c r="A1199" t="s">
        <v>54</v>
      </c>
      <c r="B1199">
        <v>28</v>
      </c>
      <c r="C1199" t="s">
        <v>194</v>
      </c>
      <c r="D1199">
        <v>124</v>
      </c>
      <c r="E1199" t="s">
        <v>195</v>
      </c>
      <c r="F1199" t="s">
        <v>95</v>
      </c>
      <c r="G1199" t="s">
        <v>23</v>
      </c>
      <c r="H1199">
        <v>340</v>
      </c>
      <c r="I1199" t="s">
        <v>86</v>
      </c>
      <c r="J1199">
        <v>350</v>
      </c>
      <c r="K1199">
        <v>2</v>
      </c>
      <c r="L1199">
        <v>2</v>
      </c>
      <c r="M1199" t="s">
        <v>25</v>
      </c>
      <c r="N1199">
        <v>17</v>
      </c>
      <c r="O1199" t="s">
        <v>25</v>
      </c>
      <c r="P1199" t="s">
        <v>30</v>
      </c>
      <c r="Q1199">
        <v>0</v>
      </c>
      <c r="R1199">
        <v>50</v>
      </c>
      <c r="S1199" t="s">
        <v>31</v>
      </c>
    </row>
    <row r="1200" spans="1:19" x14ac:dyDescent="0.35">
      <c r="A1200" t="s">
        <v>55</v>
      </c>
      <c r="B1200">
        <v>29</v>
      </c>
      <c r="C1200" t="s">
        <v>194</v>
      </c>
      <c r="D1200">
        <v>124</v>
      </c>
      <c r="E1200" t="s">
        <v>195</v>
      </c>
      <c r="F1200" t="s">
        <v>95</v>
      </c>
      <c r="G1200" t="s">
        <v>23</v>
      </c>
      <c r="H1200">
        <v>146</v>
      </c>
      <c r="I1200" t="s">
        <v>100</v>
      </c>
      <c r="J1200">
        <v>400</v>
      </c>
      <c r="K1200">
        <v>2</v>
      </c>
      <c r="L1200">
        <v>2</v>
      </c>
      <c r="M1200" t="s">
        <v>25</v>
      </c>
      <c r="N1200">
        <v>17</v>
      </c>
      <c r="O1200" t="s">
        <v>25</v>
      </c>
      <c r="P1200" t="s">
        <v>25</v>
      </c>
      <c r="Q1200">
        <v>0</v>
      </c>
      <c r="R1200">
        <v>30</v>
      </c>
      <c r="S1200" t="s">
        <v>31</v>
      </c>
    </row>
    <row r="1201" spans="1:19" x14ac:dyDescent="0.35">
      <c r="A1201" t="s">
        <v>56</v>
      </c>
      <c r="B1201">
        <v>30</v>
      </c>
      <c r="C1201" t="s">
        <v>194</v>
      </c>
      <c r="D1201">
        <v>124</v>
      </c>
      <c r="E1201" t="s">
        <v>195</v>
      </c>
      <c r="F1201" t="s">
        <v>95</v>
      </c>
      <c r="G1201" t="s">
        <v>23</v>
      </c>
      <c r="H1201">
        <v>80</v>
      </c>
      <c r="I1201" t="s">
        <v>86</v>
      </c>
      <c r="J1201">
        <v>400</v>
      </c>
      <c r="K1201">
        <v>2</v>
      </c>
      <c r="L1201">
        <v>2</v>
      </c>
      <c r="M1201" t="s">
        <v>25</v>
      </c>
      <c r="N1201">
        <v>18</v>
      </c>
      <c r="O1201" t="s">
        <v>30</v>
      </c>
      <c r="P1201" t="s">
        <v>25</v>
      </c>
      <c r="Q1201">
        <v>0</v>
      </c>
      <c r="R1201">
        <v>80</v>
      </c>
      <c r="S1201" t="s">
        <v>27</v>
      </c>
    </row>
    <row r="1202" spans="1:19" x14ac:dyDescent="0.35">
      <c r="A1202" t="s">
        <v>57</v>
      </c>
      <c r="B1202">
        <v>31</v>
      </c>
      <c r="C1202" t="s">
        <v>194</v>
      </c>
      <c r="D1202">
        <v>124</v>
      </c>
      <c r="E1202" t="s">
        <v>195</v>
      </c>
      <c r="F1202" t="s">
        <v>95</v>
      </c>
      <c r="G1202" t="s">
        <v>23</v>
      </c>
      <c r="H1202">
        <v>95</v>
      </c>
      <c r="I1202" t="s">
        <v>86</v>
      </c>
      <c r="J1202">
        <v>300</v>
      </c>
      <c r="K1202">
        <v>2</v>
      </c>
      <c r="L1202">
        <v>1</v>
      </c>
      <c r="M1202" t="s">
        <v>25</v>
      </c>
      <c r="N1202">
        <v>17</v>
      </c>
      <c r="O1202" t="s">
        <v>30</v>
      </c>
      <c r="P1202" t="s">
        <v>30</v>
      </c>
      <c r="Q1202">
        <v>8</v>
      </c>
      <c r="R1202">
        <v>118</v>
      </c>
      <c r="S1202" t="s">
        <v>31</v>
      </c>
    </row>
    <row r="1203" spans="1:19" x14ac:dyDescent="0.35">
      <c r="A1203" t="s">
        <v>58</v>
      </c>
      <c r="B1203">
        <v>32</v>
      </c>
      <c r="C1203" t="s">
        <v>194</v>
      </c>
      <c r="D1203">
        <v>124</v>
      </c>
      <c r="E1203" t="s">
        <v>195</v>
      </c>
      <c r="F1203" t="s">
        <v>95</v>
      </c>
      <c r="G1203" t="s">
        <v>23</v>
      </c>
      <c r="H1203">
        <v>210</v>
      </c>
      <c r="I1203" t="s">
        <v>100</v>
      </c>
      <c r="J1203">
        <v>600</v>
      </c>
      <c r="K1203">
        <v>2</v>
      </c>
      <c r="L1203">
        <v>3</v>
      </c>
      <c r="M1203" t="s">
        <v>25</v>
      </c>
      <c r="N1203">
        <v>18</v>
      </c>
      <c r="O1203" t="s">
        <v>30</v>
      </c>
      <c r="P1203" t="s">
        <v>25</v>
      </c>
      <c r="Q1203">
        <v>0</v>
      </c>
      <c r="R1203">
        <v>70</v>
      </c>
      <c r="S1203" t="s">
        <v>31</v>
      </c>
    </row>
    <row r="1204" spans="1:19" x14ac:dyDescent="0.35">
      <c r="A1204" t="s">
        <v>59</v>
      </c>
      <c r="B1204">
        <v>33</v>
      </c>
      <c r="C1204" t="s">
        <v>194</v>
      </c>
      <c r="D1204">
        <v>124</v>
      </c>
      <c r="E1204" t="s">
        <v>195</v>
      </c>
      <c r="F1204" t="s">
        <v>95</v>
      </c>
      <c r="G1204" t="s">
        <v>23</v>
      </c>
      <c r="H1204">
        <v>30</v>
      </c>
      <c r="I1204" t="s">
        <v>25</v>
      </c>
      <c r="J1204">
        <v>300</v>
      </c>
      <c r="K1204">
        <v>2</v>
      </c>
      <c r="L1204">
        <v>2</v>
      </c>
      <c r="M1204" t="s">
        <v>25</v>
      </c>
      <c r="N1204" t="s">
        <v>26</v>
      </c>
      <c r="O1204" t="s">
        <v>25</v>
      </c>
      <c r="P1204" t="s">
        <v>30</v>
      </c>
      <c r="Q1204">
        <v>0</v>
      </c>
      <c r="R1204">
        <v>40</v>
      </c>
      <c r="S1204" t="s">
        <v>31</v>
      </c>
    </row>
    <row r="1205" spans="1:19" x14ac:dyDescent="0.35">
      <c r="A1205" t="s">
        <v>60</v>
      </c>
      <c r="B1205">
        <v>34</v>
      </c>
      <c r="C1205" t="s">
        <v>194</v>
      </c>
      <c r="D1205">
        <v>124</v>
      </c>
      <c r="E1205" t="s">
        <v>195</v>
      </c>
      <c r="F1205" t="s">
        <v>95</v>
      </c>
      <c r="G1205" t="s">
        <v>23</v>
      </c>
      <c r="H1205">
        <v>178</v>
      </c>
      <c r="I1205" t="s">
        <v>86</v>
      </c>
      <c r="J1205">
        <v>300</v>
      </c>
      <c r="K1205">
        <v>2</v>
      </c>
      <c r="L1205">
        <v>2</v>
      </c>
      <c r="M1205" t="s">
        <v>25</v>
      </c>
      <c r="N1205">
        <v>17</v>
      </c>
      <c r="O1205" t="s">
        <v>30</v>
      </c>
      <c r="P1205" t="s">
        <v>25</v>
      </c>
      <c r="Q1205">
        <v>0</v>
      </c>
      <c r="R1205">
        <v>90</v>
      </c>
      <c r="S1205" t="s">
        <v>27</v>
      </c>
    </row>
    <row r="1206" spans="1:19" x14ac:dyDescent="0.35">
      <c r="A1206" t="s">
        <v>61</v>
      </c>
      <c r="B1206">
        <v>35</v>
      </c>
      <c r="C1206" t="s">
        <v>194</v>
      </c>
      <c r="D1206">
        <v>124</v>
      </c>
      <c r="E1206" t="s">
        <v>195</v>
      </c>
      <c r="F1206" t="s">
        <v>95</v>
      </c>
      <c r="G1206" t="s">
        <v>23</v>
      </c>
      <c r="H1206">
        <v>313</v>
      </c>
      <c r="I1206" t="s">
        <v>100</v>
      </c>
      <c r="J1206">
        <v>400</v>
      </c>
      <c r="K1206">
        <v>2</v>
      </c>
      <c r="L1206">
        <v>3</v>
      </c>
      <c r="M1206" t="s">
        <v>25</v>
      </c>
      <c r="N1206">
        <v>17</v>
      </c>
      <c r="O1206" t="s">
        <v>25</v>
      </c>
      <c r="P1206" t="s">
        <v>25</v>
      </c>
      <c r="Q1206">
        <v>0</v>
      </c>
      <c r="R1206">
        <v>400</v>
      </c>
      <c r="S1206" t="s">
        <v>31</v>
      </c>
    </row>
    <row r="1207" spans="1:19" x14ac:dyDescent="0.35">
      <c r="A1207" t="s">
        <v>62</v>
      </c>
      <c r="B1207">
        <v>36</v>
      </c>
      <c r="C1207" t="s">
        <v>194</v>
      </c>
      <c r="D1207">
        <v>124</v>
      </c>
      <c r="E1207" t="s">
        <v>195</v>
      </c>
      <c r="F1207" t="s">
        <v>95</v>
      </c>
      <c r="G1207" t="s">
        <v>23</v>
      </c>
      <c r="H1207">
        <v>70</v>
      </c>
      <c r="I1207" t="s">
        <v>25</v>
      </c>
      <c r="J1207">
        <v>250</v>
      </c>
      <c r="K1207">
        <v>2</v>
      </c>
      <c r="L1207">
        <v>2</v>
      </c>
      <c r="M1207" t="s">
        <v>25</v>
      </c>
      <c r="N1207">
        <v>17</v>
      </c>
      <c r="O1207" t="s">
        <v>25</v>
      </c>
      <c r="P1207" t="s">
        <v>25</v>
      </c>
      <c r="Q1207">
        <v>0</v>
      </c>
      <c r="R1207">
        <v>20</v>
      </c>
      <c r="S1207" t="s">
        <v>27</v>
      </c>
    </row>
    <row r="1208" spans="1:19" x14ac:dyDescent="0.35">
      <c r="A1208" t="s">
        <v>63</v>
      </c>
      <c r="B1208">
        <v>37</v>
      </c>
      <c r="C1208" t="s">
        <v>194</v>
      </c>
      <c r="D1208">
        <v>124</v>
      </c>
      <c r="E1208" t="s">
        <v>195</v>
      </c>
      <c r="F1208" t="s">
        <v>95</v>
      </c>
      <c r="G1208" t="s">
        <v>23</v>
      </c>
      <c r="H1208">
        <v>193</v>
      </c>
      <c r="I1208" t="s">
        <v>25</v>
      </c>
      <c r="J1208">
        <v>300</v>
      </c>
      <c r="K1208">
        <v>2</v>
      </c>
      <c r="L1208">
        <v>2</v>
      </c>
      <c r="M1208" t="s">
        <v>25</v>
      </c>
      <c r="N1208" t="s">
        <v>26</v>
      </c>
      <c r="O1208" t="s">
        <v>25</v>
      </c>
      <c r="P1208" t="s">
        <v>30</v>
      </c>
      <c r="Q1208">
        <v>8</v>
      </c>
      <c r="R1208">
        <v>40</v>
      </c>
      <c r="S1208" t="s">
        <v>31</v>
      </c>
    </row>
    <row r="1209" spans="1:19" x14ac:dyDescent="0.35">
      <c r="A1209" t="s">
        <v>64</v>
      </c>
      <c r="B1209">
        <v>38</v>
      </c>
      <c r="C1209" t="s">
        <v>194</v>
      </c>
      <c r="D1209">
        <v>124</v>
      </c>
      <c r="E1209" t="s">
        <v>195</v>
      </c>
      <c r="F1209" t="s">
        <v>95</v>
      </c>
      <c r="G1209" t="s">
        <v>23</v>
      </c>
      <c r="H1209">
        <v>260</v>
      </c>
      <c r="I1209" t="s">
        <v>86</v>
      </c>
      <c r="J1209">
        <v>350</v>
      </c>
      <c r="K1209">
        <v>2</v>
      </c>
      <c r="L1209">
        <v>3</v>
      </c>
      <c r="M1209" t="s">
        <v>25</v>
      </c>
      <c r="N1209" t="s">
        <v>26</v>
      </c>
      <c r="O1209" t="s">
        <v>25</v>
      </c>
      <c r="P1209" t="s">
        <v>30</v>
      </c>
      <c r="Q1209">
        <v>0</v>
      </c>
      <c r="R1209">
        <v>40</v>
      </c>
      <c r="S1209" t="s">
        <v>31</v>
      </c>
    </row>
    <row r="1210" spans="1:19" x14ac:dyDescent="0.35">
      <c r="A1210" t="s">
        <v>65</v>
      </c>
      <c r="B1210">
        <v>39</v>
      </c>
      <c r="C1210" t="s">
        <v>194</v>
      </c>
      <c r="D1210">
        <v>124</v>
      </c>
      <c r="E1210" t="s">
        <v>195</v>
      </c>
      <c r="F1210" t="s">
        <v>95</v>
      </c>
      <c r="G1210" t="s">
        <v>23</v>
      </c>
      <c r="H1210">
        <v>85</v>
      </c>
      <c r="I1210" t="s">
        <v>100</v>
      </c>
      <c r="J1210">
        <v>200</v>
      </c>
      <c r="K1210">
        <v>2</v>
      </c>
      <c r="L1210">
        <v>2</v>
      </c>
      <c r="M1210" t="s">
        <v>25</v>
      </c>
      <c r="N1210">
        <v>16</v>
      </c>
      <c r="O1210" t="s">
        <v>25</v>
      </c>
      <c r="P1210" t="s">
        <v>30</v>
      </c>
      <c r="Q1210">
        <v>4</v>
      </c>
      <c r="R1210">
        <v>55</v>
      </c>
      <c r="S1210" t="s">
        <v>31</v>
      </c>
    </row>
    <row r="1211" spans="1:19" x14ac:dyDescent="0.35">
      <c r="A1211" t="s">
        <v>66</v>
      </c>
      <c r="B1211">
        <v>40</v>
      </c>
      <c r="C1211" t="s">
        <v>194</v>
      </c>
      <c r="D1211">
        <v>124</v>
      </c>
      <c r="E1211" t="s">
        <v>195</v>
      </c>
      <c r="F1211" t="s">
        <v>95</v>
      </c>
      <c r="G1211" t="s">
        <v>23</v>
      </c>
      <c r="H1211">
        <v>60</v>
      </c>
      <c r="I1211" t="s">
        <v>99</v>
      </c>
      <c r="J1211">
        <v>600</v>
      </c>
      <c r="K1211">
        <v>2</v>
      </c>
      <c r="L1211">
        <v>2</v>
      </c>
      <c r="M1211" t="s">
        <v>25</v>
      </c>
      <c r="N1211">
        <v>16</v>
      </c>
      <c r="O1211" t="s">
        <v>25</v>
      </c>
      <c r="P1211" t="s">
        <v>25</v>
      </c>
      <c r="Q1211">
        <v>0</v>
      </c>
      <c r="R1211">
        <v>100</v>
      </c>
      <c r="S1211" t="s">
        <v>31</v>
      </c>
    </row>
    <row r="1212" spans="1:19" x14ac:dyDescent="0.35">
      <c r="A1212" t="s">
        <v>67</v>
      </c>
      <c r="B1212">
        <v>41</v>
      </c>
      <c r="C1212" t="s">
        <v>194</v>
      </c>
      <c r="D1212">
        <v>124</v>
      </c>
      <c r="E1212" t="s">
        <v>195</v>
      </c>
      <c r="F1212" t="s">
        <v>95</v>
      </c>
      <c r="G1212" t="s">
        <v>23</v>
      </c>
      <c r="H1212">
        <v>155</v>
      </c>
      <c r="I1212" t="s">
        <v>86</v>
      </c>
      <c r="J1212">
        <v>351</v>
      </c>
      <c r="K1212">
        <v>2</v>
      </c>
      <c r="L1212">
        <v>3</v>
      </c>
      <c r="M1212" t="s">
        <v>25</v>
      </c>
      <c r="N1212">
        <v>18</v>
      </c>
      <c r="O1212" t="s">
        <v>25</v>
      </c>
      <c r="P1212" t="s">
        <v>25</v>
      </c>
      <c r="Q1212">
        <v>0</v>
      </c>
      <c r="R1212">
        <v>65</v>
      </c>
      <c r="S1212" t="s">
        <v>31</v>
      </c>
    </row>
    <row r="1213" spans="1:19" x14ac:dyDescent="0.35">
      <c r="A1213" t="s">
        <v>68</v>
      </c>
      <c r="B1213">
        <v>42</v>
      </c>
      <c r="C1213" t="s">
        <v>194</v>
      </c>
      <c r="D1213">
        <v>124</v>
      </c>
      <c r="E1213" t="s">
        <v>195</v>
      </c>
      <c r="F1213" t="s">
        <v>95</v>
      </c>
      <c r="G1213" t="s">
        <v>23</v>
      </c>
      <c r="H1213">
        <v>103</v>
      </c>
      <c r="I1213" t="s">
        <v>100</v>
      </c>
      <c r="J1213">
        <v>200</v>
      </c>
      <c r="K1213">
        <v>2</v>
      </c>
      <c r="L1213">
        <v>1</v>
      </c>
      <c r="M1213" t="s">
        <v>25</v>
      </c>
      <c r="N1213">
        <v>16</v>
      </c>
      <c r="O1213" t="s">
        <v>30</v>
      </c>
      <c r="P1213" t="s">
        <v>25</v>
      </c>
      <c r="Q1213">
        <v>0</v>
      </c>
      <c r="R1213">
        <v>67</v>
      </c>
      <c r="S1213" t="s">
        <v>31</v>
      </c>
    </row>
    <row r="1214" spans="1:19" x14ac:dyDescent="0.35">
      <c r="A1214" t="s">
        <v>69</v>
      </c>
      <c r="B1214">
        <v>44</v>
      </c>
      <c r="C1214" t="s">
        <v>194</v>
      </c>
      <c r="D1214">
        <v>124</v>
      </c>
      <c r="E1214" t="s">
        <v>195</v>
      </c>
      <c r="F1214" t="s">
        <v>95</v>
      </c>
      <c r="G1214" t="s">
        <v>23</v>
      </c>
      <c r="H1214">
        <v>100</v>
      </c>
      <c r="I1214" t="s">
        <v>86</v>
      </c>
      <c r="J1214">
        <v>300</v>
      </c>
      <c r="K1214">
        <v>2</v>
      </c>
      <c r="L1214">
        <v>1</v>
      </c>
      <c r="M1214" t="s">
        <v>25</v>
      </c>
      <c r="N1214">
        <v>18</v>
      </c>
      <c r="O1214" t="s">
        <v>30</v>
      </c>
      <c r="P1214" t="s">
        <v>25</v>
      </c>
      <c r="Q1214">
        <v>0</v>
      </c>
      <c r="R1214">
        <v>25</v>
      </c>
      <c r="S1214" t="s">
        <v>27</v>
      </c>
    </row>
    <row r="1215" spans="1:19" x14ac:dyDescent="0.35">
      <c r="A1215" t="s">
        <v>70</v>
      </c>
      <c r="B1215">
        <v>45</v>
      </c>
      <c r="C1215" t="s">
        <v>194</v>
      </c>
      <c r="D1215">
        <v>124</v>
      </c>
      <c r="E1215" t="s">
        <v>195</v>
      </c>
      <c r="F1215" t="s">
        <v>95</v>
      </c>
      <c r="G1215" t="s">
        <v>23</v>
      </c>
      <c r="H1215">
        <v>175</v>
      </c>
      <c r="I1215" t="s">
        <v>100</v>
      </c>
      <c r="J1215">
        <v>300</v>
      </c>
      <c r="K1215">
        <v>2</v>
      </c>
      <c r="L1215">
        <v>2</v>
      </c>
      <c r="M1215" t="s">
        <v>25</v>
      </c>
      <c r="N1215">
        <v>16</v>
      </c>
      <c r="O1215" t="s">
        <v>25</v>
      </c>
      <c r="P1215" t="s">
        <v>30</v>
      </c>
      <c r="Q1215">
        <v>4</v>
      </c>
      <c r="R1215">
        <v>52</v>
      </c>
      <c r="S1215" t="s">
        <v>31</v>
      </c>
    </row>
    <row r="1216" spans="1:19" x14ac:dyDescent="0.35">
      <c r="A1216" t="s">
        <v>71</v>
      </c>
      <c r="B1216">
        <v>46</v>
      </c>
      <c r="C1216" t="s">
        <v>194</v>
      </c>
      <c r="D1216">
        <v>124</v>
      </c>
      <c r="E1216" t="s">
        <v>195</v>
      </c>
      <c r="F1216" t="s">
        <v>95</v>
      </c>
      <c r="G1216" t="s">
        <v>23</v>
      </c>
      <c r="H1216">
        <v>100</v>
      </c>
      <c r="I1216" t="s">
        <v>25</v>
      </c>
      <c r="J1216">
        <v>400</v>
      </c>
      <c r="K1216">
        <v>2</v>
      </c>
      <c r="L1216">
        <v>3</v>
      </c>
      <c r="M1216" t="s">
        <v>25</v>
      </c>
      <c r="N1216">
        <v>18</v>
      </c>
      <c r="O1216" t="s">
        <v>25</v>
      </c>
      <c r="P1216" t="s">
        <v>25</v>
      </c>
      <c r="Q1216">
        <v>0</v>
      </c>
      <c r="R1216">
        <v>100</v>
      </c>
      <c r="S1216" t="s">
        <v>31</v>
      </c>
    </row>
    <row r="1217" spans="1:19" x14ac:dyDescent="0.35">
      <c r="A1217" t="s">
        <v>72</v>
      </c>
      <c r="B1217">
        <v>47</v>
      </c>
      <c r="C1217" t="s">
        <v>194</v>
      </c>
      <c r="D1217">
        <v>124</v>
      </c>
      <c r="E1217" t="s">
        <v>195</v>
      </c>
      <c r="F1217" t="s">
        <v>95</v>
      </c>
      <c r="G1217" t="s">
        <v>23</v>
      </c>
      <c r="H1217">
        <v>200</v>
      </c>
      <c r="I1217" t="s">
        <v>100</v>
      </c>
      <c r="J1217">
        <v>300</v>
      </c>
      <c r="K1217">
        <v>2</v>
      </c>
      <c r="L1217">
        <v>2</v>
      </c>
      <c r="M1217" t="s">
        <v>25</v>
      </c>
      <c r="N1217">
        <v>16</v>
      </c>
      <c r="O1217" t="s">
        <v>25</v>
      </c>
      <c r="P1217" t="s">
        <v>25</v>
      </c>
      <c r="Q1217">
        <v>0</v>
      </c>
      <c r="R1217">
        <v>60</v>
      </c>
      <c r="S1217" t="s">
        <v>196</v>
      </c>
    </row>
    <row r="1218" spans="1:19" x14ac:dyDescent="0.35">
      <c r="A1218" t="s">
        <v>73</v>
      </c>
      <c r="B1218">
        <v>48</v>
      </c>
      <c r="C1218" t="s">
        <v>194</v>
      </c>
      <c r="D1218">
        <v>124</v>
      </c>
      <c r="E1218" t="s">
        <v>195</v>
      </c>
      <c r="F1218" t="s">
        <v>95</v>
      </c>
      <c r="G1218" t="s">
        <v>23</v>
      </c>
      <c r="H1218">
        <v>172</v>
      </c>
      <c r="I1218" t="s">
        <v>86</v>
      </c>
      <c r="J1218">
        <v>600</v>
      </c>
      <c r="K1218">
        <v>2</v>
      </c>
      <c r="L1218">
        <v>2</v>
      </c>
      <c r="M1218" t="s">
        <v>25</v>
      </c>
      <c r="N1218">
        <v>17</v>
      </c>
      <c r="O1218" t="s">
        <v>25</v>
      </c>
      <c r="P1218" t="s">
        <v>25</v>
      </c>
      <c r="Q1218">
        <v>4</v>
      </c>
      <c r="R1218">
        <v>50</v>
      </c>
      <c r="S1218" t="s">
        <v>31</v>
      </c>
    </row>
    <row r="1219" spans="1:19" x14ac:dyDescent="0.35">
      <c r="A1219" t="s">
        <v>74</v>
      </c>
      <c r="B1219">
        <v>49</v>
      </c>
      <c r="C1219" t="s">
        <v>194</v>
      </c>
      <c r="D1219">
        <v>124</v>
      </c>
      <c r="E1219" t="s">
        <v>195</v>
      </c>
      <c r="F1219" t="s">
        <v>95</v>
      </c>
      <c r="G1219" t="s">
        <v>23</v>
      </c>
      <c r="H1219">
        <v>254</v>
      </c>
      <c r="I1219" t="s">
        <v>25</v>
      </c>
      <c r="J1219">
        <v>300</v>
      </c>
      <c r="K1219">
        <v>2</v>
      </c>
      <c r="L1219">
        <v>2</v>
      </c>
      <c r="M1219" t="s">
        <v>25</v>
      </c>
      <c r="N1219" t="s">
        <v>26</v>
      </c>
      <c r="O1219" t="s">
        <v>25</v>
      </c>
      <c r="P1219" t="s">
        <v>30</v>
      </c>
      <c r="Q1219">
        <v>0</v>
      </c>
      <c r="R1219">
        <v>52</v>
      </c>
      <c r="S1219" t="s">
        <v>27</v>
      </c>
    </row>
    <row r="1220" spans="1:19" x14ac:dyDescent="0.35">
      <c r="A1220" t="s">
        <v>75</v>
      </c>
      <c r="B1220">
        <v>50</v>
      </c>
      <c r="C1220" t="s">
        <v>194</v>
      </c>
      <c r="D1220">
        <v>124</v>
      </c>
      <c r="E1220" t="s">
        <v>195</v>
      </c>
      <c r="F1220" t="s">
        <v>95</v>
      </c>
      <c r="G1220" t="s">
        <v>23</v>
      </c>
      <c r="H1220">
        <v>360</v>
      </c>
      <c r="I1220" t="s">
        <v>25</v>
      </c>
      <c r="J1220">
        <v>200</v>
      </c>
      <c r="K1220">
        <v>2</v>
      </c>
      <c r="L1220">
        <v>2</v>
      </c>
      <c r="M1220" t="s">
        <v>25</v>
      </c>
      <c r="N1220">
        <v>18</v>
      </c>
      <c r="O1220" t="s">
        <v>25</v>
      </c>
      <c r="P1220" t="s">
        <v>25</v>
      </c>
      <c r="Q1220">
        <v>0</v>
      </c>
      <c r="R1220">
        <v>130</v>
      </c>
      <c r="S1220" t="s">
        <v>27</v>
      </c>
    </row>
    <row r="1221" spans="1:19" x14ac:dyDescent="0.35">
      <c r="A1221" t="s">
        <v>76</v>
      </c>
      <c r="B1221">
        <v>51</v>
      </c>
      <c r="C1221" t="s">
        <v>194</v>
      </c>
      <c r="D1221">
        <v>124</v>
      </c>
      <c r="E1221" t="s">
        <v>195</v>
      </c>
      <c r="F1221" t="s">
        <v>95</v>
      </c>
      <c r="G1221" t="s">
        <v>23</v>
      </c>
      <c r="H1221">
        <v>267</v>
      </c>
      <c r="I1221" t="s">
        <v>25</v>
      </c>
      <c r="J1221">
        <v>150</v>
      </c>
      <c r="K1221">
        <v>2</v>
      </c>
      <c r="L1221">
        <v>2</v>
      </c>
      <c r="M1221" t="s">
        <v>25</v>
      </c>
      <c r="N1221" t="s">
        <v>26</v>
      </c>
      <c r="O1221" t="s">
        <v>25</v>
      </c>
      <c r="P1221" t="s">
        <v>30</v>
      </c>
      <c r="Q1221">
        <v>0</v>
      </c>
      <c r="R1221">
        <v>95</v>
      </c>
      <c r="S1221" t="s">
        <v>27</v>
      </c>
    </row>
    <row r="1222" spans="1:19" x14ac:dyDescent="0.35">
      <c r="A1222" t="s">
        <v>77</v>
      </c>
      <c r="B1222">
        <v>53</v>
      </c>
      <c r="C1222" t="s">
        <v>194</v>
      </c>
      <c r="D1222">
        <v>124</v>
      </c>
      <c r="E1222" t="s">
        <v>195</v>
      </c>
      <c r="F1222" t="s">
        <v>95</v>
      </c>
      <c r="G1222" t="s">
        <v>23</v>
      </c>
      <c r="H1222">
        <v>349</v>
      </c>
      <c r="I1222" t="s">
        <v>25</v>
      </c>
      <c r="J1222">
        <v>600</v>
      </c>
      <c r="K1222">
        <v>2</v>
      </c>
      <c r="L1222">
        <v>2</v>
      </c>
      <c r="M1222" t="s">
        <v>25</v>
      </c>
      <c r="N1222">
        <v>17</v>
      </c>
      <c r="O1222" t="s">
        <v>25</v>
      </c>
      <c r="P1222" t="s">
        <v>30</v>
      </c>
      <c r="R1222">
        <v>55</v>
      </c>
      <c r="S1222" t="s">
        <v>31</v>
      </c>
    </row>
    <row r="1223" spans="1:19" x14ac:dyDescent="0.35">
      <c r="A1223" t="s">
        <v>79</v>
      </c>
      <c r="B1223">
        <v>54</v>
      </c>
      <c r="C1223" t="s">
        <v>194</v>
      </c>
      <c r="D1223">
        <v>124</v>
      </c>
      <c r="E1223" t="s">
        <v>195</v>
      </c>
      <c r="F1223" t="s">
        <v>95</v>
      </c>
      <c r="G1223" t="s">
        <v>23</v>
      </c>
      <c r="H1223">
        <v>134</v>
      </c>
      <c r="I1223" t="s">
        <v>86</v>
      </c>
      <c r="J1223">
        <v>400</v>
      </c>
      <c r="K1223">
        <v>2</v>
      </c>
      <c r="L1223">
        <v>3</v>
      </c>
      <c r="M1223" t="s">
        <v>25</v>
      </c>
      <c r="N1223">
        <v>18</v>
      </c>
      <c r="O1223" t="s">
        <v>30</v>
      </c>
      <c r="P1223" t="s">
        <v>30</v>
      </c>
      <c r="Q1223">
        <v>4</v>
      </c>
      <c r="R1223">
        <v>140</v>
      </c>
      <c r="S1223" t="s">
        <v>31</v>
      </c>
    </row>
    <row r="1224" spans="1:19" x14ac:dyDescent="0.35">
      <c r="A1224" t="s">
        <v>80</v>
      </c>
      <c r="B1224">
        <v>55</v>
      </c>
      <c r="C1224" t="s">
        <v>194</v>
      </c>
      <c r="D1224">
        <v>124</v>
      </c>
      <c r="E1224" t="s">
        <v>195</v>
      </c>
      <c r="F1224" t="s">
        <v>95</v>
      </c>
      <c r="G1224" t="s">
        <v>23</v>
      </c>
      <c r="H1224" s="5">
        <v>314.5</v>
      </c>
      <c r="I1224" t="s">
        <v>86</v>
      </c>
      <c r="J1224">
        <v>300</v>
      </c>
      <c r="K1224">
        <v>2</v>
      </c>
      <c r="L1224">
        <v>2</v>
      </c>
      <c r="M1224" t="s">
        <v>25</v>
      </c>
      <c r="N1224">
        <v>18</v>
      </c>
      <c r="O1224" t="s">
        <v>25</v>
      </c>
      <c r="P1224" t="s">
        <v>30</v>
      </c>
      <c r="Q1224">
        <v>0</v>
      </c>
      <c r="R1224">
        <v>11</v>
      </c>
      <c r="S1224" t="s">
        <v>27</v>
      </c>
    </row>
    <row r="1225" spans="1:19" x14ac:dyDescent="0.35">
      <c r="A1225" t="s">
        <v>81</v>
      </c>
      <c r="B1225">
        <v>56</v>
      </c>
      <c r="C1225" t="s">
        <v>194</v>
      </c>
      <c r="D1225">
        <v>124</v>
      </c>
      <c r="E1225" t="s">
        <v>195</v>
      </c>
      <c r="F1225" t="s">
        <v>95</v>
      </c>
      <c r="G1225" t="s">
        <v>23</v>
      </c>
      <c r="H1225">
        <v>148</v>
      </c>
      <c r="I1225" t="s">
        <v>100</v>
      </c>
      <c r="J1225">
        <v>600</v>
      </c>
      <c r="K1225">
        <v>2</v>
      </c>
      <c r="L1225">
        <v>2</v>
      </c>
      <c r="M1225" t="s">
        <v>25</v>
      </c>
      <c r="N1225">
        <v>16</v>
      </c>
      <c r="O1225" t="s">
        <v>25</v>
      </c>
      <c r="P1225" t="s">
        <v>30</v>
      </c>
      <c r="Q1225">
        <v>0</v>
      </c>
      <c r="R1225">
        <v>96</v>
      </c>
      <c r="S1225" t="s">
        <v>27</v>
      </c>
    </row>
    <row r="1226" spans="1:19" x14ac:dyDescent="0.35">
      <c r="A1226" t="s">
        <v>19</v>
      </c>
      <c r="B1226">
        <v>1</v>
      </c>
      <c r="C1226" t="s">
        <v>197</v>
      </c>
      <c r="D1226">
        <v>125</v>
      </c>
      <c r="E1226" t="s">
        <v>198</v>
      </c>
      <c r="F1226" t="s">
        <v>95</v>
      </c>
      <c r="G1226" t="s">
        <v>23</v>
      </c>
      <c r="H1226">
        <v>255</v>
      </c>
      <c r="I1226" t="s">
        <v>100</v>
      </c>
      <c r="J1226">
        <v>210</v>
      </c>
      <c r="K1226">
        <v>2</v>
      </c>
      <c r="L1226">
        <v>2</v>
      </c>
      <c r="M1226" t="s">
        <v>25</v>
      </c>
      <c r="N1226">
        <v>16</v>
      </c>
      <c r="O1226" t="s">
        <v>25</v>
      </c>
      <c r="P1226" t="s">
        <v>25</v>
      </c>
      <c r="Q1226">
        <v>100</v>
      </c>
      <c r="R1226">
        <v>0</v>
      </c>
      <c r="S1226" t="s">
        <v>27</v>
      </c>
    </row>
    <row r="1227" spans="1:19" x14ac:dyDescent="0.35">
      <c r="A1227" t="s">
        <v>28</v>
      </c>
      <c r="B1227">
        <v>2</v>
      </c>
      <c r="C1227" t="s">
        <v>197</v>
      </c>
      <c r="D1227">
        <v>125</v>
      </c>
      <c r="E1227" t="s">
        <v>198</v>
      </c>
      <c r="F1227" t="s">
        <v>95</v>
      </c>
      <c r="G1227" t="s">
        <v>23</v>
      </c>
      <c r="H1227">
        <v>420</v>
      </c>
      <c r="I1227" t="s">
        <v>25</v>
      </c>
      <c r="J1227">
        <v>35</v>
      </c>
      <c r="K1227">
        <v>2</v>
      </c>
      <c r="L1227">
        <v>1</v>
      </c>
      <c r="M1227" t="s">
        <v>25</v>
      </c>
      <c r="N1227" t="s">
        <v>26</v>
      </c>
      <c r="O1227" t="s">
        <v>25</v>
      </c>
      <c r="P1227" t="s">
        <v>25</v>
      </c>
      <c r="Q1227">
        <v>180</v>
      </c>
      <c r="R1227">
        <v>0</v>
      </c>
      <c r="S1227" t="s">
        <v>27</v>
      </c>
    </row>
    <row r="1228" spans="1:19" x14ac:dyDescent="0.35">
      <c r="A1228" t="s">
        <v>32</v>
      </c>
      <c r="B1228">
        <v>4</v>
      </c>
      <c r="C1228" t="s">
        <v>197</v>
      </c>
      <c r="D1228">
        <v>125</v>
      </c>
      <c r="E1228" t="s">
        <v>198</v>
      </c>
      <c r="F1228" t="s">
        <v>95</v>
      </c>
      <c r="G1228" t="s">
        <v>25</v>
      </c>
      <c r="H1228" t="s">
        <v>26</v>
      </c>
      <c r="I1228" t="s">
        <v>26</v>
      </c>
      <c r="J1228" t="s">
        <v>26</v>
      </c>
      <c r="L1228" t="s">
        <v>26</v>
      </c>
      <c r="M1228" t="s">
        <v>26</v>
      </c>
      <c r="N1228" t="s">
        <v>26</v>
      </c>
      <c r="O1228" t="s">
        <v>26</v>
      </c>
      <c r="P1228" t="s">
        <v>26</v>
      </c>
      <c r="Q1228" t="s">
        <v>26</v>
      </c>
      <c r="R1228" t="s">
        <v>26</v>
      </c>
      <c r="S1228" t="s">
        <v>26</v>
      </c>
    </row>
    <row r="1229" spans="1:19" x14ac:dyDescent="0.35">
      <c r="A1229" t="s">
        <v>33</v>
      </c>
      <c r="B1229">
        <v>5</v>
      </c>
      <c r="C1229" t="s">
        <v>197</v>
      </c>
      <c r="D1229">
        <v>125</v>
      </c>
      <c r="E1229" t="s">
        <v>198</v>
      </c>
      <c r="F1229" t="s">
        <v>95</v>
      </c>
      <c r="G1229" t="s">
        <v>25</v>
      </c>
      <c r="H1229" t="s">
        <v>26</v>
      </c>
      <c r="I1229" t="s">
        <v>26</v>
      </c>
      <c r="J1229" t="s">
        <v>26</v>
      </c>
      <c r="L1229" t="s">
        <v>26</v>
      </c>
      <c r="M1229" t="s">
        <v>26</v>
      </c>
      <c r="N1229" t="s">
        <v>26</v>
      </c>
      <c r="O1229" t="s">
        <v>26</v>
      </c>
      <c r="P1229" t="s">
        <v>26</v>
      </c>
      <c r="Q1229" t="s">
        <v>26</v>
      </c>
      <c r="R1229" t="s">
        <v>26</v>
      </c>
      <c r="S1229" t="s">
        <v>26</v>
      </c>
    </row>
    <row r="1230" spans="1:19" x14ac:dyDescent="0.35">
      <c r="A1230" t="s">
        <v>34</v>
      </c>
      <c r="B1230">
        <v>6</v>
      </c>
      <c r="C1230" t="s">
        <v>197</v>
      </c>
      <c r="D1230">
        <v>125</v>
      </c>
      <c r="E1230" t="s">
        <v>198</v>
      </c>
      <c r="F1230" t="s">
        <v>95</v>
      </c>
      <c r="G1230" t="s">
        <v>25</v>
      </c>
      <c r="H1230" t="s">
        <v>26</v>
      </c>
      <c r="I1230" t="s">
        <v>26</v>
      </c>
      <c r="J1230" t="s">
        <v>26</v>
      </c>
      <c r="L1230" t="s">
        <v>26</v>
      </c>
      <c r="M1230" t="s">
        <v>26</v>
      </c>
      <c r="N1230" t="s">
        <v>26</v>
      </c>
      <c r="O1230" t="s">
        <v>26</v>
      </c>
      <c r="P1230" t="s">
        <v>26</v>
      </c>
      <c r="Q1230" t="s">
        <v>26</v>
      </c>
      <c r="R1230" t="s">
        <v>26</v>
      </c>
      <c r="S1230" t="s">
        <v>26</v>
      </c>
    </row>
    <row r="1231" spans="1:19" x14ac:dyDescent="0.35">
      <c r="A1231" t="s">
        <v>35</v>
      </c>
      <c r="B1231">
        <v>8</v>
      </c>
      <c r="C1231" t="s">
        <v>197</v>
      </c>
      <c r="D1231">
        <v>125</v>
      </c>
      <c r="E1231" t="s">
        <v>198</v>
      </c>
      <c r="F1231" t="s">
        <v>95</v>
      </c>
      <c r="G1231" t="s">
        <v>25</v>
      </c>
      <c r="H1231" t="s">
        <v>26</v>
      </c>
      <c r="I1231" t="s">
        <v>26</v>
      </c>
      <c r="J1231" t="s">
        <v>26</v>
      </c>
      <c r="L1231" t="s">
        <v>26</v>
      </c>
      <c r="M1231" t="s">
        <v>26</v>
      </c>
      <c r="N1231" t="s">
        <v>26</v>
      </c>
      <c r="O1231" t="s">
        <v>26</v>
      </c>
      <c r="P1231" t="s">
        <v>26</v>
      </c>
      <c r="Q1231" t="s">
        <v>26</v>
      </c>
      <c r="R1231" t="s">
        <v>26</v>
      </c>
      <c r="S1231" t="s">
        <v>26</v>
      </c>
    </row>
    <row r="1232" spans="1:19" x14ac:dyDescent="0.35">
      <c r="A1232" t="s">
        <v>36</v>
      </c>
      <c r="B1232">
        <v>9</v>
      </c>
      <c r="C1232" t="s">
        <v>197</v>
      </c>
      <c r="D1232">
        <v>125</v>
      </c>
      <c r="E1232" t="s">
        <v>198</v>
      </c>
      <c r="F1232" t="s">
        <v>95</v>
      </c>
      <c r="G1232" t="s">
        <v>25</v>
      </c>
      <c r="H1232" t="s">
        <v>26</v>
      </c>
      <c r="I1232" t="s">
        <v>26</v>
      </c>
      <c r="J1232" t="s">
        <v>26</v>
      </c>
      <c r="L1232" t="s">
        <v>26</v>
      </c>
      <c r="M1232" t="s">
        <v>26</v>
      </c>
      <c r="N1232" t="s">
        <v>26</v>
      </c>
      <c r="O1232" t="s">
        <v>26</v>
      </c>
      <c r="P1232" t="s">
        <v>26</v>
      </c>
      <c r="Q1232" t="s">
        <v>26</v>
      </c>
      <c r="R1232" t="s">
        <v>26</v>
      </c>
      <c r="S1232" t="s">
        <v>26</v>
      </c>
    </row>
    <row r="1233" spans="1:19" x14ac:dyDescent="0.35">
      <c r="A1233" t="s">
        <v>37</v>
      </c>
      <c r="B1233">
        <v>10</v>
      </c>
      <c r="C1233" t="s">
        <v>197</v>
      </c>
      <c r="D1233">
        <v>125</v>
      </c>
      <c r="E1233" t="s">
        <v>198</v>
      </c>
      <c r="F1233" t="s">
        <v>95</v>
      </c>
      <c r="G1233" t="s">
        <v>25</v>
      </c>
      <c r="H1233" t="s">
        <v>26</v>
      </c>
      <c r="I1233" t="s">
        <v>26</v>
      </c>
      <c r="J1233" t="s">
        <v>26</v>
      </c>
      <c r="L1233" t="s">
        <v>26</v>
      </c>
      <c r="M1233" t="s">
        <v>26</v>
      </c>
      <c r="N1233" t="s">
        <v>26</v>
      </c>
      <c r="O1233" t="s">
        <v>26</v>
      </c>
      <c r="P1233" t="s">
        <v>26</v>
      </c>
      <c r="Q1233" t="s">
        <v>26</v>
      </c>
      <c r="R1233" t="s">
        <v>26</v>
      </c>
      <c r="S1233" t="s">
        <v>26</v>
      </c>
    </row>
    <row r="1234" spans="1:19" x14ac:dyDescent="0.35">
      <c r="A1234" t="s">
        <v>38</v>
      </c>
      <c r="B1234">
        <v>11</v>
      </c>
      <c r="C1234" t="s">
        <v>197</v>
      </c>
      <c r="D1234">
        <v>125</v>
      </c>
      <c r="E1234" t="s">
        <v>198</v>
      </c>
      <c r="F1234" t="s">
        <v>95</v>
      </c>
      <c r="G1234" t="s">
        <v>23</v>
      </c>
      <c r="H1234">
        <v>230</v>
      </c>
      <c r="I1234" t="s">
        <v>100</v>
      </c>
      <c r="J1234">
        <v>100</v>
      </c>
      <c r="K1234">
        <v>2</v>
      </c>
      <c r="L1234">
        <v>1</v>
      </c>
      <c r="M1234" t="s">
        <v>25</v>
      </c>
      <c r="N1234">
        <v>18</v>
      </c>
      <c r="O1234" t="s">
        <v>25</v>
      </c>
      <c r="P1234" t="s">
        <v>25</v>
      </c>
      <c r="Q1234">
        <v>110</v>
      </c>
      <c r="R1234">
        <v>6</v>
      </c>
      <c r="S1234" t="s">
        <v>31</v>
      </c>
    </row>
    <row r="1235" spans="1:19" x14ac:dyDescent="0.35">
      <c r="A1235" t="s">
        <v>39</v>
      </c>
      <c r="B1235">
        <v>12</v>
      </c>
      <c r="C1235" t="s">
        <v>197</v>
      </c>
      <c r="D1235">
        <v>125</v>
      </c>
      <c r="E1235" t="s">
        <v>198</v>
      </c>
      <c r="F1235" t="s">
        <v>95</v>
      </c>
      <c r="G1235" t="s">
        <v>25</v>
      </c>
      <c r="H1235" t="s">
        <v>26</v>
      </c>
      <c r="I1235" t="s">
        <v>26</v>
      </c>
      <c r="J1235" t="s">
        <v>26</v>
      </c>
      <c r="L1235" t="s">
        <v>26</v>
      </c>
      <c r="M1235" t="s">
        <v>26</v>
      </c>
      <c r="N1235" t="s">
        <v>26</v>
      </c>
      <c r="O1235" t="s">
        <v>26</v>
      </c>
      <c r="P1235" t="s">
        <v>26</v>
      </c>
      <c r="Q1235" t="s">
        <v>26</v>
      </c>
      <c r="R1235" t="s">
        <v>26</v>
      </c>
      <c r="S1235" t="s">
        <v>26</v>
      </c>
    </row>
    <row r="1236" spans="1:19" x14ac:dyDescent="0.35">
      <c r="A1236" t="s">
        <v>40</v>
      </c>
      <c r="B1236">
        <v>13</v>
      </c>
      <c r="C1236" t="s">
        <v>197</v>
      </c>
      <c r="D1236">
        <v>125</v>
      </c>
      <c r="E1236" t="s">
        <v>198</v>
      </c>
      <c r="F1236" t="s">
        <v>95</v>
      </c>
      <c r="G1236" t="s">
        <v>25</v>
      </c>
      <c r="H1236" t="s">
        <v>26</v>
      </c>
      <c r="I1236" t="s">
        <v>26</v>
      </c>
      <c r="J1236" t="s">
        <v>26</v>
      </c>
      <c r="L1236" t="s">
        <v>26</v>
      </c>
      <c r="M1236" t="s">
        <v>26</v>
      </c>
      <c r="N1236" t="s">
        <v>26</v>
      </c>
      <c r="O1236" t="s">
        <v>26</v>
      </c>
      <c r="P1236" t="s">
        <v>26</v>
      </c>
      <c r="Q1236" t="s">
        <v>26</v>
      </c>
      <c r="R1236" t="s">
        <v>26</v>
      </c>
      <c r="S1236" t="s">
        <v>26</v>
      </c>
    </row>
    <row r="1237" spans="1:19" x14ac:dyDescent="0.35">
      <c r="A1237" t="s">
        <v>41</v>
      </c>
      <c r="B1237">
        <v>15</v>
      </c>
      <c r="C1237" t="s">
        <v>197</v>
      </c>
      <c r="D1237">
        <v>125</v>
      </c>
      <c r="E1237" t="s">
        <v>198</v>
      </c>
      <c r="F1237" t="s">
        <v>95</v>
      </c>
      <c r="G1237" t="s">
        <v>23</v>
      </c>
      <c r="H1237">
        <v>165</v>
      </c>
      <c r="I1237" t="s">
        <v>86</v>
      </c>
      <c r="J1237">
        <v>2500</v>
      </c>
      <c r="K1237">
        <v>2</v>
      </c>
      <c r="L1237">
        <v>1</v>
      </c>
      <c r="M1237" t="s">
        <v>25</v>
      </c>
      <c r="N1237">
        <v>16</v>
      </c>
      <c r="O1237" t="s">
        <v>25</v>
      </c>
      <c r="P1237" t="s">
        <v>25</v>
      </c>
      <c r="Q1237">
        <v>46</v>
      </c>
      <c r="R1237">
        <v>0</v>
      </c>
      <c r="S1237" t="s">
        <v>27</v>
      </c>
    </row>
    <row r="1238" spans="1:19" x14ac:dyDescent="0.35">
      <c r="A1238" t="s">
        <v>42</v>
      </c>
      <c r="B1238">
        <v>16</v>
      </c>
      <c r="C1238" t="s">
        <v>197</v>
      </c>
      <c r="D1238">
        <v>125</v>
      </c>
      <c r="E1238" t="s">
        <v>198</v>
      </c>
      <c r="F1238" t="s">
        <v>95</v>
      </c>
      <c r="G1238" t="s">
        <v>25</v>
      </c>
      <c r="H1238" t="s">
        <v>26</v>
      </c>
      <c r="I1238" t="s">
        <v>26</v>
      </c>
      <c r="J1238" t="s">
        <v>26</v>
      </c>
      <c r="L1238" t="s">
        <v>26</v>
      </c>
      <c r="M1238" t="s">
        <v>26</v>
      </c>
      <c r="N1238" t="s">
        <v>26</v>
      </c>
      <c r="O1238" t="s">
        <v>26</v>
      </c>
      <c r="P1238" t="s">
        <v>26</v>
      </c>
      <c r="Q1238" t="s">
        <v>26</v>
      </c>
      <c r="R1238" t="s">
        <v>26</v>
      </c>
      <c r="S1238" t="s">
        <v>26</v>
      </c>
    </row>
    <row r="1239" spans="1:19" x14ac:dyDescent="0.35">
      <c r="A1239" t="s">
        <v>43</v>
      </c>
      <c r="B1239">
        <v>17</v>
      </c>
      <c r="C1239" t="s">
        <v>197</v>
      </c>
      <c r="D1239">
        <v>125</v>
      </c>
      <c r="E1239" t="s">
        <v>198</v>
      </c>
      <c r="F1239" t="s">
        <v>95</v>
      </c>
      <c r="G1239" t="s">
        <v>23</v>
      </c>
      <c r="H1239">
        <v>30</v>
      </c>
      <c r="I1239" t="s">
        <v>86</v>
      </c>
      <c r="J1239">
        <v>300</v>
      </c>
      <c r="K1239">
        <v>2</v>
      </c>
      <c r="M1239" t="s">
        <v>25</v>
      </c>
      <c r="N1239">
        <v>16</v>
      </c>
      <c r="O1239" t="s">
        <v>25</v>
      </c>
      <c r="P1239" t="s">
        <v>25</v>
      </c>
      <c r="Q1239">
        <v>50</v>
      </c>
      <c r="R1239">
        <v>10</v>
      </c>
      <c r="S1239" t="s">
        <v>27</v>
      </c>
    </row>
    <row r="1240" spans="1:19" x14ac:dyDescent="0.35">
      <c r="A1240" t="s">
        <v>44</v>
      </c>
      <c r="B1240">
        <v>18</v>
      </c>
      <c r="C1240" t="s">
        <v>197</v>
      </c>
      <c r="D1240">
        <v>125</v>
      </c>
      <c r="E1240" t="s">
        <v>198</v>
      </c>
      <c r="F1240" t="s">
        <v>95</v>
      </c>
      <c r="G1240" t="s">
        <v>25</v>
      </c>
      <c r="H1240" t="s">
        <v>26</v>
      </c>
      <c r="I1240" t="s">
        <v>26</v>
      </c>
      <c r="J1240" t="s">
        <v>26</v>
      </c>
      <c r="L1240" t="s">
        <v>26</v>
      </c>
      <c r="M1240" t="s">
        <v>26</v>
      </c>
      <c r="N1240" t="s">
        <v>26</v>
      </c>
      <c r="O1240" t="s">
        <v>26</v>
      </c>
      <c r="P1240" t="s">
        <v>26</v>
      </c>
      <c r="Q1240" t="s">
        <v>26</v>
      </c>
      <c r="R1240" t="s">
        <v>26</v>
      </c>
      <c r="S1240" t="s">
        <v>26</v>
      </c>
    </row>
    <row r="1241" spans="1:19" x14ac:dyDescent="0.35">
      <c r="A1241" t="s">
        <v>45</v>
      </c>
      <c r="B1241">
        <v>19</v>
      </c>
      <c r="C1241" t="s">
        <v>197</v>
      </c>
      <c r="D1241">
        <v>125</v>
      </c>
      <c r="E1241" t="s">
        <v>198</v>
      </c>
      <c r="F1241" t="s">
        <v>95</v>
      </c>
      <c r="G1241" t="s">
        <v>25</v>
      </c>
      <c r="H1241" t="s">
        <v>26</v>
      </c>
      <c r="I1241" s="1" t="s">
        <v>26</v>
      </c>
      <c r="J1241" t="s">
        <v>26</v>
      </c>
      <c r="K1241" s="1"/>
      <c r="L1241" s="1" t="s">
        <v>26</v>
      </c>
      <c r="M1241" s="1" t="s">
        <v>26</v>
      </c>
      <c r="N1241" s="1" t="s">
        <v>26</v>
      </c>
      <c r="O1241" s="1" t="s">
        <v>26</v>
      </c>
      <c r="P1241" s="1" t="s">
        <v>26</v>
      </c>
      <c r="Q1241" t="s">
        <v>26</v>
      </c>
      <c r="R1241" s="1" t="s">
        <v>26</v>
      </c>
      <c r="S1241" s="1" t="s">
        <v>26</v>
      </c>
    </row>
    <row r="1242" spans="1:19" x14ac:dyDescent="0.35">
      <c r="A1242" t="s">
        <v>46</v>
      </c>
      <c r="B1242">
        <v>20</v>
      </c>
      <c r="C1242" t="s">
        <v>197</v>
      </c>
      <c r="D1242">
        <v>125</v>
      </c>
      <c r="E1242" t="s">
        <v>198</v>
      </c>
      <c r="F1242" t="s">
        <v>95</v>
      </c>
      <c r="G1242" t="s">
        <v>25</v>
      </c>
      <c r="H1242" t="s">
        <v>26</v>
      </c>
      <c r="I1242" t="s">
        <v>26</v>
      </c>
      <c r="J1242" t="s">
        <v>26</v>
      </c>
      <c r="L1242" t="s">
        <v>26</v>
      </c>
      <c r="M1242" t="s">
        <v>26</v>
      </c>
      <c r="N1242" t="s">
        <v>26</v>
      </c>
      <c r="O1242" t="s">
        <v>26</v>
      </c>
      <c r="P1242" t="s">
        <v>26</v>
      </c>
      <c r="Q1242" t="s">
        <v>26</v>
      </c>
      <c r="R1242" t="s">
        <v>26</v>
      </c>
      <c r="S1242" t="s">
        <v>26</v>
      </c>
    </row>
    <row r="1243" spans="1:19" x14ac:dyDescent="0.35">
      <c r="A1243" t="s">
        <v>47</v>
      </c>
      <c r="B1243">
        <v>21</v>
      </c>
      <c r="C1243" t="s">
        <v>197</v>
      </c>
      <c r="D1243">
        <v>125</v>
      </c>
      <c r="E1243" t="s">
        <v>198</v>
      </c>
      <c r="F1243" t="s">
        <v>95</v>
      </c>
      <c r="G1243" t="s">
        <v>25</v>
      </c>
      <c r="H1243" t="s">
        <v>26</v>
      </c>
      <c r="I1243" s="1" t="s">
        <v>26</v>
      </c>
      <c r="J1243" t="s">
        <v>26</v>
      </c>
      <c r="K1243" s="1"/>
      <c r="L1243" s="1" t="s">
        <v>26</v>
      </c>
      <c r="M1243" s="1" t="s">
        <v>26</v>
      </c>
      <c r="N1243" s="1" t="s">
        <v>26</v>
      </c>
      <c r="O1243" s="1" t="s">
        <v>26</v>
      </c>
      <c r="P1243" s="1" t="s">
        <v>26</v>
      </c>
      <c r="Q1243" t="s">
        <v>26</v>
      </c>
      <c r="R1243" s="1" t="s">
        <v>26</v>
      </c>
      <c r="S1243" s="1" t="s">
        <v>26</v>
      </c>
    </row>
    <row r="1244" spans="1:19" x14ac:dyDescent="0.35">
      <c r="A1244" t="s">
        <v>48</v>
      </c>
      <c r="B1244">
        <v>22</v>
      </c>
      <c r="C1244" t="s">
        <v>197</v>
      </c>
      <c r="D1244">
        <v>125</v>
      </c>
      <c r="E1244" t="s">
        <v>198</v>
      </c>
      <c r="F1244" t="s">
        <v>95</v>
      </c>
      <c r="G1244" t="s">
        <v>23</v>
      </c>
      <c r="H1244">
        <v>25</v>
      </c>
      <c r="I1244" t="s">
        <v>100</v>
      </c>
      <c r="J1244">
        <v>500</v>
      </c>
      <c r="K1244">
        <v>2</v>
      </c>
      <c r="L1244">
        <v>1</v>
      </c>
      <c r="M1244" t="s">
        <v>25</v>
      </c>
      <c r="N1244">
        <v>16</v>
      </c>
      <c r="O1244" t="s">
        <v>25</v>
      </c>
      <c r="P1244" t="s">
        <v>25</v>
      </c>
      <c r="Q1244">
        <v>50</v>
      </c>
      <c r="R1244">
        <v>0</v>
      </c>
      <c r="S1244" t="s">
        <v>27</v>
      </c>
    </row>
    <row r="1245" spans="1:19" x14ac:dyDescent="0.35">
      <c r="A1245" t="s">
        <v>49</v>
      </c>
      <c r="B1245">
        <v>23</v>
      </c>
      <c r="C1245" t="s">
        <v>197</v>
      </c>
      <c r="D1245">
        <v>125</v>
      </c>
      <c r="E1245" t="s">
        <v>198</v>
      </c>
      <c r="F1245" t="s">
        <v>95</v>
      </c>
      <c r="G1245" t="s">
        <v>25</v>
      </c>
      <c r="H1245" t="s">
        <v>26</v>
      </c>
      <c r="I1245" s="1" t="s">
        <v>26</v>
      </c>
      <c r="J1245" t="s">
        <v>26</v>
      </c>
      <c r="K1245" s="1"/>
      <c r="L1245" s="1" t="s">
        <v>26</v>
      </c>
      <c r="M1245" s="1" t="s">
        <v>26</v>
      </c>
      <c r="N1245" s="1" t="s">
        <v>26</v>
      </c>
      <c r="O1245" s="1" t="s">
        <v>26</v>
      </c>
      <c r="P1245" s="1" t="s">
        <v>26</v>
      </c>
      <c r="Q1245" t="s">
        <v>26</v>
      </c>
      <c r="R1245" s="1" t="s">
        <v>26</v>
      </c>
      <c r="S1245" s="1" t="s">
        <v>26</v>
      </c>
    </row>
    <row r="1246" spans="1:19" x14ac:dyDescent="0.35">
      <c r="A1246" t="s">
        <v>50</v>
      </c>
      <c r="B1246">
        <v>24</v>
      </c>
      <c r="C1246" t="s">
        <v>197</v>
      </c>
      <c r="D1246">
        <v>125</v>
      </c>
      <c r="E1246" t="s">
        <v>198</v>
      </c>
      <c r="F1246" t="s">
        <v>95</v>
      </c>
      <c r="G1246" t="s">
        <v>25</v>
      </c>
      <c r="H1246" t="s">
        <v>26</v>
      </c>
      <c r="I1246" s="1" t="s">
        <v>26</v>
      </c>
      <c r="J1246" t="s">
        <v>26</v>
      </c>
      <c r="K1246" s="1"/>
      <c r="L1246" s="1" t="s">
        <v>26</v>
      </c>
      <c r="M1246" s="1" t="s">
        <v>26</v>
      </c>
      <c r="N1246" s="1" t="s">
        <v>26</v>
      </c>
      <c r="O1246" s="1" t="s">
        <v>26</v>
      </c>
      <c r="P1246" s="1" t="s">
        <v>26</v>
      </c>
      <c r="Q1246" t="s">
        <v>26</v>
      </c>
      <c r="R1246" s="1" t="s">
        <v>26</v>
      </c>
      <c r="S1246" s="1" t="s">
        <v>26</v>
      </c>
    </row>
    <row r="1247" spans="1:19" x14ac:dyDescent="0.35">
      <c r="A1247" t="s">
        <v>51</v>
      </c>
      <c r="B1247">
        <v>25</v>
      </c>
      <c r="C1247" t="s">
        <v>197</v>
      </c>
      <c r="D1247">
        <v>125</v>
      </c>
      <c r="E1247" t="s">
        <v>198</v>
      </c>
      <c r="F1247" t="s">
        <v>95</v>
      </c>
      <c r="G1247" t="s">
        <v>25</v>
      </c>
      <c r="H1247" t="s">
        <v>26</v>
      </c>
      <c r="I1247" s="1" t="s">
        <v>26</v>
      </c>
      <c r="J1247" t="s">
        <v>26</v>
      </c>
      <c r="K1247" s="1"/>
      <c r="L1247" s="1" t="s">
        <v>26</v>
      </c>
      <c r="M1247" s="1" t="s">
        <v>26</v>
      </c>
      <c r="N1247" s="1" t="s">
        <v>26</v>
      </c>
      <c r="O1247" s="1" t="s">
        <v>26</v>
      </c>
      <c r="P1247" s="1" t="s">
        <v>26</v>
      </c>
      <c r="Q1247" t="s">
        <v>26</v>
      </c>
      <c r="R1247" s="1" t="s">
        <v>26</v>
      </c>
      <c r="S1247" s="1" t="s">
        <v>26</v>
      </c>
    </row>
    <row r="1248" spans="1:19" x14ac:dyDescent="0.35">
      <c r="A1248" t="s">
        <v>52</v>
      </c>
      <c r="B1248">
        <v>26</v>
      </c>
      <c r="C1248" t="s">
        <v>197</v>
      </c>
      <c r="D1248">
        <v>125</v>
      </c>
      <c r="E1248" t="s">
        <v>198</v>
      </c>
      <c r="F1248" t="s">
        <v>95</v>
      </c>
      <c r="G1248" t="s">
        <v>25</v>
      </c>
      <c r="H1248" t="s">
        <v>26</v>
      </c>
      <c r="I1248" s="1" t="s">
        <v>26</v>
      </c>
      <c r="J1248" t="s">
        <v>26</v>
      </c>
      <c r="K1248" s="1"/>
      <c r="L1248" s="1" t="s">
        <v>26</v>
      </c>
      <c r="M1248" s="1" t="s">
        <v>26</v>
      </c>
      <c r="N1248" s="1" t="s">
        <v>26</v>
      </c>
      <c r="O1248" s="1" t="s">
        <v>26</v>
      </c>
      <c r="P1248" s="1" t="s">
        <v>26</v>
      </c>
      <c r="Q1248" t="s">
        <v>26</v>
      </c>
      <c r="R1248" s="1" t="s">
        <v>26</v>
      </c>
      <c r="S1248" s="1" t="s">
        <v>26</v>
      </c>
    </row>
    <row r="1249" spans="1:19" x14ac:dyDescent="0.35">
      <c r="A1249" t="s">
        <v>53</v>
      </c>
      <c r="B1249">
        <v>27</v>
      </c>
      <c r="C1249" t="s">
        <v>197</v>
      </c>
      <c r="D1249">
        <v>125</v>
      </c>
      <c r="E1249" t="s">
        <v>198</v>
      </c>
      <c r="F1249" t="s">
        <v>95</v>
      </c>
      <c r="G1249" t="s">
        <v>25</v>
      </c>
      <c r="H1249" t="s">
        <v>26</v>
      </c>
      <c r="I1249" s="1" t="s">
        <v>26</v>
      </c>
      <c r="J1249" t="s">
        <v>26</v>
      </c>
      <c r="K1249" s="1"/>
      <c r="L1249" s="1" t="s">
        <v>26</v>
      </c>
      <c r="M1249" s="1" t="s">
        <v>26</v>
      </c>
      <c r="N1249" s="1" t="s">
        <v>26</v>
      </c>
      <c r="O1249" s="1" t="s">
        <v>26</v>
      </c>
      <c r="P1249" s="1" t="s">
        <v>26</v>
      </c>
      <c r="Q1249" t="s">
        <v>26</v>
      </c>
      <c r="R1249" s="1" t="s">
        <v>26</v>
      </c>
      <c r="S1249" s="1" t="s">
        <v>26</v>
      </c>
    </row>
    <row r="1250" spans="1:19" x14ac:dyDescent="0.35">
      <c r="A1250" t="s">
        <v>54</v>
      </c>
      <c r="B1250">
        <v>28</v>
      </c>
      <c r="C1250" t="s">
        <v>197</v>
      </c>
      <c r="D1250">
        <v>125</v>
      </c>
      <c r="E1250" t="s">
        <v>198</v>
      </c>
      <c r="F1250" t="s">
        <v>95</v>
      </c>
      <c r="G1250" t="s">
        <v>25</v>
      </c>
      <c r="H1250" t="s">
        <v>26</v>
      </c>
      <c r="I1250" s="1" t="s">
        <v>26</v>
      </c>
      <c r="J1250" t="s">
        <v>26</v>
      </c>
      <c r="K1250" s="1"/>
      <c r="L1250" s="1" t="s">
        <v>26</v>
      </c>
      <c r="M1250" s="1" t="s">
        <v>26</v>
      </c>
      <c r="N1250" s="1" t="s">
        <v>26</v>
      </c>
      <c r="O1250" s="1" t="s">
        <v>26</v>
      </c>
      <c r="P1250" s="1" t="s">
        <v>26</v>
      </c>
      <c r="Q1250" t="s">
        <v>26</v>
      </c>
      <c r="R1250" s="1" t="s">
        <v>26</v>
      </c>
      <c r="S1250" s="1" t="s">
        <v>26</v>
      </c>
    </row>
    <row r="1251" spans="1:19" x14ac:dyDescent="0.35">
      <c r="A1251" t="s">
        <v>55</v>
      </c>
      <c r="B1251">
        <v>29</v>
      </c>
      <c r="C1251" t="s">
        <v>197</v>
      </c>
      <c r="D1251">
        <v>125</v>
      </c>
      <c r="E1251" t="s">
        <v>198</v>
      </c>
      <c r="F1251" t="s">
        <v>95</v>
      </c>
      <c r="G1251" t="s">
        <v>23</v>
      </c>
      <c r="H1251">
        <v>20</v>
      </c>
      <c r="I1251" t="s">
        <v>25</v>
      </c>
      <c r="J1251">
        <v>6</v>
      </c>
      <c r="K1251">
        <v>0</v>
      </c>
      <c r="M1251" t="s">
        <v>25</v>
      </c>
      <c r="N1251">
        <v>17</v>
      </c>
      <c r="O1251" t="s">
        <v>25</v>
      </c>
      <c r="P1251" t="s">
        <v>25</v>
      </c>
      <c r="Q1251">
        <v>0</v>
      </c>
      <c r="R1251">
        <v>0</v>
      </c>
      <c r="S1251" t="s">
        <v>27</v>
      </c>
    </row>
    <row r="1252" spans="1:19" x14ac:dyDescent="0.35">
      <c r="A1252" t="s">
        <v>56</v>
      </c>
      <c r="B1252">
        <v>30</v>
      </c>
      <c r="C1252" t="s">
        <v>197</v>
      </c>
      <c r="D1252">
        <v>125</v>
      </c>
      <c r="E1252" t="s">
        <v>198</v>
      </c>
      <c r="F1252" t="s">
        <v>95</v>
      </c>
      <c r="G1252" t="s">
        <v>23</v>
      </c>
      <c r="H1252">
        <v>309</v>
      </c>
      <c r="I1252" t="s">
        <v>86</v>
      </c>
      <c r="J1252">
        <v>1500</v>
      </c>
      <c r="K1252">
        <v>2</v>
      </c>
      <c r="L1252">
        <v>2</v>
      </c>
      <c r="M1252" t="s">
        <v>25</v>
      </c>
      <c r="N1252">
        <v>18</v>
      </c>
      <c r="O1252" t="s">
        <v>30</v>
      </c>
      <c r="P1252" t="s">
        <v>30</v>
      </c>
      <c r="Q1252">
        <v>80</v>
      </c>
      <c r="R1252">
        <v>30</v>
      </c>
      <c r="S1252" t="s">
        <v>27</v>
      </c>
    </row>
    <row r="1253" spans="1:19" x14ac:dyDescent="0.35">
      <c r="A1253" t="s">
        <v>57</v>
      </c>
      <c r="B1253">
        <v>31</v>
      </c>
      <c r="C1253" t="s">
        <v>197</v>
      </c>
      <c r="D1253">
        <v>125</v>
      </c>
      <c r="E1253" t="s">
        <v>198</v>
      </c>
      <c r="F1253" t="s">
        <v>95</v>
      </c>
      <c r="G1253" t="s">
        <v>25</v>
      </c>
      <c r="H1253" t="s">
        <v>26</v>
      </c>
      <c r="I1253" t="s">
        <v>26</v>
      </c>
      <c r="J1253" t="s">
        <v>26</v>
      </c>
      <c r="L1253" t="s">
        <v>26</v>
      </c>
      <c r="M1253" t="s">
        <v>26</v>
      </c>
      <c r="N1253" t="s">
        <v>26</v>
      </c>
      <c r="O1253" t="s">
        <v>26</v>
      </c>
      <c r="P1253" t="s">
        <v>26</v>
      </c>
      <c r="Q1253" t="s">
        <v>26</v>
      </c>
      <c r="R1253" t="s">
        <v>26</v>
      </c>
      <c r="S1253" t="s">
        <v>26</v>
      </c>
    </row>
    <row r="1254" spans="1:19" x14ac:dyDescent="0.35">
      <c r="A1254" t="s">
        <v>58</v>
      </c>
      <c r="B1254">
        <v>32</v>
      </c>
      <c r="C1254" t="s">
        <v>197</v>
      </c>
      <c r="D1254">
        <v>125</v>
      </c>
      <c r="E1254" t="s">
        <v>198</v>
      </c>
      <c r="F1254" t="s">
        <v>95</v>
      </c>
      <c r="G1254" t="s">
        <v>23</v>
      </c>
      <c r="H1254">
        <v>195</v>
      </c>
      <c r="I1254" t="s">
        <v>100</v>
      </c>
      <c r="J1254">
        <v>250</v>
      </c>
      <c r="K1254">
        <v>2</v>
      </c>
      <c r="L1254">
        <v>3</v>
      </c>
      <c r="M1254" t="s">
        <v>25</v>
      </c>
      <c r="N1254">
        <v>18</v>
      </c>
      <c r="O1254" t="s">
        <v>25</v>
      </c>
      <c r="P1254" t="s">
        <v>25</v>
      </c>
      <c r="Q1254">
        <v>70</v>
      </c>
      <c r="R1254">
        <v>0</v>
      </c>
      <c r="S1254" t="s">
        <v>31</v>
      </c>
    </row>
    <row r="1255" spans="1:19" x14ac:dyDescent="0.35">
      <c r="A1255" t="s">
        <v>59</v>
      </c>
      <c r="B1255">
        <v>33</v>
      </c>
      <c r="C1255" t="s">
        <v>197</v>
      </c>
      <c r="D1255">
        <v>125</v>
      </c>
      <c r="E1255" t="s">
        <v>198</v>
      </c>
      <c r="F1255" t="s">
        <v>95</v>
      </c>
      <c r="G1255" t="s">
        <v>25</v>
      </c>
      <c r="H1255" t="s">
        <v>26</v>
      </c>
      <c r="I1255" t="s">
        <v>26</v>
      </c>
      <c r="J1255" t="s">
        <v>26</v>
      </c>
      <c r="L1255" t="s">
        <v>26</v>
      </c>
      <c r="M1255" t="s">
        <v>26</v>
      </c>
      <c r="N1255" t="s">
        <v>26</v>
      </c>
      <c r="O1255" t="s">
        <v>26</v>
      </c>
      <c r="P1255" t="s">
        <v>26</v>
      </c>
      <c r="Q1255" t="s">
        <v>26</v>
      </c>
      <c r="R1255" t="s">
        <v>26</v>
      </c>
      <c r="S1255" t="s">
        <v>26</v>
      </c>
    </row>
    <row r="1256" spans="1:19" x14ac:dyDescent="0.35">
      <c r="A1256" t="s">
        <v>60</v>
      </c>
      <c r="B1256">
        <v>34</v>
      </c>
      <c r="C1256" t="s">
        <v>197</v>
      </c>
      <c r="D1256">
        <v>125</v>
      </c>
      <c r="E1256" t="s">
        <v>198</v>
      </c>
      <c r="F1256" t="s">
        <v>95</v>
      </c>
      <c r="G1256" t="s">
        <v>23</v>
      </c>
      <c r="H1256">
        <v>140</v>
      </c>
      <c r="I1256" t="s">
        <v>86</v>
      </c>
      <c r="J1256">
        <v>40</v>
      </c>
      <c r="K1256">
        <v>2</v>
      </c>
      <c r="L1256">
        <v>2</v>
      </c>
      <c r="M1256" t="s">
        <v>25</v>
      </c>
      <c r="N1256">
        <v>17</v>
      </c>
      <c r="O1256" t="s">
        <v>30</v>
      </c>
      <c r="P1256" t="s">
        <v>25</v>
      </c>
      <c r="Q1256">
        <v>90</v>
      </c>
      <c r="R1256">
        <v>0</v>
      </c>
      <c r="S1256" t="s">
        <v>27</v>
      </c>
    </row>
    <row r="1257" spans="1:19" x14ac:dyDescent="0.35">
      <c r="A1257" t="s">
        <v>61</v>
      </c>
      <c r="B1257">
        <v>35</v>
      </c>
      <c r="C1257" t="s">
        <v>197</v>
      </c>
      <c r="D1257">
        <v>125</v>
      </c>
      <c r="E1257" t="s">
        <v>198</v>
      </c>
      <c r="F1257" t="s">
        <v>95</v>
      </c>
      <c r="G1257" t="s">
        <v>23</v>
      </c>
      <c r="H1257">
        <v>313</v>
      </c>
      <c r="I1257" t="s">
        <v>100</v>
      </c>
      <c r="J1257">
        <v>1600</v>
      </c>
      <c r="K1257">
        <v>2</v>
      </c>
      <c r="L1257">
        <v>3</v>
      </c>
      <c r="M1257" t="s">
        <v>25</v>
      </c>
      <c r="N1257">
        <v>17</v>
      </c>
      <c r="O1257" t="s">
        <v>25</v>
      </c>
      <c r="P1257" t="s">
        <v>25</v>
      </c>
      <c r="Q1257">
        <v>200</v>
      </c>
      <c r="R1257">
        <v>0</v>
      </c>
      <c r="S1257" t="s">
        <v>31</v>
      </c>
    </row>
    <row r="1258" spans="1:19" x14ac:dyDescent="0.35">
      <c r="A1258" t="s">
        <v>62</v>
      </c>
      <c r="B1258">
        <v>36</v>
      </c>
      <c r="C1258" t="s">
        <v>197</v>
      </c>
      <c r="D1258">
        <v>125</v>
      </c>
      <c r="E1258" t="s">
        <v>198</v>
      </c>
      <c r="F1258" t="s">
        <v>95</v>
      </c>
      <c r="G1258" t="s">
        <v>23</v>
      </c>
      <c r="H1258">
        <v>70</v>
      </c>
      <c r="I1258" t="s">
        <v>25</v>
      </c>
      <c r="J1258">
        <v>300</v>
      </c>
      <c r="K1258">
        <v>2</v>
      </c>
      <c r="L1258">
        <v>2</v>
      </c>
      <c r="M1258" t="s">
        <v>25</v>
      </c>
      <c r="N1258">
        <v>17</v>
      </c>
      <c r="O1258" t="s">
        <v>25</v>
      </c>
      <c r="P1258" t="s">
        <v>25</v>
      </c>
      <c r="Q1258">
        <v>20</v>
      </c>
      <c r="R1258">
        <v>0</v>
      </c>
      <c r="S1258" t="s">
        <v>27</v>
      </c>
    </row>
    <row r="1259" spans="1:19" x14ac:dyDescent="0.35">
      <c r="A1259" t="s">
        <v>63</v>
      </c>
      <c r="B1259">
        <v>37</v>
      </c>
      <c r="C1259" t="s">
        <v>197</v>
      </c>
      <c r="D1259">
        <v>125</v>
      </c>
      <c r="E1259" t="s">
        <v>198</v>
      </c>
      <c r="F1259" t="s">
        <v>95</v>
      </c>
      <c r="G1259" t="s">
        <v>23</v>
      </c>
      <c r="H1259">
        <v>188</v>
      </c>
      <c r="I1259" t="s">
        <v>25</v>
      </c>
      <c r="J1259">
        <v>300</v>
      </c>
      <c r="K1259">
        <v>2</v>
      </c>
      <c r="L1259">
        <v>2</v>
      </c>
      <c r="M1259" t="s">
        <v>25</v>
      </c>
      <c r="N1259" t="s">
        <v>26</v>
      </c>
      <c r="O1259" t="s">
        <v>25</v>
      </c>
      <c r="P1259" t="s">
        <v>30</v>
      </c>
      <c r="Q1259">
        <v>20</v>
      </c>
      <c r="R1259">
        <v>16</v>
      </c>
      <c r="S1259" t="s">
        <v>31</v>
      </c>
    </row>
    <row r="1260" spans="1:19" x14ac:dyDescent="0.35">
      <c r="A1260" t="s">
        <v>64</v>
      </c>
      <c r="B1260">
        <v>38</v>
      </c>
      <c r="C1260" t="s">
        <v>197</v>
      </c>
      <c r="D1260">
        <v>125</v>
      </c>
      <c r="E1260" t="s">
        <v>198</v>
      </c>
      <c r="F1260" t="s">
        <v>95</v>
      </c>
      <c r="G1260" t="s">
        <v>25</v>
      </c>
      <c r="H1260" t="s">
        <v>26</v>
      </c>
      <c r="I1260" t="s">
        <v>26</v>
      </c>
      <c r="J1260" t="s">
        <v>26</v>
      </c>
      <c r="L1260" t="s">
        <v>26</v>
      </c>
      <c r="M1260" t="s">
        <v>26</v>
      </c>
      <c r="N1260" t="s">
        <v>26</v>
      </c>
      <c r="O1260" t="s">
        <v>26</v>
      </c>
      <c r="P1260" t="s">
        <v>26</v>
      </c>
      <c r="Q1260" t="s">
        <v>26</v>
      </c>
      <c r="R1260" t="s">
        <v>26</v>
      </c>
      <c r="S1260" t="s">
        <v>26</v>
      </c>
    </row>
    <row r="1261" spans="1:19" x14ac:dyDescent="0.35">
      <c r="A1261" t="s">
        <v>65</v>
      </c>
      <c r="B1261">
        <v>39</v>
      </c>
      <c r="C1261" t="s">
        <v>197</v>
      </c>
      <c r="D1261">
        <v>125</v>
      </c>
      <c r="E1261" t="s">
        <v>198</v>
      </c>
      <c r="F1261" t="s">
        <v>95</v>
      </c>
      <c r="G1261" t="s">
        <v>23</v>
      </c>
      <c r="H1261">
        <v>48.5</v>
      </c>
      <c r="I1261" t="s">
        <v>100</v>
      </c>
      <c r="J1261">
        <v>450</v>
      </c>
      <c r="K1261">
        <v>2</v>
      </c>
      <c r="L1261">
        <v>2</v>
      </c>
      <c r="M1261" t="s">
        <v>25</v>
      </c>
      <c r="N1261">
        <v>16</v>
      </c>
      <c r="O1261" t="s">
        <v>30</v>
      </c>
      <c r="P1261" t="s">
        <v>30</v>
      </c>
      <c r="Q1261">
        <v>55</v>
      </c>
      <c r="R1261">
        <v>4</v>
      </c>
      <c r="S1261" t="s">
        <v>27</v>
      </c>
    </row>
    <row r="1262" spans="1:19" x14ac:dyDescent="0.35">
      <c r="A1262" t="s">
        <v>66</v>
      </c>
      <c r="B1262">
        <v>40</v>
      </c>
      <c r="C1262" t="s">
        <v>197</v>
      </c>
      <c r="D1262">
        <v>125</v>
      </c>
      <c r="E1262" t="s">
        <v>198</v>
      </c>
      <c r="F1262" t="s">
        <v>95</v>
      </c>
      <c r="G1262" t="s">
        <v>25</v>
      </c>
      <c r="H1262">
        <v>5</v>
      </c>
      <c r="I1262" t="s">
        <v>25</v>
      </c>
      <c r="J1262">
        <v>0</v>
      </c>
      <c r="K1262">
        <v>0</v>
      </c>
      <c r="L1262">
        <v>1</v>
      </c>
      <c r="M1262" t="s">
        <v>25</v>
      </c>
      <c r="N1262">
        <v>17</v>
      </c>
      <c r="O1262" t="s">
        <v>25</v>
      </c>
      <c r="P1262" t="s">
        <v>25</v>
      </c>
      <c r="Q1262">
        <v>0</v>
      </c>
      <c r="R1262">
        <v>0</v>
      </c>
      <c r="S1262" t="s">
        <v>25</v>
      </c>
    </row>
    <row r="1263" spans="1:19" x14ac:dyDescent="0.35">
      <c r="A1263" t="s">
        <v>67</v>
      </c>
      <c r="B1263">
        <v>41</v>
      </c>
      <c r="C1263" t="s">
        <v>197</v>
      </c>
      <c r="D1263">
        <v>125</v>
      </c>
      <c r="E1263" t="s">
        <v>198</v>
      </c>
      <c r="F1263" t="s">
        <v>95</v>
      </c>
      <c r="G1263" t="s">
        <v>23</v>
      </c>
      <c r="H1263">
        <f>65+155</f>
        <v>220</v>
      </c>
      <c r="I1263" t="s">
        <v>86</v>
      </c>
      <c r="J1263">
        <v>0</v>
      </c>
      <c r="K1263">
        <v>1</v>
      </c>
      <c r="L1263">
        <v>2</v>
      </c>
      <c r="M1263" t="s">
        <v>25</v>
      </c>
      <c r="N1263">
        <v>18</v>
      </c>
      <c r="O1263" t="s">
        <v>25</v>
      </c>
      <c r="P1263" t="s">
        <v>30</v>
      </c>
      <c r="Q1263">
        <v>65</v>
      </c>
      <c r="R1263">
        <v>0</v>
      </c>
      <c r="S1263" t="s">
        <v>31</v>
      </c>
    </row>
    <row r="1264" spans="1:19" x14ac:dyDescent="0.35">
      <c r="A1264" t="s">
        <v>68</v>
      </c>
      <c r="B1264">
        <v>42</v>
      </c>
      <c r="C1264" t="s">
        <v>197</v>
      </c>
      <c r="D1264">
        <v>125</v>
      </c>
      <c r="E1264" t="s">
        <v>198</v>
      </c>
      <c r="F1264" t="s">
        <v>95</v>
      </c>
      <c r="G1264" t="s">
        <v>23</v>
      </c>
      <c r="H1264">
        <v>118</v>
      </c>
      <c r="I1264" t="s">
        <v>100</v>
      </c>
      <c r="J1264">
        <v>300</v>
      </c>
      <c r="K1264">
        <v>2</v>
      </c>
      <c r="L1264">
        <v>2</v>
      </c>
      <c r="M1264" t="s">
        <v>25</v>
      </c>
      <c r="N1264">
        <v>16</v>
      </c>
      <c r="O1264" t="s">
        <v>25</v>
      </c>
      <c r="P1264" t="s">
        <v>30</v>
      </c>
      <c r="Q1264">
        <v>82</v>
      </c>
      <c r="R1264">
        <v>0</v>
      </c>
      <c r="S1264" t="s">
        <v>31</v>
      </c>
    </row>
    <row r="1265" spans="1:19" x14ac:dyDescent="0.35">
      <c r="A1265" t="s">
        <v>69</v>
      </c>
      <c r="B1265">
        <v>44</v>
      </c>
      <c r="C1265" t="s">
        <v>197</v>
      </c>
      <c r="D1265">
        <v>125</v>
      </c>
      <c r="E1265" t="s">
        <v>198</v>
      </c>
      <c r="F1265" t="s">
        <v>95</v>
      </c>
      <c r="G1265" t="s">
        <v>25</v>
      </c>
      <c r="H1265" t="s">
        <v>26</v>
      </c>
      <c r="I1265" t="s">
        <v>26</v>
      </c>
      <c r="J1265" t="s">
        <v>26</v>
      </c>
      <c r="L1265" t="s">
        <v>26</v>
      </c>
      <c r="M1265" t="s">
        <v>26</v>
      </c>
      <c r="N1265" t="s">
        <v>26</v>
      </c>
      <c r="O1265" t="s">
        <v>26</v>
      </c>
      <c r="P1265" t="s">
        <v>26</v>
      </c>
      <c r="Q1265" t="s">
        <v>26</v>
      </c>
      <c r="R1265" t="s">
        <v>26</v>
      </c>
      <c r="S1265" t="s">
        <v>26</v>
      </c>
    </row>
    <row r="1266" spans="1:19" x14ac:dyDescent="0.35">
      <c r="A1266" t="s">
        <v>70</v>
      </c>
      <c r="B1266">
        <v>45</v>
      </c>
      <c r="C1266" t="s">
        <v>197</v>
      </c>
      <c r="D1266">
        <v>125</v>
      </c>
      <c r="E1266" t="s">
        <v>198</v>
      </c>
      <c r="F1266" t="s">
        <v>95</v>
      </c>
      <c r="G1266" t="s">
        <v>23</v>
      </c>
      <c r="H1266">
        <v>25</v>
      </c>
      <c r="I1266" t="s">
        <v>25</v>
      </c>
      <c r="J1266">
        <v>6</v>
      </c>
      <c r="K1266">
        <v>0</v>
      </c>
      <c r="L1266">
        <v>1</v>
      </c>
      <c r="M1266" t="s">
        <v>25</v>
      </c>
      <c r="N1266">
        <v>16</v>
      </c>
      <c r="O1266" t="s">
        <v>25</v>
      </c>
      <c r="P1266" t="s">
        <v>25</v>
      </c>
      <c r="Q1266">
        <v>100</v>
      </c>
      <c r="R1266">
        <v>0</v>
      </c>
      <c r="S1266" t="s">
        <v>27</v>
      </c>
    </row>
    <row r="1267" spans="1:19" x14ac:dyDescent="0.35">
      <c r="A1267" t="s">
        <v>71</v>
      </c>
      <c r="B1267">
        <v>46</v>
      </c>
      <c r="C1267" t="s">
        <v>197</v>
      </c>
      <c r="D1267">
        <v>125</v>
      </c>
      <c r="E1267" t="s">
        <v>198</v>
      </c>
      <c r="F1267" t="s">
        <v>95</v>
      </c>
      <c r="G1267" t="s">
        <v>25</v>
      </c>
      <c r="H1267" t="s">
        <v>26</v>
      </c>
      <c r="I1267" t="s">
        <v>26</v>
      </c>
      <c r="J1267" t="s">
        <v>26</v>
      </c>
      <c r="L1267" t="s">
        <v>26</v>
      </c>
      <c r="M1267" t="s">
        <v>26</v>
      </c>
      <c r="N1267" t="s">
        <v>26</v>
      </c>
      <c r="O1267" t="s">
        <v>26</v>
      </c>
      <c r="P1267" t="s">
        <v>26</v>
      </c>
      <c r="Q1267" t="s">
        <v>26</v>
      </c>
      <c r="R1267" t="s">
        <v>26</v>
      </c>
      <c r="S1267" t="s">
        <v>26</v>
      </c>
    </row>
    <row r="1268" spans="1:19" x14ac:dyDescent="0.35">
      <c r="A1268" t="s">
        <v>72</v>
      </c>
      <c r="B1268">
        <v>47</v>
      </c>
      <c r="C1268" t="s">
        <v>197</v>
      </c>
      <c r="D1268">
        <v>125</v>
      </c>
      <c r="E1268" t="s">
        <v>198</v>
      </c>
      <c r="F1268" t="s">
        <v>95</v>
      </c>
      <c r="G1268" t="s">
        <v>23</v>
      </c>
      <c r="H1268">
        <v>194</v>
      </c>
      <c r="I1268" t="s">
        <v>100</v>
      </c>
      <c r="J1268">
        <v>300</v>
      </c>
      <c r="K1268">
        <v>2</v>
      </c>
      <c r="L1268">
        <v>2</v>
      </c>
      <c r="M1268" t="s">
        <v>25</v>
      </c>
      <c r="N1268">
        <v>16</v>
      </c>
      <c r="O1268" t="s">
        <v>25</v>
      </c>
      <c r="P1268" t="s">
        <v>25</v>
      </c>
      <c r="Q1268">
        <v>60</v>
      </c>
      <c r="R1268">
        <v>0</v>
      </c>
      <c r="S1268" t="s">
        <v>27</v>
      </c>
    </row>
    <row r="1269" spans="1:19" x14ac:dyDescent="0.35">
      <c r="A1269" t="s">
        <v>73</v>
      </c>
      <c r="B1269">
        <v>48</v>
      </c>
      <c r="C1269" t="s">
        <v>197</v>
      </c>
      <c r="D1269">
        <v>125</v>
      </c>
      <c r="E1269" t="s">
        <v>198</v>
      </c>
      <c r="F1269" t="s">
        <v>95</v>
      </c>
      <c r="G1269" t="s">
        <v>25</v>
      </c>
      <c r="H1269" t="s">
        <v>26</v>
      </c>
      <c r="I1269" t="s">
        <v>26</v>
      </c>
      <c r="J1269" t="s">
        <v>26</v>
      </c>
      <c r="L1269" t="s">
        <v>26</v>
      </c>
      <c r="M1269" t="s">
        <v>26</v>
      </c>
      <c r="N1269" t="s">
        <v>26</v>
      </c>
      <c r="O1269" t="s">
        <v>26</v>
      </c>
      <c r="P1269" t="s">
        <v>26</v>
      </c>
      <c r="Q1269" t="s">
        <v>26</v>
      </c>
      <c r="R1269" t="s">
        <v>26</v>
      </c>
      <c r="S1269" t="s">
        <v>26</v>
      </c>
    </row>
    <row r="1270" spans="1:19" x14ac:dyDescent="0.35">
      <c r="A1270" t="s">
        <v>74</v>
      </c>
      <c r="B1270">
        <v>49</v>
      </c>
      <c r="C1270" t="s">
        <v>197</v>
      </c>
      <c r="D1270">
        <v>125</v>
      </c>
      <c r="E1270" t="s">
        <v>198</v>
      </c>
      <c r="F1270" t="s">
        <v>95</v>
      </c>
      <c r="G1270" t="s">
        <v>25</v>
      </c>
      <c r="H1270" t="s">
        <v>26</v>
      </c>
      <c r="I1270" s="1" t="s">
        <v>26</v>
      </c>
      <c r="J1270" t="s">
        <v>26</v>
      </c>
      <c r="K1270" s="1"/>
      <c r="L1270" s="1" t="s">
        <v>26</v>
      </c>
      <c r="M1270" s="1" t="s">
        <v>26</v>
      </c>
      <c r="N1270" s="1" t="s">
        <v>26</v>
      </c>
      <c r="O1270" s="1" t="s">
        <v>26</v>
      </c>
      <c r="P1270" s="1" t="s">
        <v>26</v>
      </c>
      <c r="Q1270" t="s">
        <v>26</v>
      </c>
      <c r="R1270" s="1" t="s">
        <v>26</v>
      </c>
      <c r="S1270" s="1" t="s">
        <v>26</v>
      </c>
    </row>
    <row r="1271" spans="1:19" x14ac:dyDescent="0.35">
      <c r="A1271" t="s">
        <v>75</v>
      </c>
      <c r="B1271">
        <v>50</v>
      </c>
      <c r="C1271" t="s">
        <v>197</v>
      </c>
      <c r="D1271">
        <v>125</v>
      </c>
      <c r="E1271" t="s">
        <v>198</v>
      </c>
      <c r="F1271" t="s">
        <v>95</v>
      </c>
      <c r="G1271" t="s">
        <v>25</v>
      </c>
      <c r="H1271" t="s">
        <v>26</v>
      </c>
      <c r="I1271" t="s">
        <v>26</v>
      </c>
      <c r="J1271" t="s">
        <v>26</v>
      </c>
      <c r="L1271" t="s">
        <v>26</v>
      </c>
      <c r="M1271" t="s">
        <v>26</v>
      </c>
      <c r="N1271" t="s">
        <v>26</v>
      </c>
      <c r="O1271" t="s">
        <v>26</v>
      </c>
      <c r="P1271" t="s">
        <v>26</v>
      </c>
      <c r="Q1271" t="s">
        <v>26</v>
      </c>
      <c r="R1271" t="s">
        <v>26</v>
      </c>
      <c r="S1271" t="s">
        <v>26</v>
      </c>
    </row>
    <row r="1272" spans="1:19" x14ac:dyDescent="0.35">
      <c r="A1272" t="s">
        <v>76</v>
      </c>
      <c r="B1272">
        <v>51</v>
      </c>
      <c r="C1272" t="s">
        <v>197</v>
      </c>
      <c r="D1272">
        <v>125</v>
      </c>
      <c r="E1272" t="s">
        <v>198</v>
      </c>
      <c r="F1272" t="s">
        <v>95</v>
      </c>
      <c r="G1272" t="s">
        <v>25</v>
      </c>
      <c r="H1272" t="s">
        <v>26</v>
      </c>
      <c r="I1272" s="1" t="s">
        <v>26</v>
      </c>
      <c r="J1272" t="s">
        <v>26</v>
      </c>
      <c r="K1272" s="1"/>
      <c r="L1272" s="1" t="s">
        <v>26</v>
      </c>
      <c r="M1272" s="1" t="s">
        <v>26</v>
      </c>
      <c r="N1272" s="1" t="s">
        <v>26</v>
      </c>
      <c r="O1272" s="1" t="s">
        <v>26</v>
      </c>
      <c r="P1272" s="1" t="s">
        <v>26</v>
      </c>
      <c r="Q1272" t="s">
        <v>26</v>
      </c>
      <c r="R1272" s="1" t="s">
        <v>26</v>
      </c>
      <c r="S1272" s="1" t="s">
        <v>26</v>
      </c>
    </row>
    <row r="1273" spans="1:19" x14ac:dyDescent="0.35">
      <c r="A1273" t="s">
        <v>77</v>
      </c>
      <c r="B1273">
        <v>53</v>
      </c>
      <c r="C1273" t="s">
        <v>197</v>
      </c>
      <c r="D1273">
        <v>125</v>
      </c>
      <c r="E1273" t="s">
        <v>198</v>
      </c>
      <c r="F1273" t="s">
        <v>95</v>
      </c>
      <c r="G1273" t="s">
        <v>25</v>
      </c>
      <c r="H1273" t="s">
        <v>26</v>
      </c>
      <c r="I1273" t="s">
        <v>26</v>
      </c>
      <c r="J1273" t="s">
        <v>26</v>
      </c>
      <c r="L1273" t="s">
        <v>26</v>
      </c>
      <c r="M1273" t="s">
        <v>26</v>
      </c>
      <c r="N1273" t="s">
        <v>26</v>
      </c>
      <c r="O1273" t="s">
        <v>26</v>
      </c>
      <c r="P1273" t="s">
        <v>26</v>
      </c>
      <c r="Q1273" t="s">
        <v>26</v>
      </c>
      <c r="R1273" t="s">
        <v>26</v>
      </c>
      <c r="S1273" t="s">
        <v>26</v>
      </c>
    </row>
    <row r="1274" spans="1:19" x14ac:dyDescent="0.35">
      <c r="A1274" t="s">
        <v>79</v>
      </c>
      <c r="B1274">
        <v>54</v>
      </c>
      <c r="C1274" t="s">
        <v>197</v>
      </c>
      <c r="D1274">
        <v>125</v>
      </c>
      <c r="E1274" t="s">
        <v>198</v>
      </c>
      <c r="F1274" t="s">
        <v>95</v>
      </c>
      <c r="G1274" t="s">
        <v>25</v>
      </c>
      <c r="H1274" t="s">
        <v>26</v>
      </c>
      <c r="I1274" s="1" t="s">
        <v>26</v>
      </c>
      <c r="J1274" t="s">
        <v>26</v>
      </c>
      <c r="K1274" s="1"/>
      <c r="L1274" s="1" t="s">
        <v>26</v>
      </c>
      <c r="M1274" s="1" t="s">
        <v>26</v>
      </c>
      <c r="N1274" s="1" t="s">
        <v>26</v>
      </c>
      <c r="O1274" s="1" t="s">
        <v>26</v>
      </c>
      <c r="P1274" s="1" t="s">
        <v>26</v>
      </c>
      <c r="Q1274" t="s">
        <v>26</v>
      </c>
      <c r="R1274" s="1" t="s">
        <v>26</v>
      </c>
      <c r="S1274" s="1" t="s">
        <v>26</v>
      </c>
    </row>
    <row r="1275" spans="1:19" x14ac:dyDescent="0.35">
      <c r="A1275" t="s">
        <v>80</v>
      </c>
      <c r="B1275">
        <v>55</v>
      </c>
      <c r="C1275" t="s">
        <v>197</v>
      </c>
      <c r="D1275">
        <v>125</v>
      </c>
      <c r="E1275" t="s">
        <v>198</v>
      </c>
      <c r="F1275" t="s">
        <v>95</v>
      </c>
      <c r="G1275" t="s">
        <v>25</v>
      </c>
      <c r="H1275" t="s">
        <v>26</v>
      </c>
      <c r="I1275" t="s">
        <v>26</v>
      </c>
      <c r="J1275" t="s">
        <v>26</v>
      </c>
      <c r="L1275" t="s">
        <v>26</v>
      </c>
      <c r="M1275" t="s">
        <v>26</v>
      </c>
      <c r="N1275" t="s">
        <v>26</v>
      </c>
      <c r="O1275" t="s">
        <v>26</v>
      </c>
      <c r="P1275" t="s">
        <v>26</v>
      </c>
      <c r="Q1275" t="s">
        <v>26</v>
      </c>
      <c r="R1275" t="s">
        <v>26</v>
      </c>
      <c r="S1275" t="s">
        <v>26</v>
      </c>
    </row>
    <row r="1276" spans="1:19" x14ac:dyDescent="0.35">
      <c r="A1276" t="s">
        <v>81</v>
      </c>
      <c r="B1276">
        <v>56</v>
      </c>
      <c r="C1276" t="s">
        <v>197</v>
      </c>
      <c r="D1276">
        <v>125</v>
      </c>
      <c r="E1276" t="s">
        <v>198</v>
      </c>
      <c r="F1276" t="s">
        <v>95</v>
      </c>
      <c r="G1276" t="s">
        <v>23</v>
      </c>
      <c r="H1276">
        <v>148</v>
      </c>
      <c r="I1276" t="s">
        <v>100</v>
      </c>
      <c r="J1276">
        <v>1600</v>
      </c>
      <c r="K1276">
        <v>2</v>
      </c>
      <c r="L1276">
        <v>2</v>
      </c>
      <c r="M1276" t="s">
        <v>25</v>
      </c>
      <c r="N1276">
        <v>16</v>
      </c>
      <c r="O1276" t="s">
        <v>25</v>
      </c>
      <c r="P1276" t="s">
        <v>30</v>
      </c>
      <c r="Q1276">
        <v>175</v>
      </c>
      <c r="R1276">
        <v>0</v>
      </c>
      <c r="S1276" t="s">
        <v>27</v>
      </c>
    </row>
    <row r="1277" spans="1:19" x14ac:dyDescent="0.35">
      <c r="A1277" t="s">
        <v>19</v>
      </c>
      <c r="B1277">
        <v>1</v>
      </c>
      <c r="C1277" t="s">
        <v>199</v>
      </c>
      <c r="D1277">
        <v>126</v>
      </c>
      <c r="E1277" t="s">
        <v>200</v>
      </c>
      <c r="F1277" t="s">
        <v>201</v>
      </c>
      <c r="G1277" t="s">
        <v>25</v>
      </c>
      <c r="H1277" t="s">
        <v>26</v>
      </c>
      <c r="I1277" t="s">
        <v>26</v>
      </c>
      <c r="J1277" t="s">
        <v>26</v>
      </c>
      <c r="K1277" t="s">
        <v>26</v>
      </c>
      <c r="L1277" t="s">
        <v>26</v>
      </c>
      <c r="M1277" t="s">
        <v>26</v>
      </c>
      <c r="N1277" t="s">
        <v>26</v>
      </c>
      <c r="O1277" t="s">
        <v>26</v>
      </c>
      <c r="P1277" t="s">
        <v>26</v>
      </c>
      <c r="Q1277" t="s">
        <v>26</v>
      </c>
      <c r="R1277" t="s">
        <v>26</v>
      </c>
      <c r="S1277" t="s">
        <v>26</v>
      </c>
    </row>
    <row r="1278" spans="1:19" x14ac:dyDescent="0.35">
      <c r="A1278" t="s">
        <v>28</v>
      </c>
      <c r="B1278">
        <v>2</v>
      </c>
      <c r="C1278" t="s">
        <v>199</v>
      </c>
      <c r="D1278">
        <v>126</v>
      </c>
      <c r="E1278" t="s">
        <v>200</v>
      </c>
      <c r="F1278" t="s">
        <v>201</v>
      </c>
      <c r="G1278" t="s">
        <v>25</v>
      </c>
      <c r="H1278" t="s">
        <v>26</v>
      </c>
      <c r="I1278" t="s">
        <v>26</v>
      </c>
      <c r="J1278" t="s">
        <v>26</v>
      </c>
      <c r="K1278" t="s">
        <v>26</v>
      </c>
      <c r="L1278" t="s">
        <v>26</v>
      </c>
      <c r="M1278" t="s">
        <v>26</v>
      </c>
      <c r="N1278" t="s">
        <v>26</v>
      </c>
      <c r="O1278" t="s">
        <v>26</v>
      </c>
      <c r="P1278" t="s">
        <v>26</v>
      </c>
      <c r="Q1278" t="s">
        <v>26</v>
      </c>
      <c r="R1278" t="s">
        <v>26</v>
      </c>
      <c r="S1278" t="s">
        <v>26</v>
      </c>
    </row>
    <row r="1279" spans="1:19" x14ac:dyDescent="0.35">
      <c r="A1279" t="s">
        <v>32</v>
      </c>
      <c r="B1279">
        <v>4</v>
      </c>
      <c r="C1279" t="s">
        <v>199</v>
      </c>
      <c r="D1279">
        <v>126</v>
      </c>
      <c r="E1279" t="s">
        <v>200</v>
      </c>
      <c r="F1279" t="s">
        <v>201</v>
      </c>
      <c r="G1279" t="s">
        <v>23</v>
      </c>
      <c r="H1279">
        <v>100</v>
      </c>
      <c r="I1279" t="s">
        <v>178</v>
      </c>
      <c r="J1279" t="s">
        <v>26</v>
      </c>
      <c r="K1279">
        <v>3</v>
      </c>
      <c r="L1279">
        <v>1</v>
      </c>
      <c r="M1279" t="s">
        <v>25</v>
      </c>
      <c r="N1279">
        <v>18</v>
      </c>
      <c r="O1279" t="s">
        <v>30</v>
      </c>
      <c r="P1279" t="s">
        <v>25</v>
      </c>
      <c r="Q1279">
        <v>24</v>
      </c>
      <c r="R1279">
        <v>60</v>
      </c>
      <c r="S1279" t="s">
        <v>31</v>
      </c>
    </row>
    <row r="1280" spans="1:19" x14ac:dyDescent="0.35">
      <c r="A1280" t="s">
        <v>33</v>
      </c>
      <c r="B1280">
        <v>5</v>
      </c>
      <c r="C1280" t="s">
        <v>199</v>
      </c>
      <c r="D1280">
        <v>126</v>
      </c>
      <c r="E1280" t="s">
        <v>200</v>
      </c>
      <c r="F1280" t="s">
        <v>201</v>
      </c>
      <c r="G1280" t="s">
        <v>23</v>
      </c>
      <c r="H1280">
        <v>45</v>
      </c>
      <c r="I1280" t="s">
        <v>178</v>
      </c>
      <c r="J1280" t="s">
        <v>26</v>
      </c>
      <c r="K1280">
        <v>3</v>
      </c>
      <c r="L1280">
        <v>1</v>
      </c>
      <c r="M1280" t="s">
        <v>25</v>
      </c>
      <c r="O1280" t="s">
        <v>30</v>
      </c>
      <c r="P1280" t="s">
        <v>25</v>
      </c>
      <c r="Q1280">
        <v>24</v>
      </c>
      <c r="R1280">
        <v>90</v>
      </c>
      <c r="S1280" t="s">
        <v>27</v>
      </c>
    </row>
    <row r="1281" spans="1:19" x14ac:dyDescent="0.35">
      <c r="A1281" t="s">
        <v>34</v>
      </c>
      <c r="B1281">
        <v>6</v>
      </c>
      <c r="C1281" t="s">
        <v>199</v>
      </c>
      <c r="D1281">
        <v>126</v>
      </c>
      <c r="E1281" t="s">
        <v>200</v>
      </c>
      <c r="F1281" t="s">
        <v>201</v>
      </c>
      <c r="G1281" t="s">
        <v>23</v>
      </c>
      <c r="H1281">
        <v>228</v>
      </c>
      <c r="I1281" t="s">
        <v>178</v>
      </c>
      <c r="J1281" t="s">
        <v>26</v>
      </c>
      <c r="K1281">
        <v>3</v>
      </c>
      <c r="L1281">
        <v>1</v>
      </c>
      <c r="M1281" t="s">
        <v>25</v>
      </c>
      <c r="O1281" t="s">
        <v>25</v>
      </c>
      <c r="P1281" t="s">
        <v>25</v>
      </c>
      <c r="Q1281">
        <v>24</v>
      </c>
      <c r="R1281">
        <v>104.4</v>
      </c>
      <c r="S1281" t="s">
        <v>27</v>
      </c>
    </row>
    <row r="1282" spans="1:19" x14ac:dyDescent="0.35">
      <c r="A1282" t="s">
        <v>35</v>
      </c>
      <c r="B1282">
        <v>8</v>
      </c>
      <c r="C1282" t="s">
        <v>199</v>
      </c>
      <c r="D1282">
        <v>126</v>
      </c>
      <c r="E1282" t="s">
        <v>200</v>
      </c>
      <c r="F1282" t="s">
        <v>201</v>
      </c>
      <c r="G1282" t="s">
        <v>25</v>
      </c>
      <c r="H1282" t="s">
        <v>26</v>
      </c>
      <c r="I1282" t="s">
        <v>26</v>
      </c>
      <c r="J1282" t="s">
        <v>26</v>
      </c>
      <c r="K1282" t="s">
        <v>26</v>
      </c>
      <c r="L1282" t="s">
        <v>26</v>
      </c>
      <c r="M1282" t="s">
        <v>26</v>
      </c>
      <c r="N1282" t="s">
        <v>26</v>
      </c>
      <c r="O1282" t="s">
        <v>26</v>
      </c>
      <c r="P1282" t="s">
        <v>26</v>
      </c>
      <c r="Q1282" t="s">
        <v>26</v>
      </c>
      <c r="R1282" t="s">
        <v>26</v>
      </c>
      <c r="S1282" t="s">
        <v>26</v>
      </c>
    </row>
    <row r="1283" spans="1:19" x14ac:dyDescent="0.35">
      <c r="A1283" t="s">
        <v>36</v>
      </c>
      <c r="B1283">
        <v>9</v>
      </c>
      <c r="C1283" t="s">
        <v>199</v>
      </c>
      <c r="D1283">
        <v>126</v>
      </c>
      <c r="E1283" t="s">
        <v>200</v>
      </c>
      <c r="F1283" t="s">
        <v>201</v>
      </c>
      <c r="G1283" t="s">
        <v>25</v>
      </c>
      <c r="H1283" t="s">
        <v>26</v>
      </c>
      <c r="I1283" t="s">
        <v>26</v>
      </c>
      <c r="J1283" t="s">
        <v>26</v>
      </c>
      <c r="K1283" t="s">
        <v>26</v>
      </c>
      <c r="L1283" t="s">
        <v>26</v>
      </c>
      <c r="M1283" t="s">
        <v>26</v>
      </c>
      <c r="N1283" t="s">
        <v>26</v>
      </c>
      <c r="O1283" t="s">
        <v>26</v>
      </c>
      <c r="P1283" t="s">
        <v>26</v>
      </c>
      <c r="Q1283" t="s">
        <v>26</v>
      </c>
      <c r="R1283" t="s">
        <v>26</v>
      </c>
      <c r="S1283" t="s">
        <v>26</v>
      </c>
    </row>
    <row r="1284" spans="1:19" x14ac:dyDescent="0.35">
      <c r="A1284" t="s">
        <v>37</v>
      </c>
      <c r="B1284">
        <v>10</v>
      </c>
      <c r="C1284" t="s">
        <v>199</v>
      </c>
      <c r="D1284">
        <v>126</v>
      </c>
      <c r="E1284" t="s">
        <v>200</v>
      </c>
      <c r="F1284" t="s">
        <v>201</v>
      </c>
      <c r="G1284" t="s">
        <v>23</v>
      </c>
      <c r="H1284">
        <v>50</v>
      </c>
      <c r="I1284" t="s">
        <v>178</v>
      </c>
      <c r="J1284" t="s">
        <v>26</v>
      </c>
      <c r="K1284">
        <v>3</v>
      </c>
      <c r="L1284">
        <v>1</v>
      </c>
      <c r="M1284" t="s">
        <v>25</v>
      </c>
      <c r="N1284">
        <v>18</v>
      </c>
      <c r="O1284" t="s">
        <v>25</v>
      </c>
      <c r="P1284" t="s">
        <v>25</v>
      </c>
      <c r="Q1284">
        <v>24</v>
      </c>
      <c r="R1284">
        <v>33.340000000000003</v>
      </c>
      <c r="S1284" t="s">
        <v>27</v>
      </c>
    </row>
    <row r="1285" spans="1:19" x14ac:dyDescent="0.35">
      <c r="A1285" t="s">
        <v>38</v>
      </c>
      <c r="B1285">
        <v>11</v>
      </c>
      <c r="C1285" t="s">
        <v>199</v>
      </c>
      <c r="D1285">
        <v>126</v>
      </c>
      <c r="E1285" t="s">
        <v>200</v>
      </c>
      <c r="F1285" t="s">
        <v>201</v>
      </c>
      <c r="G1285" t="s">
        <v>25</v>
      </c>
      <c r="H1285" t="s">
        <v>26</v>
      </c>
      <c r="I1285" t="s">
        <v>26</v>
      </c>
      <c r="J1285" t="s">
        <v>26</v>
      </c>
      <c r="K1285" t="s">
        <v>26</v>
      </c>
      <c r="L1285" t="s">
        <v>26</v>
      </c>
      <c r="M1285" t="s">
        <v>26</v>
      </c>
      <c r="N1285" t="s">
        <v>26</v>
      </c>
      <c r="O1285" t="s">
        <v>26</v>
      </c>
      <c r="P1285" t="s">
        <v>26</v>
      </c>
      <c r="Q1285" t="s">
        <v>26</v>
      </c>
      <c r="R1285" t="s">
        <v>26</v>
      </c>
      <c r="S1285" t="s">
        <v>26</v>
      </c>
    </row>
    <row r="1286" spans="1:19" x14ac:dyDescent="0.35">
      <c r="A1286" t="s">
        <v>39</v>
      </c>
      <c r="B1286">
        <v>12</v>
      </c>
      <c r="C1286" t="s">
        <v>199</v>
      </c>
      <c r="D1286">
        <v>126</v>
      </c>
      <c r="E1286" t="s">
        <v>200</v>
      </c>
      <c r="F1286" t="s">
        <v>201</v>
      </c>
      <c r="G1286" t="s">
        <v>23</v>
      </c>
      <c r="H1286">
        <v>50</v>
      </c>
      <c r="I1286" t="s">
        <v>178</v>
      </c>
      <c r="J1286" t="s">
        <v>26</v>
      </c>
      <c r="K1286">
        <v>3</v>
      </c>
      <c r="L1286">
        <v>1</v>
      </c>
      <c r="M1286" t="s">
        <v>25</v>
      </c>
      <c r="N1286">
        <v>18</v>
      </c>
      <c r="O1286" t="s">
        <v>25</v>
      </c>
      <c r="P1286" t="s">
        <v>25</v>
      </c>
      <c r="Q1286">
        <v>24</v>
      </c>
      <c r="R1286">
        <v>55</v>
      </c>
      <c r="S1286" t="s">
        <v>27</v>
      </c>
    </row>
    <row r="1287" spans="1:19" x14ac:dyDescent="0.35">
      <c r="A1287" t="s">
        <v>40</v>
      </c>
      <c r="B1287">
        <v>13</v>
      </c>
      <c r="C1287" t="s">
        <v>199</v>
      </c>
      <c r="D1287">
        <v>126</v>
      </c>
      <c r="E1287" t="s">
        <v>200</v>
      </c>
      <c r="F1287" t="s">
        <v>201</v>
      </c>
      <c r="G1287" t="s">
        <v>25</v>
      </c>
      <c r="H1287" t="s">
        <v>26</v>
      </c>
      <c r="I1287" t="s">
        <v>26</v>
      </c>
      <c r="J1287" t="s">
        <v>26</v>
      </c>
      <c r="K1287" t="s">
        <v>26</v>
      </c>
      <c r="L1287" t="s">
        <v>26</v>
      </c>
      <c r="M1287" t="s">
        <v>26</v>
      </c>
      <c r="N1287" t="s">
        <v>26</v>
      </c>
      <c r="O1287" t="s">
        <v>26</v>
      </c>
      <c r="P1287" t="s">
        <v>26</v>
      </c>
      <c r="Q1287" t="s">
        <v>26</v>
      </c>
      <c r="R1287" t="s">
        <v>26</v>
      </c>
      <c r="S1287" t="s">
        <v>26</v>
      </c>
    </row>
    <row r="1288" spans="1:19" x14ac:dyDescent="0.35">
      <c r="A1288" t="s">
        <v>41</v>
      </c>
      <c r="B1288">
        <v>15</v>
      </c>
      <c r="C1288" t="s">
        <v>199</v>
      </c>
      <c r="D1288">
        <v>126</v>
      </c>
      <c r="E1288" t="s">
        <v>200</v>
      </c>
      <c r="F1288" t="s">
        <v>201</v>
      </c>
      <c r="G1288" t="s">
        <v>23</v>
      </c>
      <c r="H1288">
        <v>60</v>
      </c>
      <c r="I1288" t="s">
        <v>178</v>
      </c>
      <c r="J1288" t="s">
        <v>26</v>
      </c>
      <c r="K1288">
        <v>3</v>
      </c>
      <c r="L1288">
        <v>1</v>
      </c>
      <c r="M1288" t="s">
        <v>25</v>
      </c>
      <c r="O1288" t="s">
        <v>30</v>
      </c>
      <c r="P1288" t="s">
        <v>25</v>
      </c>
      <c r="Q1288">
        <v>24</v>
      </c>
      <c r="R1288">
        <v>60</v>
      </c>
      <c r="S1288" t="s">
        <v>27</v>
      </c>
    </row>
    <row r="1289" spans="1:19" x14ac:dyDescent="0.35">
      <c r="A1289" t="s">
        <v>42</v>
      </c>
      <c r="B1289">
        <v>16</v>
      </c>
      <c r="C1289" t="s">
        <v>199</v>
      </c>
      <c r="D1289">
        <v>126</v>
      </c>
      <c r="E1289" t="s">
        <v>200</v>
      </c>
      <c r="F1289" t="s">
        <v>201</v>
      </c>
      <c r="G1289" t="s">
        <v>25</v>
      </c>
      <c r="H1289" t="s">
        <v>26</v>
      </c>
      <c r="I1289" t="s">
        <v>26</v>
      </c>
      <c r="J1289" t="s">
        <v>26</v>
      </c>
      <c r="K1289" t="s">
        <v>26</v>
      </c>
      <c r="L1289" t="s">
        <v>26</v>
      </c>
      <c r="M1289" t="s">
        <v>26</v>
      </c>
      <c r="N1289" t="s">
        <v>26</v>
      </c>
      <c r="O1289" t="s">
        <v>26</v>
      </c>
      <c r="P1289" t="s">
        <v>26</v>
      </c>
      <c r="Q1289" t="s">
        <v>26</v>
      </c>
      <c r="R1289" t="s">
        <v>26</v>
      </c>
      <c r="S1289" t="s">
        <v>26</v>
      </c>
    </row>
    <row r="1290" spans="1:19" x14ac:dyDescent="0.35">
      <c r="A1290" t="s">
        <v>43</v>
      </c>
      <c r="B1290">
        <v>17</v>
      </c>
      <c r="C1290" t="s">
        <v>199</v>
      </c>
      <c r="D1290">
        <v>126</v>
      </c>
      <c r="E1290" t="s">
        <v>200</v>
      </c>
      <c r="F1290" t="s">
        <v>201</v>
      </c>
      <c r="G1290" t="s">
        <v>23</v>
      </c>
      <c r="H1290">
        <v>120</v>
      </c>
      <c r="I1290" t="s">
        <v>178</v>
      </c>
      <c r="J1290" t="s">
        <v>26</v>
      </c>
      <c r="K1290">
        <v>3</v>
      </c>
      <c r="L1290">
        <v>1</v>
      </c>
      <c r="M1290" t="s">
        <v>25</v>
      </c>
      <c r="O1290" t="s">
        <v>25</v>
      </c>
      <c r="P1290" t="s">
        <v>25</v>
      </c>
      <c r="Q1290">
        <v>24</v>
      </c>
      <c r="R1290">
        <v>120</v>
      </c>
      <c r="S1290" t="s">
        <v>27</v>
      </c>
    </row>
    <row r="1291" spans="1:19" x14ac:dyDescent="0.35">
      <c r="A1291" t="s">
        <v>44</v>
      </c>
      <c r="B1291">
        <v>18</v>
      </c>
      <c r="C1291" t="s">
        <v>199</v>
      </c>
      <c r="D1291">
        <v>126</v>
      </c>
      <c r="E1291" t="s">
        <v>200</v>
      </c>
      <c r="F1291" t="s">
        <v>201</v>
      </c>
      <c r="G1291" t="s">
        <v>23</v>
      </c>
      <c r="H1291">
        <v>60</v>
      </c>
      <c r="I1291" t="s">
        <v>178</v>
      </c>
      <c r="J1291" t="s">
        <v>26</v>
      </c>
      <c r="K1291">
        <v>3</v>
      </c>
      <c r="L1291">
        <v>1</v>
      </c>
      <c r="M1291" t="s">
        <v>25</v>
      </c>
      <c r="O1291" t="s">
        <v>25</v>
      </c>
      <c r="P1291" t="s">
        <v>25</v>
      </c>
      <c r="Q1291">
        <v>24</v>
      </c>
      <c r="R1291">
        <v>60</v>
      </c>
      <c r="S1291" t="s">
        <v>27</v>
      </c>
    </row>
    <row r="1292" spans="1:19" x14ac:dyDescent="0.35">
      <c r="A1292" t="s">
        <v>45</v>
      </c>
      <c r="B1292">
        <v>19</v>
      </c>
      <c r="C1292" t="s">
        <v>199</v>
      </c>
      <c r="D1292">
        <v>126</v>
      </c>
      <c r="E1292" t="s">
        <v>200</v>
      </c>
      <c r="F1292" t="s">
        <v>201</v>
      </c>
      <c r="G1292" t="s">
        <v>23</v>
      </c>
      <c r="H1292">
        <v>100</v>
      </c>
      <c r="I1292" t="s">
        <v>178</v>
      </c>
      <c r="J1292" t="s">
        <v>26</v>
      </c>
      <c r="K1292">
        <v>3</v>
      </c>
      <c r="L1292">
        <v>1</v>
      </c>
      <c r="M1292" t="s">
        <v>25</v>
      </c>
      <c r="N1292">
        <v>18</v>
      </c>
      <c r="O1292" t="s">
        <v>25</v>
      </c>
      <c r="P1292" t="s">
        <v>25</v>
      </c>
      <c r="Q1292">
        <v>24</v>
      </c>
      <c r="R1292">
        <v>150</v>
      </c>
      <c r="S1292" t="s">
        <v>27</v>
      </c>
    </row>
    <row r="1293" spans="1:19" x14ac:dyDescent="0.35">
      <c r="A1293" t="s">
        <v>46</v>
      </c>
      <c r="B1293">
        <v>20</v>
      </c>
      <c r="C1293" t="s">
        <v>199</v>
      </c>
      <c r="D1293">
        <v>126</v>
      </c>
      <c r="E1293" t="s">
        <v>200</v>
      </c>
      <c r="F1293" t="s">
        <v>201</v>
      </c>
      <c r="G1293" t="s">
        <v>23</v>
      </c>
      <c r="H1293">
        <v>60</v>
      </c>
      <c r="I1293" t="s">
        <v>178</v>
      </c>
      <c r="J1293" t="s">
        <v>26</v>
      </c>
      <c r="K1293">
        <v>3</v>
      </c>
      <c r="L1293">
        <v>1</v>
      </c>
      <c r="M1293" t="s">
        <v>25</v>
      </c>
      <c r="N1293">
        <v>18</v>
      </c>
      <c r="O1293" t="s">
        <v>25</v>
      </c>
      <c r="P1293" t="s">
        <v>25</v>
      </c>
      <c r="Q1293">
        <v>24</v>
      </c>
      <c r="R1293">
        <v>100</v>
      </c>
      <c r="S1293" t="s">
        <v>27</v>
      </c>
    </row>
    <row r="1294" spans="1:19" x14ac:dyDescent="0.35">
      <c r="A1294" t="s">
        <v>47</v>
      </c>
      <c r="B1294">
        <v>21</v>
      </c>
      <c r="C1294" t="s">
        <v>199</v>
      </c>
      <c r="D1294">
        <v>126</v>
      </c>
      <c r="E1294" t="s">
        <v>200</v>
      </c>
      <c r="F1294" t="s">
        <v>201</v>
      </c>
      <c r="G1294" t="s">
        <v>23</v>
      </c>
      <c r="H1294">
        <v>100</v>
      </c>
      <c r="I1294" t="s">
        <v>178</v>
      </c>
      <c r="J1294" t="s">
        <v>26</v>
      </c>
      <c r="K1294">
        <v>3</v>
      </c>
      <c r="L1294">
        <v>1</v>
      </c>
      <c r="M1294" t="s">
        <v>25</v>
      </c>
      <c r="O1294" t="s">
        <v>25</v>
      </c>
      <c r="P1294" t="s">
        <v>25</v>
      </c>
      <c r="Q1294">
        <v>24</v>
      </c>
      <c r="R1294">
        <v>100</v>
      </c>
      <c r="S1294" t="s">
        <v>27</v>
      </c>
    </row>
    <row r="1295" spans="1:19" x14ac:dyDescent="0.35">
      <c r="A1295" t="s">
        <v>48</v>
      </c>
      <c r="B1295">
        <v>22</v>
      </c>
      <c r="C1295" t="s">
        <v>199</v>
      </c>
      <c r="D1295">
        <v>126</v>
      </c>
      <c r="E1295" t="s">
        <v>200</v>
      </c>
      <c r="F1295" t="s">
        <v>201</v>
      </c>
      <c r="G1295" t="s">
        <v>23</v>
      </c>
      <c r="H1295">
        <v>100</v>
      </c>
      <c r="I1295" t="s">
        <v>178</v>
      </c>
      <c r="J1295" t="s">
        <v>26</v>
      </c>
      <c r="K1295">
        <v>3</v>
      </c>
      <c r="L1295">
        <v>1</v>
      </c>
      <c r="M1295" t="s">
        <v>25</v>
      </c>
      <c r="N1295">
        <v>18</v>
      </c>
      <c r="O1295" t="s">
        <v>30</v>
      </c>
      <c r="P1295" t="s">
        <v>25</v>
      </c>
      <c r="Q1295">
        <v>24</v>
      </c>
      <c r="R1295">
        <v>100</v>
      </c>
      <c r="S1295" t="s">
        <v>31</v>
      </c>
    </row>
    <row r="1296" spans="1:19" x14ac:dyDescent="0.35">
      <c r="A1296" t="s">
        <v>49</v>
      </c>
      <c r="B1296">
        <v>23</v>
      </c>
      <c r="C1296" t="s">
        <v>199</v>
      </c>
      <c r="D1296">
        <v>126</v>
      </c>
      <c r="E1296" t="s">
        <v>200</v>
      </c>
      <c r="F1296" t="s">
        <v>201</v>
      </c>
      <c r="G1296" t="s">
        <v>23</v>
      </c>
      <c r="H1296">
        <v>100</v>
      </c>
      <c r="I1296" t="s">
        <v>178</v>
      </c>
      <c r="J1296" t="s">
        <v>26</v>
      </c>
      <c r="K1296">
        <v>3</v>
      </c>
      <c r="L1296">
        <v>1</v>
      </c>
      <c r="M1296" t="s">
        <v>25</v>
      </c>
      <c r="N1296">
        <v>18</v>
      </c>
      <c r="O1296" t="s">
        <v>25</v>
      </c>
      <c r="P1296" t="s">
        <v>25</v>
      </c>
      <c r="Q1296">
        <v>24</v>
      </c>
      <c r="R1296">
        <v>100</v>
      </c>
      <c r="S1296" t="s">
        <v>31</v>
      </c>
    </row>
    <row r="1297" spans="1:19" x14ac:dyDescent="0.35">
      <c r="A1297" t="s">
        <v>50</v>
      </c>
      <c r="B1297">
        <v>24</v>
      </c>
      <c r="C1297" t="s">
        <v>199</v>
      </c>
      <c r="D1297">
        <v>126</v>
      </c>
      <c r="E1297" t="s">
        <v>200</v>
      </c>
      <c r="F1297" t="s">
        <v>201</v>
      </c>
      <c r="G1297" t="s">
        <v>23</v>
      </c>
      <c r="H1297">
        <v>135</v>
      </c>
      <c r="I1297" t="s">
        <v>178</v>
      </c>
      <c r="J1297" t="s">
        <v>26</v>
      </c>
      <c r="K1297">
        <v>3</v>
      </c>
      <c r="L1297">
        <v>1</v>
      </c>
      <c r="M1297" t="s">
        <v>25</v>
      </c>
      <c r="N1297">
        <v>18</v>
      </c>
      <c r="O1297" t="s">
        <v>30</v>
      </c>
      <c r="P1297" t="s">
        <v>30</v>
      </c>
      <c r="Q1297">
        <v>24</v>
      </c>
      <c r="R1297">
        <v>161</v>
      </c>
      <c r="S1297" t="s">
        <v>27</v>
      </c>
    </row>
    <row r="1298" spans="1:19" x14ac:dyDescent="0.35">
      <c r="A1298" t="s">
        <v>51</v>
      </c>
      <c r="B1298">
        <v>25</v>
      </c>
      <c r="C1298" t="s">
        <v>199</v>
      </c>
      <c r="D1298">
        <v>126</v>
      </c>
      <c r="E1298" t="s">
        <v>200</v>
      </c>
      <c r="F1298" t="s">
        <v>201</v>
      </c>
      <c r="G1298" t="s">
        <v>23</v>
      </c>
      <c r="H1298">
        <v>150</v>
      </c>
      <c r="I1298" t="s">
        <v>178</v>
      </c>
      <c r="J1298" t="s">
        <v>26</v>
      </c>
      <c r="K1298">
        <v>3</v>
      </c>
      <c r="L1298">
        <v>1</v>
      </c>
      <c r="M1298" t="s">
        <v>25</v>
      </c>
      <c r="O1298" t="s">
        <v>25</v>
      </c>
      <c r="P1298" t="s">
        <v>25</v>
      </c>
      <c r="Q1298">
        <v>24</v>
      </c>
      <c r="R1298">
        <v>150</v>
      </c>
      <c r="S1298" t="s">
        <v>27</v>
      </c>
    </row>
    <row r="1299" spans="1:19" x14ac:dyDescent="0.35">
      <c r="A1299" t="s">
        <v>52</v>
      </c>
      <c r="B1299">
        <v>26</v>
      </c>
      <c r="C1299" t="s">
        <v>199</v>
      </c>
      <c r="D1299">
        <v>126</v>
      </c>
      <c r="E1299" t="s">
        <v>200</v>
      </c>
      <c r="F1299" t="s">
        <v>201</v>
      </c>
      <c r="G1299" t="s">
        <v>25</v>
      </c>
      <c r="H1299" t="s">
        <v>26</v>
      </c>
      <c r="I1299" t="s">
        <v>26</v>
      </c>
      <c r="J1299" t="s">
        <v>26</v>
      </c>
      <c r="K1299" t="s">
        <v>26</v>
      </c>
      <c r="L1299" t="s">
        <v>26</v>
      </c>
      <c r="M1299" t="s">
        <v>26</v>
      </c>
      <c r="N1299" t="s">
        <v>26</v>
      </c>
      <c r="O1299" t="s">
        <v>26</v>
      </c>
      <c r="P1299" t="s">
        <v>26</v>
      </c>
      <c r="Q1299" t="s">
        <v>26</v>
      </c>
      <c r="R1299" t="s">
        <v>26</v>
      </c>
      <c r="S1299" t="s">
        <v>26</v>
      </c>
    </row>
    <row r="1300" spans="1:19" x14ac:dyDescent="0.35">
      <c r="A1300" t="s">
        <v>53</v>
      </c>
      <c r="B1300">
        <v>27</v>
      </c>
      <c r="C1300" t="s">
        <v>199</v>
      </c>
      <c r="D1300">
        <v>126</v>
      </c>
      <c r="E1300" t="s">
        <v>200</v>
      </c>
      <c r="F1300" t="s">
        <v>201</v>
      </c>
      <c r="G1300" t="s">
        <v>25</v>
      </c>
      <c r="H1300" t="s">
        <v>26</v>
      </c>
      <c r="I1300" t="s">
        <v>26</v>
      </c>
      <c r="J1300" t="s">
        <v>26</v>
      </c>
      <c r="K1300" t="s">
        <v>26</v>
      </c>
      <c r="L1300" t="s">
        <v>26</v>
      </c>
      <c r="M1300" t="s">
        <v>26</v>
      </c>
      <c r="N1300" t="s">
        <v>26</v>
      </c>
      <c r="O1300" t="s">
        <v>26</v>
      </c>
      <c r="P1300" t="s">
        <v>26</v>
      </c>
      <c r="Q1300" t="s">
        <v>26</v>
      </c>
      <c r="R1300" t="s">
        <v>26</v>
      </c>
      <c r="S1300" t="s">
        <v>26</v>
      </c>
    </row>
    <row r="1301" spans="1:19" x14ac:dyDescent="0.35">
      <c r="A1301" t="s">
        <v>54</v>
      </c>
      <c r="B1301">
        <v>28</v>
      </c>
      <c r="C1301" t="s">
        <v>199</v>
      </c>
      <c r="D1301">
        <v>126</v>
      </c>
      <c r="E1301" t="s">
        <v>200</v>
      </c>
      <c r="F1301" t="s">
        <v>201</v>
      </c>
      <c r="G1301" t="s">
        <v>23</v>
      </c>
      <c r="H1301">
        <v>50</v>
      </c>
      <c r="I1301" t="s">
        <v>178</v>
      </c>
      <c r="J1301" t="s">
        <v>26</v>
      </c>
      <c r="K1301">
        <v>3</v>
      </c>
      <c r="L1301">
        <v>1</v>
      </c>
      <c r="M1301" t="s">
        <v>25</v>
      </c>
      <c r="O1301" t="s">
        <v>25</v>
      </c>
      <c r="P1301" t="s">
        <v>25</v>
      </c>
      <c r="Q1301">
        <v>24</v>
      </c>
      <c r="R1301">
        <v>50</v>
      </c>
      <c r="S1301" t="s">
        <v>27</v>
      </c>
    </row>
    <row r="1302" spans="1:19" x14ac:dyDescent="0.35">
      <c r="A1302" t="s">
        <v>55</v>
      </c>
      <c r="B1302">
        <v>29</v>
      </c>
      <c r="C1302" t="s">
        <v>199</v>
      </c>
      <c r="D1302">
        <v>126</v>
      </c>
      <c r="E1302" t="s">
        <v>200</v>
      </c>
      <c r="F1302" t="s">
        <v>201</v>
      </c>
      <c r="G1302" t="s">
        <v>25</v>
      </c>
      <c r="H1302" t="s">
        <v>26</v>
      </c>
      <c r="I1302" t="s">
        <v>26</v>
      </c>
      <c r="J1302" t="s">
        <v>26</v>
      </c>
      <c r="K1302" t="s">
        <v>26</v>
      </c>
      <c r="L1302" t="s">
        <v>26</v>
      </c>
      <c r="M1302" t="s">
        <v>26</v>
      </c>
      <c r="N1302" t="s">
        <v>26</v>
      </c>
      <c r="O1302" t="s">
        <v>26</v>
      </c>
      <c r="P1302" t="s">
        <v>26</v>
      </c>
      <c r="Q1302" t="s">
        <v>26</v>
      </c>
      <c r="R1302" t="s">
        <v>26</v>
      </c>
      <c r="S1302" t="s">
        <v>26</v>
      </c>
    </row>
    <row r="1303" spans="1:19" x14ac:dyDescent="0.35">
      <c r="A1303" t="s">
        <v>56</v>
      </c>
      <c r="B1303">
        <v>30</v>
      </c>
      <c r="C1303" t="s">
        <v>199</v>
      </c>
      <c r="D1303">
        <v>126</v>
      </c>
      <c r="E1303" t="s">
        <v>200</v>
      </c>
      <c r="F1303" t="s">
        <v>201</v>
      </c>
      <c r="G1303" t="s">
        <v>25</v>
      </c>
      <c r="H1303" t="s">
        <v>26</v>
      </c>
      <c r="I1303" t="s">
        <v>26</v>
      </c>
      <c r="J1303" t="s">
        <v>26</v>
      </c>
      <c r="K1303" t="s">
        <v>26</v>
      </c>
      <c r="L1303" t="s">
        <v>26</v>
      </c>
      <c r="M1303" t="s">
        <v>26</v>
      </c>
      <c r="N1303" t="s">
        <v>26</v>
      </c>
      <c r="O1303" t="s">
        <v>26</v>
      </c>
      <c r="P1303" t="s">
        <v>26</v>
      </c>
      <c r="Q1303" t="s">
        <v>26</v>
      </c>
      <c r="R1303" t="s">
        <v>26</v>
      </c>
      <c r="S1303" t="s">
        <v>26</v>
      </c>
    </row>
    <row r="1304" spans="1:19" x14ac:dyDescent="0.35">
      <c r="A1304" t="s">
        <v>57</v>
      </c>
      <c r="B1304">
        <v>31</v>
      </c>
      <c r="C1304" t="s">
        <v>199</v>
      </c>
      <c r="D1304">
        <v>126</v>
      </c>
      <c r="E1304" t="s">
        <v>200</v>
      </c>
      <c r="F1304" t="s">
        <v>201</v>
      </c>
      <c r="G1304" t="s">
        <v>25</v>
      </c>
      <c r="H1304" t="s">
        <v>26</v>
      </c>
      <c r="I1304" t="s">
        <v>26</v>
      </c>
      <c r="J1304" t="s">
        <v>26</v>
      </c>
      <c r="K1304" t="s">
        <v>26</v>
      </c>
      <c r="L1304" t="s">
        <v>26</v>
      </c>
      <c r="M1304" t="s">
        <v>26</v>
      </c>
      <c r="N1304" t="s">
        <v>26</v>
      </c>
      <c r="O1304" t="s">
        <v>26</v>
      </c>
      <c r="P1304" t="s">
        <v>26</v>
      </c>
      <c r="Q1304" t="s">
        <v>26</v>
      </c>
      <c r="R1304" t="s">
        <v>26</v>
      </c>
      <c r="S1304" t="s">
        <v>26</v>
      </c>
    </row>
    <row r="1305" spans="1:19" x14ac:dyDescent="0.35">
      <c r="A1305" t="s">
        <v>58</v>
      </c>
      <c r="B1305">
        <v>32</v>
      </c>
      <c r="C1305" t="s">
        <v>199</v>
      </c>
      <c r="D1305">
        <v>126</v>
      </c>
      <c r="E1305" t="s">
        <v>200</v>
      </c>
      <c r="F1305" t="s">
        <v>201</v>
      </c>
      <c r="G1305" t="s">
        <v>23</v>
      </c>
      <c r="H1305">
        <v>200</v>
      </c>
      <c r="I1305" t="s">
        <v>178</v>
      </c>
      <c r="J1305" t="s">
        <v>26</v>
      </c>
      <c r="K1305">
        <v>3</v>
      </c>
      <c r="L1305">
        <v>1</v>
      </c>
      <c r="M1305" t="s">
        <v>25</v>
      </c>
      <c r="O1305" t="s">
        <v>25</v>
      </c>
      <c r="P1305" t="s">
        <v>25</v>
      </c>
      <c r="Q1305">
        <v>24</v>
      </c>
      <c r="R1305">
        <v>200</v>
      </c>
      <c r="S1305" t="s">
        <v>27</v>
      </c>
    </row>
    <row r="1306" spans="1:19" x14ac:dyDescent="0.35">
      <c r="A1306" t="s">
        <v>59</v>
      </c>
      <c r="B1306">
        <v>33</v>
      </c>
      <c r="C1306" t="s">
        <v>199</v>
      </c>
      <c r="D1306">
        <v>126</v>
      </c>
      <c r="E1306" t="s">
        <v>200</v>
      </c>
      <c r="F1306" t="s">
        <v>201</v>
      </c>
      <c r="G1306" t="s">
        <v>23</v>
      </c>
      <c r="H1306">
        <v>110</v>
      </c>
      <c r="I1306" t="s">
        <v>178</v>
      </c>
      <c r="J1306" t="s">
        <v>26</v>
      </c>
      <c r="K1306">
        <v>3</v>
      </c>
      <c r="L1306">
        <v>1</v>
      </c>
      <c r="M1306" t="s">
        <v>25</v>
      </c>
      <c r="N1306">
        <v>18</v>
      </c>
      <c r="O1306" t="s">
        <v>25</v>
      </c>
      <c r="P1306" t="s">
        <v>25</v>
      </c>
      <c r="Q1306">
        <v>24</v>
      </c>
      <c r="R1306">
        <v>110</v>
      </c>
      <c r="S1306" t="s">
        <v>27</v>
      </c>
    </row>
    <row r="1307" spans="1:19" x14ac:dyDescent="0.35">
      <c r="A1307" t="s">
        <v>60</v>
      </c>
      <c r="B1307">
        <v>34</v>
      </c>
      <c r="C1307" t="s">
        <v>199</v>
      </c>
      <c r="D1307">
        <v>126</v>
      </c>
      <c r="E1307" t="s">
        <v>200</v>
      </c>
      <c r="F1307" t="s">
        <v>201</v>
      </c>
      <c r="G1307" t="s">
        <v>23</v>
      </c>
      <c r="H1307">
        <v>60</v>
      </c>
      <c r="I1307" t="s">
        <v>178</v>
      </c>
      <c r="J1307" t="s">
        <v>26</v>
      </c>
      <c r="K1307">
        <v>3</v>
      </c>
      <c r="L1307">
        <v>1</v>
      </c>
      <c r="M1307" t="s">
        <v>25</v>
      </c>
      <c r="N1307">
        <v>18</v>
      </c>
      <c r="O1307" t="s">
        <v>30</v>
      </c>
      <c r="P1307" t="s">
        <v>25</v>
      </c>
      <c r="Q1307">
        <v>24</v>
      </c>
      <c r="R1307">
        <v>40</v>
      </c>
      <c r="S1307" t="s">
        <v>27</v>
      </c>
    </row>
    <row r="1308" spans="1:19" x14ac:dyDescent="0.35">
      <c r="A1308" t="s">
        <v>61</v>
      </c>
      <c r="B1308">
        <v>35</v>
      </c>
      <c r="C1308" t="s">
        <v>199</v>
      </c>
      <c r="D1308">
        <v>126</v>
      </c>
      <c r="E1308" t="s">
        <v>200</v>
      </c>
      <c r="F1308" t="s">
        <v>201</v>
      </c>
      <c r="G1308" t="s">
        <v>23</v>
      </c>
      <c r="H1308">
        <v>110</v>
      </c>
      <c r="I1308" t="s">
        <v>178</v>
      </c>
      <c r="J1308" t="s">
        <v>26</v>
      </c>
      <c r="K1308">
        <v>3</v>
      </c>
      <c r="L1308">
        <v>1</v>
      </c>
      <c r="M1308" t="s">
        <v>25</v>
      </c>
      <c r="O1308" t="s">
        <v>25</v>
      </c>
      <c r="P1308" t="s">
        <v>25</v>
      </c>
      <c r="Q1308">
        <v>24</v>
      </c>
      <c r="R1308">
        <v>110</v>
      </c>
      <c r="S1308" t="s">
        <v>27</v>
      </c>
    </row>
    <row r="1309" spans="1:19" x14ac:dyDescent="0.35">
      <c r="A1309" t="s">
        <v>62</v>
      </c>
      <c r="B1309">
        <v>36</v>
      </c>
      <c r="C1309" t="s">
        <v>199</v>
      </c>
      <c r="D1309">
        <v>126</v>
      </c>
      <c r="E1309" t="s">
        <v>200</v>
      </c>
      <c r="F1309" t="s">
        <v>201</v>
      </c>
      <c r="G1309" t="s">
        <v>23</v>
      </c>
      <c r="H1309">
        <v>120</v>
      </c>
      <c r="I1309" t="s">
        <v>178</v>
      </c>
      <c r="J1309" t="s">
        <v>26</v>
      </c>
      <c r="K1309">
        <v>3</v>
      </c>
      <c r="L1309">
        <v>1</v>
      </c>
      <c r="M1309" t="s">
        <v>25</v>
      </c>
      <c r="N1309">
        <v>18</v>
      </c>
      <c r="O1309" t="s">
        <v>30</v>
      </c>
      <c r="P1309" t="s">
        <v>25</v>
      </c>
      <c r="Q1309">
        <v>24</v>
      </c>
      <c r="R1309">
        <v>40</v>
      </c>
      <c r="S1309" t="s">
        <v>27</v>
      </c>
    </row>
    <row r="1310" spans="1:19" x14ac:dyDescent="0.35">
      <c r="A1310" t="s">
        <v>63</v>
      </c>
      <c r="B1310">
        <v>37</v>
      </c>
      <c r="C1310" t="s">
        <v>199</v>
      </c>
      <c r="D1310">
        <v>126</v>
      </c>
      <c r="E1310" t="s">
        <v>200</v>
      </c>
      <c r="F1310" t="s">
        <v>201</v>
      </c>
      <c r="G1310" t="s">
        <v>25</v>
      </c>
      <c r="H1310" t="s">
        <v>26</v>
      </c>
      <c r="I1310" t="s">
        <v>26</v>
      </c>
      <c r="J1310" t="s">
        <v>26</v>
      </c>
      <c r="K1310" t="s">
        <v>26</v>
      </c>
      <c r="L1310" t="s">
        <v>26</v>
      </c>
      <c r="M1310" t="s">
        <v>26</v>
      </c>
      <c r="N1310" t="s">
        <v>26</v>
      </c>
      <c r="O1310" t="s">
        <v>26</v>
      </c>
      <c r="P1310" t="s">
        <v>26</v>
      </c>
      <c r="Q1310" t="s">
        <v>26</v>
      </c>
      <c r="R1310" t="s">
        <v>26</v>
      </c>
      <c r="S1310" t="s">
        <v>26</v>
      </c>
    </row>
    <row r="1311" spans="1:19" x14ac:dyDescent="0.35">
      <c r="A1311" t="s">
        <v>64</v>
      </c>
      <c r="B1311">
        <v>38</v>
      </c>
      <c r="C1311" t="s">
        <v>199</v>
      </c>
      <c r="D1311">
        <v>126</v>
      </c>
      <c r="E1311" t="s">
        <v>200</v>
      </c>
      <c r="F1311" t="s">
        <v>201</v>
      </c>
      <c r="G1311" t="s">
        <v>23</v>
      </c>
      <c r="H1311">
        <v>175</v>
      </c>
      <c r="I1311" t="s">
        <v>178</v>
      </c>
      <c r="J1311" t="s">
        <v>26</v>
      </c>
      <c r="K1311">
        <v>3</v>
      </c>
      <c r="L1311">
        <v>1</v>
      </c>
      <c r="M1311" t="s">
        <v>25</v>
      </c>
      <c r="N1311">
        <v>18</v>
      </c>
      <c r="O1311" t="s">
        <v>25</v>
      </c>
      <c r="P1311" t="s">
        <v>25</v>
      </c>
      <c r="Q1311">
        <v>24</v>
      </c>
      <c r="R1311">
        <v>150</v>
      </c>
      <c r="S1311" t="s">
        <v>27</v>
      </c>
    </row>
    <row r="1312" spans="1:19" x14ac:dyDescent="0.35">
      <c r="A1312" t="s">
        <v>65</v>
      </c>
      <c r="B1312">
        <v>39</v>
      </c>
      <c r="C1312" t="s">
        <v>199</v>
      </c>
      <c r="D1312">
        <v>126</v>
      </c>
      <c r="E1312" t="s">
        <v>200</v>
      </c>
      <c r="F1312" t="s">
        <v>201</v>
      </c>
      <c r="G1312" t="s">
        <v>23</v>
      </c>
      <c r="H1312">
        <v>65</v>
      </c>
      <c r="I1312" t="s">
        <v>178</v>
      </c>
      <c r="J1312" t="s">
        <v>26</v>
      </c>
      <c r="K1312">
        <v>3</v>
      </c>
      <c r="L1312">
        <v>1</v>
      </c>
      <c r="M1312" t="s">
        <v>25</v>
      </c>
      <c r="N1312">
        <v>18</v>
      </c>
      <c r="O1312" t="s">
        <v>30</v>
      </c>
      <c r="P1312" t="s">
        <v>25</v>
      </c>
      <c r="Q1312">
        <v>24</v>
      </c>
      <c r="R1312">
        <v>45</v>
      </c>
      <c r="S1312" t="s">
        <v>27</v>
      </c>
    </row>
    <row r="1313" spans="1:19" x14ac:dyDescent="0.35">
      <c r="A1313" t="s">
        <v>66</v>
      </c>
      <c r="B1313">
        <v>40</v>
      </c>
      <c r="C1313" t="s">
        <v>199</v>
      </c>
      <c r="D1313">
        <v>126</v>
      </c>
      <c r="E1313" t="s">
        <v>200</v>
      </c>
      <c r="F1313" t="s">
        <v>201</v>
      </c>
      <c r="G1313" t="s">
        <v>25</v>
      </c>
      <c r="H1313" t="s">
        <v>26</v>
      </c>
      <c r="I1313" t="s">
        <v>26</v>
      </c>
      <c r="J1313" t="s">
        <v>26</v>
      </c>
      <c r="K1313" t="s">
        <v>26</v>
      </c>
      <c r="L1313" t="s">
        <v>26</v>
      </c>
      <c r="M1313" t="s">
        <v>26</v>
      </c>
      <c r="N1313" t="s">
        <v>26</v>
      </c>
      <c r="O1313" t="s">
        <v>26</v>
      </c>
      <c r="P1313" t="s">
        <v>26</v>
      </c>
      <c r="Q1313" t="s">
        <v>26</v>
      </c>
      <c r="R1313" t="s">
        <v>26</v>
      </c>
      <c r="S1313" t="s">
        <v>26</v>
      </c>
    </row>
    <row r="1314" spans="1:19" x14ac:dyDescent="0.35">
      <c r="A1314" t="s">
        <v>67</v>
      </c>
      <c r="B1314">
        <v>41</v>
      </c>
      <c r="C1314" t="s">
        <v>199</v>
      </c>
      <c r="D1314">
        <v>126</v>
      </c>
      <c r="E1314" t="s">
        <v>200</v>
      </c>
      <c r="F1314" t="s">
        <v>201</v>
      </c>
      <c r="G1314" t="s">
        <v>23</v>
      </c>
      <c r="H1314">
        <v>216</v>
      </c>
      <c r="I1314" t="s">
        <v>178</v>
      </c>
      <c r="J1314" t="s">
        <v>26</v>
      </c>
      <c r="K1314">
        <v>3</v>
      </c>
      <c r="L1314">
        <v>1</v>
      </c>
      <c r="M1314" t="s">
        <v>25</v>
      </c>
      <c r="O1314" t="s">
        <v>25</v>
      </c>
      <c r="P1314" t="s">
        <v>25</v>
      </c>
      <c r="Q1314">
        <v>24</v>
      </c>
      <c r="R1314">
        <v>216</v>
      </c>
      <c r="S1314" t="s">
        <v>27</v>
      </c>
    </row>
    <row r="1315" spans="1:19" x14ac:dyDescent="0.35">
      <c r="A1315" t="s">
        <v>68</v>
      </c>
      <c r="B1315">
        <v>42</v>
      </c>
      <c r="C1315" t="s">
        <v>199</v>
      </c>
      <c r="D1315">
        <v>126</v>
      </c>
      <c r="E1315" t="s">
        <v>200</v>
      </c>
      <c r="F1315" t="s">
        <v>201</v>
      </c>
      <c r="G1315" t="s">
        <v>25</v>
      </c>
      <c r="H1315" t="s">
        <v>26</v>
      </c>
      <c r="I1315" t="s">
        <v>26</v>
      </c>
      <c r="J1315" t="s">
        <v>26</v>
      </c>
      <c r="K1315" t="s">
        <v>26</v>
      </c>
      <c r="L1315" t="s">
        <v>26</v>
      </c>
      <c r="M1315" t="s">
        <v>26</v>
      </c>
      <c r="N1315" t="s">
        <v>26</v>
      </c>
      <c r="O1315" t="s">
        <v>26</v>
      </c>
      <c r="P1315" t="s">
        <v>26</v>
      </c>
      <c r="Q1315" t="s">
        <v>26</v>
      </c>
      <c r="R1315" t="s">
        <v>26</v>
      </c>
      <c r="S1315" t="s">
        <v>26</v>
      </c>
    </row>
    <row r="1316" spans="1:19" x14ac:dyDescent="0.35">
      <c r="A1316" t="s">
        <v>69</v>
      </c>
      <c r="B1316">
        <v>44</v>
      </c>
      <c r="C1316" t="s">
        <v>199</v>
      </c>
      <c r="D1316">
        <v>126</v>
      </c>
      <c r="E1316" t="s">
        <v>200</v>
      </c>
      <c r="F1316" t="s">
        <v>201</v>
      </c>
      <c r="G1316" t="s">
        <v>23</v>
      </c>
      <c r="H1316">
        <v>85</v>
      </c>
      <c r="I1316" t="s">
        <v>178</v>
      </c>
      <c r="J1316" t="s">
        <v>26</v>
      </c>
      <c r="K1316">
        <v>3</v>
      </c>
      <c r="L1316">
        <v>1</v>
      </c>
      <c r="M1316" t="s">
        <v>25</v>
      </c>
      <c r="O1316" t="s">
        <v>25</v>
      </c>
      <c r="P1316" t="s">
        <v>25</v>
      </c>
      <c r="Q1316">
        <v>24</v>
      </c>
      <c r="R1316">
        <v>85</v>
      </c>
      <c r="S1316" t="s">
        <v>27</v>
      </c>
    </row>
    <row r="1317" spans="1:19" x14ac:dyDescent="0.35">
      <c r="A1317" t="s">
        <v>70</v>
      </c>
      <c r="B1317">
        <v>45</v>
      </c>
      <c r="C1317" t="s">
        <v>199</v>
      </c>
      <c r="D1317">
        <v>126</v>
      </c>
      <c r="E1317" t="s">
        <v>200</v>
      </c>
      <c r="F1317" t="s">
        <v>201</v>
      </c>
      <c r="G1317" t="s">
        <v>23</v>
      </c>
      <c r="H1317">
        <v>50</v>
      </c>
      <c r="I1317" t="s">
        <v>178</v>
      </c>
      <c r="J1317" t="s">
        <v>26</v>
      </c>
      <c r="L1317">
        <v>1</v>
      </c>
      <c r="M1317" t="s">
        <v>25</v>
      </c>
      <c r="O1317" t="s">
        <v>25</v>
      </c>
      <c r="P1317" t="s">
        <v>25</v>
      </c>
      <c r="Q1317">
        <v>24</v>
      </c>
      <c r="R1317">
        <v>50</v>
      </c>
      <c r="S1317" t="s">
        <v>27</v>
      </c>
    </row>
    <row r="1318" spans="1:19" x14ac:dyDescent="0.35">
      <c r="A1318" t="s">
        <v>71</v>
      </c>
      <c r="B1318">
        <v>46</v>
      </c>
      <c r="C1318" t="s">
        <v>199</v>
      </c>
      <c r="D1318">
        <v>126</v>
      </c>
      <c r="E1318" t="s">
        <v>200</v>
      </c>
      <c r="F1318" t="s">
        <v>201</v>
      </c>
      <c r="G1318" t="s">
        <v>25</v>
      </c>
      <c r="H1318" t="s">
        <v>26</v>
      </c>
      <c r="I1318" t="s">
        <v>26</v>
      </c>
      <c r="J1318" t="s">
        <v>26</v>
      </c>
      <c r="K1318" t="s">
        <v>26</v>
      </c>
      <c r="L1318" t="s">
        <v>26</v>
      </c>
      <c r="M1318" t="s">
        <v>26</v>
      </c>
      <c r="N1318" t="s">
        <v>26</v>
      </c>
      <c r="O1318" t="s">
        <v>26</v>
      </c>
      <c r="P1318" t="s">
        <v>26</v>
      </c>
      <c r="Q1318" t="s">
        <v>26</v>
      </c>
      <c r="R1318" t="s">
        <v>26</v>
      </c>
      <c r="S1318" t="s">
        <v>26</v>
      </c>
    </row>
    <row r="1319" spans="1:19" x14ac:dyDescent="0.35">
      <c r="A1319" t="s">
        <v>72</v>
      </c>
      <c r="B1319">
        <v>47</v>
      </c>
      <c r="C1319" t="s">
        <v>199</v>
      </c>
      <c r="D1319">
        <v>126</v>
      </c>
      <c r="E1319" t="s">
        <v>200</v>
      </c>
      <c r="F1319" t="s">
        <v>201</v>
      </c>
      <c r="G1319" t="s">
        <v>25</v>
      </c>
      <c r="H1319" t="s">
        <v>26</v>
      </c>
      <c r="I1319" t="s">
        <v>26</v>
      </c>
      <c r="J1319" t="s">
        <v>26</v>
      </c>
      <c r="K1319" t="s">
        <v>26</v>
      </c>
      <c r="L1319" t="s">
        <v>26</v>
      </c>
      <c r="M1319" t="s">
        <v>26</v>
      </c>
      <c r="N1319" t="s">
        <v>26</v>
      </c>
      <c r="O1319" t="s">
        <v>26</v>
      </c>
      <c r="P1319" t="s">
        <v>26</v>
      </c>
      <c r="Q1319" t="s">
        <v>26</v>
      </c>
      <c r="R1319" t="s">
        <v>26</v>
      </c>
      <c r="S1319" t="s">
        <v>26</v>
      </c>
    </row>
    <row r="1320" spans="1:19" x14ac:dyDescent="0.35">
      <c r="A1320" t="s">
        <v>73</v>
      </c>
      <c r="B1320">
        <v>48</v>
      </c>
      <c r="C1320" t="s">
        <v>199</v>
      </c>
      <c r="D1320">
        <v>126</v>
      </c>
      <c r="E1320" t="s">
        <v>200</v>
      </c>
      <c r="F1320" t="s">
        <v>201</v>
      </c>
      <c r="G1320" t="s">
        <v>23</v>
      </c>
      <c r="H1320">
        <v>80</v>
      </c>
      <c r="I1320" t="s">
        <v>178</v>
      </c>
      <c r="J1320" t="s">
        <v>26</v>
      </c>
      <c r="K1320">
        <v>3</v>
      </c>
      <c r="L1320">
        <v>2</v>
      </c>
      <c r="M1320" t="s">
        <v>25</v>
      </c>
      <c r="N1320">
        <v>18</v>
      </c>
      <c r="O1320" t="s">
        <v>30</v>
      </c>
      <c r="P1320" t="s">
        <v>25</v>
      </c>
      <c r="Q1320">
        <v>24</v>
      </c>
      <c r="R1320">
        <v>66</v>
      </c>
      <c r="S1320" t="s">
        <v>27</v>
      </c>
    </row>
    <row r="1321" spans="1:19" x14ac:dyDescent="0.35">
      <c r="A1321" t="s">
        <v>74</v>
      </c>
      <c r="B1321">
        <v>49</v>
      </c>
      <c r="C1321" t="s">
        <v>199</v>
      </c>
      <c r="D1321">
        <v>126</v>
      </c>
      <c r="E1321" t="s">
        <v>200</v>
      </c>
      <c r="F1321" t="s">
        <v>201</v>
      </c>
      <c r="G1321" t="s">
        <v>23</v>
      </c>
      <c r="H1321">
        <v>70</v>
      </c>
      <c r="I1321" t="s">
        <v>178</v>
      </c>
      <c r="J1321" t="s">
        <v>26</v>
      </c>
      <c r="K1321">
        <v>3</v>
      </c>
      <c r="L1321">
        <v>1</v>
      </c>
      <c r="M1321" t="s">
        <v>25</v>
      </c>
      <c r="O1321" t="s">
        <v>25</v>
      </c>
      <c r="P1321" t="s">
        <v>25</v>
      </c>
      <c r="Q1321">
        <v>24</v>
      </c>
      <c r="R1321">
        <v>47</v>
      </c>
      <c r="S1321" t="s">
        <v>27</v>
      </c>
    </row>
    <row r="1322" spans="1:19" x14ac:dyDescent="0.35">
      <c r="A1322" t="s">
        <v>75</v>
      </c>
      <c r="B1322">
        <v>50</v>
      </c>
      <c r="C1322" t="s">
        <v>199</v>
      </c>
      <c r="D1322">
        <v>126</v>
      </c>
      <c r="E1322" t="s">
        <v>200</v>
      </c>
      <c r="F1322" t="s">
        <v>201</v>
      </c>
      <c r="G1322" t="s">
        <v>23</v>
      </c>
      <c r="H1322">
        <v>150</v>
      </c>
      <c r="I1322" t="s">
        <v>178</v>
      </c>
      <c r="J1322" t="s">
        <v>26</v>
      </c>
      <c r="K1322">
        <v>3</v>
      </c>
      <c r="L1322">
        <v>1</v>
      </c>
      <c r="M1322" t="s">
        <v>25</v>
      </c>
      <c r="N1322">
        <v>18</v>
      </c>
      <c r="O1322" t="s">
        <v>25</v>
      </c>
      <c r="P1322" t="s">
        <v>25</v>
      </c>
      <c r="Q1322">
        <v>24</v>
      </c>
      <c r="R1322">
        <v>240</v>
      </c>
      <c r="S1322" t="s">
        <v>27</v>
      </c>
    </row>
    <row r="1323" spans="1:19" x14ac:dyDescent="0.35">
      <c r="A1323" t="s">
        <v>76</v>
      </c>
      <c r="B1323">
        <v>51</v>
      </c>
      <c r="C1323" t="s">
        <v>199</v>
      </c>
      <c r="D1323">
        <v>126</v>
      </c>
      <c r="E1323" t="s">
        <v>200</v>
      </c>
      <c r="F1323" t="s">
        <v>201</v>
      </c>
      <c r="G1323" t="s">
        <v>23</v>
      </c>
      <c r="H1323">
        <v>130</v>
      </c>
      <c r="I1323" t="s">
        <v>178</v>
      </c>
      <c r="J1323" t="s">
        <v>26</v>
      </c>
      <c r="K1323">
        <v>3</v>
      </c>
      <c r="L1323">
        <v>1</v>
      </c>
      <c r="M1323" t="s">
        <v>25</v>
      </c>
      <c r="O1323" t="s">
        <v>25</v>
      </c>
      <c r="P1323" t="s">
        <v>25</v>
      </c>
      <c r="Q1323">
        <v>24</v>
      </c>
      <c r="R1323">
        <v>135</v>
      </c>
      <c r="S1323" t="s">
        <v>27</v>
      </c>
    </row>
    <row r="1324" spans="1:19" x14ac:dyDescent="0.35">
      <c r="A1324" t="s">
        <v>77</v>
      </c>
      <c r="B1324">
        <v>53</v>
      </c>
      <c r="C1324" t="s">
        <v>199</v>
      </c>
      <c r="D1324">
        <v>126</v>
      </c>
      <c r="E1324" t="s">
        <v>200</v>
      </c>
      <c r="F1324" t="s">
        <v>201</v>
      </c>
      <c r="G1324" t="s">
        <v>23</v>
      </c>
      <c r="H1324">
        <v>150</v>
      </c>
      <c r="I1324" t="s">
        <v>178</v>
      </c>
      <c r="J1324" t="s">
        <v>26</v>
      </c>
      <c r="K1324">
        <v>3</v>
      </c>
      <c r="L1324">
        <v>1</v>
      </c>
      <c r="M1324" t="s">
        <v>25</v>
      </c>
      <c r="O1324" t="s">
        <v>30</v>
      </c>
      <c r="P1324" t="s">
        <v>25</v>
      </c>
      <c r="Q1324">
        <v>24</v>
      </c>
      <c r="R1324">
        <v>105</v>
      </c>
      <c r="S1324" t="s">
        <v>27</v>
      </c>
    </row>
    <row r="1325" spans="1:19" x14ac:dyDescent="0.35">
      <c r="A1325" t="s">
        <v>79</v>
      </c>
      <c r="B1325">
        <v>54</v>
      </c>
      <c r="C1325" t="s">
        <v>199</v>
      </c>
      <c r="D1325">
        <v>126</v>
      </c>
      <c r="E1325" t="s">
        <v>200</v>
      </c>
      <c r="F1325" t="s">
        <v>201</v>
      </c>
      <c r="G1325" t="s">
        <v>23</v>
      </c>
      <c r="H1325">
        <v>92</v>
      </c>
      <c r="I1325" t="s">
        <v>178</v>
      </c>
      <c r="J1325" t="s">
        <v>26</v>
      </c>
      <c r="K1325">
        <v>3</v>
      </c>
      <c r="L1325">
        <v>1</v>
      </c>
      <c r="M1325" t="s">
        <v>25</v>
      </c>
      <c r="O1325" t="s">
        <v>30</v>
      </c>
      <c r="P1325" t="s">
        <v>25</v>
      </c>
      <c r="Q1325">
        <v>24</v>
      </c>
      <c r="R1325">
        <v>120</v>
      </c>
      <c r="S1325" t="s">
        <v>27</v>
      </c>
    </row>
    <row r="1326" spans="1:19" x14ac:dyDescent="0.35">
      <c r="A1326" t="s">
        <v>80</v>
      </c>
      <c r="B1326">
        <v>55</v>
      </c>
      <c r="C1326" t="s">
        <v>199</v>
      </c>
      <c r="D1326">
        <v>126</v>
      </c>
      <c r="E1326" t="s">
        <v>200</v>
      </c>
      <c r="F1326" t="s">
        <v>201</v>
      </c>
      <c r="G1326" t="s">
        <v>25</v>
      </c>
      <c r="H1326" t="s">
        <v>26</v>
      </c>
      <c r="I1326" t="s">
        <v>26</v>
      </c>
      <c r="J1326" t="s">
        <v>26</v>
      </c>
      <c r="K1326" t="s">
        <v>26</v>
      </c>
      <c r="L1326" t="s">
        <v>26</v>
      </c>
      <c r="M1326" t="s">
        <v>26</v>
      </c>
      <c r="N1326" t="s">
        <v>26</v>
      </c>
      <c r="O1326" t="s">
        <v>26</v>
      </c>
      <c r="P1326" t="s">
        <v>26</v>
      </c>
      <c r="Q1326" t="s">
        <v>26</v>
      </c>
      <c r="R1326" t="s">
        <v>26</v>
      </c>
      <c r="S1326" t="s">
        <v>26</v>
      </c>
    </row>
    <row r="1327" spans="1:19" x14ac:dyDescent="0.35">
      <c r="A1327" t="s">
        <v>81</v>
      </c>
      <c r="B1327">
        <v>56</v>
      </c>
      <c r="C1327" t="s">
        <v>199</v>
      </c>
      <c r="D1327">
        <v>126</v>
      </c>
      <c r="E1327" t="s">
        <v>200</v>
      </c>
      <c r="F1327" t="s">
        <v>201</v>
      </c>
      <c r="G1327" t="s">
        <v>23</v>
      </c>
      <c r="H1327">
        <v>225</v>
      </c>
      <c r="I1327" t="s">
        <v>178</v>
      </c>
      <c r="J1327" t="s">
        <v>26</v>
      </c>
      <c r="K1327">
        <v>3</v>
      </c>
      <c r="L1327">
        <v>1</v>
      </c>
      <c r="M1327" t="s">
        <v>25</v>
      </c>
      <c r="N1327">
        <v>18</v>
      </c>
      <c r="O1327" t="s">
        <v>25</v>
      </c>
      <c r="P1327" t="s">
        <v>25</v>
      </c>
      <c r="Q1327">
        <v>24</v>
      </c>
      <c r="R1327">
        <v>100</v>
      </c>
      <c r="S1327" t="s">
        <v>27</v>
      </c>
    </row>
    <row r="1328" spans="1:19" x14ac:dyDescent="0.35">
      <c r="A1328" t="s">
        <v>19</v>
      </c>
      <c r="B1328">
        <v>1</v>
      </c>
      <c r="C1328" t="s">
        <v>202</v>
      </c>
      <c r="D1328">
        <v>127</v>
      </c>
      <c r="E1328" t="s">
        <v>203</v>
      </c>
      <c r="F1328" t="s">
        <v>22</v>
      </c>
      <c r="G1328" t="s">
        <v>23</v>
      </c>
      <c r="H1328">
        <v>178.5</v>
      </c>
      <c r="I1328" t="s">
        <v>29</v>
      </c>
      <c r="J1328" t="s">
        <v>26</v>
      </c>
      <c r="K1328">
        <v>5</v>
      </c>
      <c r="L1328">
        <v>1</v>
      </c>
      <c r="M1328" t="s">
        <v>30</v>
      </c>
      <c r="N1328" t="s">
        <v>26</v>
      </c>
      <c r="O1328" t="s">
        <v>30</v>
      </c>
      <c r="P1328" t="s">
        <v>25</v>
      </c>
      <c r="Q1328">
        <v>24</v>
      </c>
      <c r="R1328">
        <v>75</v>
      </c>
      <c r="S1328" t="s">
        <v>27</v>
      </c>
    </row>
    <row r="1329" spans="1:19" x14ac:dyDescent="0.35">
      <c r="A1329" t="s">
        <v>28</v>
      </c>
      <c r="B1329">
        <v>2</v>
      </c>
      <c r="C1329" t="s">
        <v>202</v>
      </c>
      <c r="D1329">
        <v>127</v>
      </c>
      <c r="E1329" t="s">
        <v>203</v>
      </c>
      <c r="F1329" t="s">
        <v>22</v>
      </c>
      <c r="G1329" t="s">
        <v>23</v>
      </c>
      <c r="H1329">
        <v>200</v>
      </c>
      <c r="I1329" t="s">
        <v>29</v>
      </c>
      <c r="J1329" t="s">
        <v>26</v>
      </c>
      <c r="K1329">
        <v>5</v>
      </c>
      <c r="L1329">
        <v>1</v>
      </c>
      <c r="M1329" t="s">
        <v>25</v>
      </c>
      <c r="N1329" t="s">
        <v>26</v>
      </c>
      <c r="O1329" t="s">
        <v>25</v>
      </c>
      <c r="P1329" t="s">
        <v>30</v>
      </c>
      <c r="Q1329">
        <v>60</v>
      </c>
      <c r="R1329">
        <v>100</v>
      </c>
      <c r="S1329" t="s">
        <v>27</v>
      </c>
    </row>
    <row r="1330" spans="1:19" x14ac:dyDescent="0.35">
      <c r="A1330" t="s">
        <v>32</v>
      </c>
      <c r="B1330">
        <v>4</v>
      </c>
      <c r="C1330" t="s">
        <v>202</v>
      </c>
      <c r="D1330">
        <v>127</v>
      </c>
      <c r="E1330" t="s">
        <v>203</v>
      </c>
      <c r="F1330" t="s">
        <v>22</v>
      </c>
      <c r="G1330" t="s">
        <v>23</v>
      </c>
      <c r="H1330">
        <v>200</v>
      </c>
      <c r="I1330" t="s">
        <v>29</v>
      </c>
      <c r="J1330" t="s">
        <v>26</v>
      </c>
      <c r="K1330">
        <v>5</v>
      </c>
      <c r="L1330">
        <v>1</v>
      </c>
      <c r="M1330" t="s">
        <v>25</v>
      </c>
      <c r="N1330" t="s">
        <v>26</v>
      </c>
      <c r="O1330" t="s">
        <v>25</v>
      </c>
      <c r="P1330" t="s">
        <v>30</v>
      </c>
      <c r="Q1330">
        <v>90</v>
      </c>
      <c r="R1330">
        <v>160</v>
      </c>
      <c r="S1330" t="s">
        <v>27</v>
      </c>
    </row>
    <row r="1331" spans="1:19" x14ac:dyDescent="0.35">
      <c r="A1331" t="s">
        <v>33</v>
      </c>
      <c r="B1331">
        <v>5</v>
      </c>
      <c r="C1331" t="s">
        <v>202</v>
      </c>
      <c r="D1331">
        <v>127</v>
      </c>
      <c r="E1331" t="s">
        <v>203</v>
      </c>
      <c r="F1331" t="s">
        <v>22</v>
      </c>
      <c r="G1331" t="s">
        <v>23</v>
      </c>
      <c r="H1331">
        <v>161.25</v>
      </c>
      <c r="I1331" t="s">
        <v>29</v>
      </c>
      <c r="J1331" t="s">
        <v>26</v>
      </c>
      <c r="K1331">
        <v>5</v>
      </c>
      <c r="L1331">
        <v>1</v>
      </c>
      <c r="M1331" t="s">
        <v>25</v>
      </c>
      <c r="N1331" t="s">
        <v>26</v>
      </c>
      <c r="O1331" t="s">
        <v>25</v>
      </c>
      <c r="P1331" t="s">
        <v>25</v>
      </c>
      <c r="Q1331">
        <v>15</v>
      </c>
      <c r="R1331">
        <v>65</v>
      </c>
      <c r="S1331" t="s">
        <v>27</v>
      </c>
    </row>
    <row r="1332" spans="1:19" x14ac:dyDescent="0.35">
      <c r="A1332" t="s">
        <v>34</v>
      </c>
      <c r="B1332">
        <v>6</v>
      </c>
      <c r="C1332" t="s">
        <v>202</v>
      </c>
      <c r="D1332">
        <v>127</v>
      </c>
      <c r="E1332" t="s">
        <v>203</v>
      </c>
      <c r="F1332" t="s">
        <v>22</v>
      </c>
      <c r="G1332" t="s">
        <v>23</v>
      </c>
      <c r="H1332">
        <v>500</v>
      </c>
      <c r="I1332" t="s">
        <v>29</v>
      </c>
      <c r="J1332" t="s">
        <v>26</v>
      </c>
      <c r="K1332">
        <v>5</v>
      </c>
      <c r="L1332">
        <v>1</v>
      </c>
      <c r="M1332" t="s">
        <v>25</v>
      </c>
      <c r="N1332" t="s">
        <v>26</v>
      </c>
      <c r="O1332" t="s">
        <v>25</v>
      </c>
      <c r="P1332" t="s">
        <v>25</v>
      </c>
      <c r="Q1332">
        <v>30</v>
      </c>
      <c r="R1332">
        <v>150</v>
      </c>
      <c r="S1332" t="s">
        <v>25</v>
      </c>
    </row>
    <row r="1333" spans="1:19" x14ac:dyDescent="0.35">
      <c r="A1333" t="s">
        <v>35</v>
      </c>
      <c r="B1333">
        <v>8</v>
      </c>
      <c r="C1333" t="s">
        <v>202</v>
      </c>
      <c r="D1333">
        <v>127</v>
      </c>
      <c r="E1333" t="s">
        <v>203</v>
      </c>
      <c r="F1333" t="s">
        <v>22</v>
      </c>
      <c r="G1333" t="s">
        <v>23</v>
      </c>
      <c r="H1333">
        <v>126</v>
      </c>
      <c r="I1333" t="s">
        <v>29</v>
      </c>
      <c r="J1333" t="s">
        <v>26</v>
      </c>
      <c r="K1333">
        <v>5</v>
      </c>
      <c r="L1333">
        <v>1</v>
      </c>
      <c r="M1333" t="s">
        <v>25</v>
      </c>
      <c r="N1333" t="s">
        <v>26</v>
      </c>
      <c r="O1333" t="s">
        <v>25</v>
      </c>
      <c r="P1333" t="s">
        <v>30</v>
      </c>
      <c r="Q1333">
        <v>0</v>
      </c>
      <c r="R1333" t="s">
        <v>26</v>
      </c>
      <c r="S1333" t="s">
        <v>27</v>
      </c>
    </row>
    <row r="1334" spans="1:19" x14ac:dyDescent="0.35">
      <c r="A1334" t="s">
        <v>36</v>
      </c>
      <c r="B1334">
        <v>9</v>
      </c>
      <c r="C1334" t="s">
        <v>202</v>
      </c>
      <c r="D1334">
        <v>127</v>
      </c>
      <c r="E1334" t="s">
        <v>203</v>
      </c>
      <c r="F1334" t="s">
        <v>22</v>
      </c>
      <c r="G1334" t="s">
        <v>23</v>
      </c>
      <c r="H1334">
        <v>180</v>
      </c>
      <c r="I1334" t="s">
        <v>29</v>
      </c>
      <c r="J1334" t="s">
        <v>26</v>
      </c>
      <c r="K1334">
        <v>5</v>
      </c>
      <c r="L1334">
        <v>1</v>
      </c>
      <c r="M1334" t="s">
        <v>25</v>
      </c>
      <c r="N1334" t="s">
        <v>26</v>
      </c>
      <c r="O1334" t="s">
        <v>25</v>
      </c>
      <c r="P1334" t="s">
        <v>25</v>
      </c>
      <c r="Q1334">
        <v>50</v>
      </c>
      <c r="R1334">
        <v>110</v>
      </c>
      <c r="S1334" t="s">
        <v>27</v>
      </c>
    </row>
    <row r="1335" spans="1:19" x14ac:dyDescent="0.35">
      <c r="A1335" t="s">
        <v>37</v>
      </c>
      <c r="B1335">
        <v>10</v>
      </c>
      <c r="C1335" t="s">
        <v>202</v>
      </c>
      <c r="D1335">
        <v>127</v>
      </c>
      <c r="E1335" t="s">
        <v>203</v>
      </c>
      <c r="F1335" t="s">
        <v>22</v>
      </c>
      <c r="G1335" t="s">
        <v>23</v>
      </c>
      <c r="H1335">
        <v>235</v>
      </c>
      <c r="I1335" t="s">
        <v>29</v>
      </c>
      <c r="J1335" t="s">
        <v>26</v>
      </c>
      <c r="K1335">
        <v>5</v>
      </c>
      <c r="L1335">
        <v>1</v>
      </c>
      <c r="M1335" t="s">
        <v>25</v>
      </c>
      <c r="N1335" t="s">
        <v>26</v>
      </c>
      <c r="O1335" t="s">
        <v>25</v>
      </c>
      <c r="P1335" t="s">
        <v>30</v>
      </c>
      <c r="Q1335">
        <v>30</v>
      </c>
      <c r="R1335" t="s">
        <v>26</v>
      </c>
      <c r="S1335" t="s">
        <v>27</v>
      </c>
    </row>
    <row r="1336" spans="1:19" x14ac:dyDescent="0.35">
      <c r="A1336" t="s">
        <v>38</v>
      </c>
      <c r="B1336">
        <v>11</v>
      </c>
      <c r="C1336" t="s">
        <v>202</v>
      </c>
      <c r="D1336">
        <v>127</v>
      </c>
      <c r="E1336" t="s">
        <v>203</v>
      </c>
      <c r="F1336" t="s">
        <v>22</v>
      </c>
      <c r="G1336" t="s">
        <v>23</v>
      </c>
      <c r="H1336">
        <v>230</v>
      </c>
      <c r="I1336" t="s">
        <v>29</v>
      </c>
      <c r="J1336" t="s">
        <v>26</v>
      </c>
      <c r="K1336">
        <v>5</v>
      </c>
      <c r="L1336">
        <v>1</v>
      </c>
      <c r="M1336" t="s">
        <v>25</v>
      </c>
      <c r="N1336" t="s">
        <v>26</v>
      </c>
      <c r="O1336" t="s">
        <v>25</v>
      </c>
      <c r="P1336" t="s">
        <v>30</v>
      </c>
      <c r="Q1336">
        <v>24</v>
      </c>
      <c r="R1336">
        <v>313</v>
      </c>
      <c r="S1336" t="s">
        <v>27</v>
      </c>
    </row>
    <row r="1337" spans="1:19" x14ac:dyDescent="0.35">
      <c r="A1337" t="s">
        <v>39</v>
      </c>
      <c r="B1337">
        <v>12</v>
      </c>
      <c r="C1337" t="s">
        <v>202</v>
      </c>
      <c r="D1337">
        <v>127</v>
      </c>
      <c r="E1337" t="s">
        <v>203</v>
      </c>
      <c r="F1337" t="s">
        <v>22</v>
      </c>
      <c r="G1337" t="s">
        <v>23</v>
      </c>
      <c r="H1337">
        <v>110</v>
      </c>
      <c r="I1337" t="s">
        <v>29</v>
      </c>
      <c r="J1337" t="s">
        <v>26</v>
      </c>
      <c r="K1337">
        <v>5</v>
      </c>
      <c r="L1337">
        <v>1</v>
      </c>
      <c r="M1337" t="s">
        <v>25</v>
      </c>
      <c r="N1337" t="s">
        <v>26</v>
      </c>
      <c r="O1337" t="s">
        <v>25</v>
      </c>
      <c r="P1337" t="s">
        <v>30</v>
      </c>
      <c r="Q1337">
        <v>30</v>
      </c>
      <c r="R1337">
        <v>84</v>
      </c>
      <c r="S1337" t="s">
        <v>27</v>
      </c>
    </row>
    <row r="1338" spans="1:19" x14ac:dyDescent="0.35">
      <c r="A1338" t="s">
        <v>40</v>
      </c>
      <c r="B1338">
        <v>13</v>
      </c>
      <c r="C1338" t="s">
        <v>202</v>
      </c>
      <c r="D1338">
        <v>127</v>
      </c>
      <c r="E1338" t="s">
        <v>203</v>
      </c>
      <c r="F1338" t="s">
        <v>22</v>
      </c>
      <c r="G1338" t="s">
        <v>23</v>
      </c>
      <c r="H1338">
        <v>75</v>
      </c>
      <c r="I1338" t="s">
        <v>29</v>
      </c>
      <c r="J1338" t="s">
        <v>26</v>
      </c>
      <c r="K1338">
        <v>5</v>
      </c>
      <c r="L1338">
        <v>1</v>
      </c>
      <c r="M1338" t="s">
        <v>30</v>
      </c>
      <c r="N1338">
        <v>18</v>
      </c>
      <c r="O1338" t="s">
        <v>25</v>
      </c>
      <c r="P1338" t="s">
        <v>30</v>
      </c>
      <c r="Q1338">
        <v>30</v>
      </c>
      <c r="R1338">
        <v>65</v>
      </c>
      <c r="S1338" t="s">
        <v>27</v>
      </c>
    </row>
    <row r="1339" spans="1:19" x14ac:dyDescent="0.35">
      <c r="A1339" t="s">
        <v>41</v>
      </c>
      <c r="B1339">
        <v>15</v>
      </c>
      <c r="C1339" t="s">
        <v>202</v>
      </c>
      <c r="D1339">
        <v>127</v>
      </c>
      <c r="E1339" t="s">
        <v>203</v>
      </c>
      <c r="F1339" t="s">
        <v>22</v>
      </c>
      <c r="G1339" t="s">
        <v>23</v>
      </c>
      <c r="H1339">
        <v>194</v>
      </c>
      <c r="I1339" t="s">
        <v>29</v>
      </c>
      <c r="J1339" t="s">
        <v>26</v>
      </c>
      <c r="K1339">
        <v>5</v>
      </c>
      <c r="L1339">
        <v>1</v>
      </c>
      <c r="M1339" t="s">
        <v>25</v>
      </c>
      <c r="N1339">
        <v>18</v>
      </c>
      <c r="O1339" t="s">
        <v>25</v>
      </c>
      <c r="P1339" t="s">
        <v>25</v>
      </c>
      <c r="Q1339">
        <v>30</v>
      </c>
      <c r="R1339">
        <v>36</v>
      </c>
      <c r="S1339" t="s">
        <v>27</v>
      </c>
    </row>
    <row r="1340" spans="1:19" x14ac:dyDescent="0.35">
      <c r="A1340" t="s">
        <v>42</v>
      </c>
      <c r="B1340">
        <v>16</v>
      </c>
      <c r="C1340" t="s">
        <v>202</v>
      </c>
      <c r="D1340">
        <v>127</v>
      </c>
      <c r="E1340" t="s">
        <v>203</v>
      </c>
      <c r="F1340" t="s">
        <v>22</v>
      </c>
      <c r="G1340" t="s">
        <v>23</v>
      </c>
      <c r="H1340">
        <v>118.25</v>
      </c>
      <c r="I1340" t="s">
        <v>29</v>
      </c>
      <c r="J1340" t="s">
        <v>26</v>
      </c>
      <c r="K1340">
        <v>5</v>
      </c>
      <c r="L1340">
        <v>1</v>
      </c>
      <c r="M1340" t="s">
        <v>25</v>
      </c>
      <c r="N1340" t="s">
        <v>26</v>
      </c>
      <c r="O1340" t="s">
        <v>25</v>
      </c>
      <c r="P1340" t="s">
        <v>30</v>
      </c>
      <c r="Q1340">
        <v>30</v>
      </c>
      <c r="R1340">
        <v>90</v>
      </c>
      <c r="S1340" t="s">
        <v>27</v>
      </c>
    </row>
    <row r="1341" spans="1:19" x14ac:dyDescent="0.35">
      <c r="A1341" t="s">
        <v>43</v>
      </c>
      <c r="B1341">
        <v>17</v>
      </c>
      <c r="C1341" t="s">
        <v>202</v>
      </c>
      <c r="D1341">
        <v>127</v>
      </c>
      <c r="E1341" t="s">
        <v>203</v>
      </c>
      <c r="F1341" t="s">
        <v>22</v>
      </c>
      <c r="G1341" t="s">
        <v>23</v>
      </c>
      <c r="H1341">
        <v>125</v>
      </c>
      <c r="I1341" t="s">
        <v>29</v>
      </c>
      <c r="J1341" t="s">
        <v>26</v>
      </c>
      <c r="K1341">
        <v>5</v>
      </c>
      <c r="L1341">
        <v>1</v>
      </c>
      <c r="M1341" t="s">
        <v>25</v>
      </c>
      <c r="N1341" t="s">
        <v>26</v>
      </c>
      <c r="O1341" t="s">
        <v>25</v>
      </c>
      <c r="P1341" t="s">
        <v>30</v>
      </c>
      <c r="Q1341">
        <v>80</v>
      </c>
      <c r="R1341">
        <v>80</v>
      </c>
      <c r="S1341" t="s">
        <v>25</v>
      </c>
    </row>
    <row r="1342" spans="1:19" x14ac:dyDescent="0.35">
      <c r="A1342" t="s">
        <v>44</v>
      </c>
      <c r="B1342">
        <v>18</v>
      </c>
      <c r="C1342" t="s">
        <v>202</v>
      </c>
      <c r="D1342">
        <v>127</v>
      </c>
      <c r="E1342" t="s">
        <v>203</v>
      </c>
      <c r="F1342" t="s">
        <v>22</v>
      </c>
      <c r="G1342" t="s">
        <v>23</v>
      </c>
      <c r="H1342">
        <v>50</v>
      </c>
      <c r="I1342" t="s">
        <v>29</v>
      </c>
      <c r="J1342" t="s">
        <v>26</v>
      </c>
      <c r="K1342">
        <v>5</v>
      </c>
      <c r="L1342">
        <v>1</v>
      </c>
      <c r="M1342" t="s">
        <v>25</v>
      </c>
      <c r="N1342" t="s">
        <v>26</v>
      </c>
      <c r="O1342" t="s">
        <v>25</v>
      </c>
      <c r="P1342" t="s">
        <v>25</v>
      </c>
      <c r="Q1342">
        <v>30</v>
      </c>
      <c r="R1342">
        <v>50</v>
      </c>
      <c r="S1342" t="s">
        <v>27</v>
      </c>
    </row>
    <row r="1343" spans="1:19" x14ac:dyDescent="0.35">
      <c r="A1343" t="s">
        <v>45</v>
      </c>
      <c r="B1343">
        <v>19</v>
      </c>
      <c r="C1343" t="s">
        <v>202</v>
      </c>
      <c r="D1343">
        <v>127</v>
      </c>
      <c r="E1343" t="s">
        <v>203</v>
      </c>
      <c r="F1343" t="s">
        <v>22</v>
      </c>
      <c r="G1343" t="s">
        <v>23</v>
      </c>
      <c r="H1343">
        <v>81</v>
      </c>
      <c r="I1343" t="s">
        <v>29</v>
      </c>
      <c r="J1343" t="s">
        <v>26</v>
      </c>
      <c r="K1343">
        <v>5</v>
      </c>
      <c r="L1343">
        <v>1</v>
      </c>
      <c r="M1343" t="s">
        <v>25</v>
      </c>
      <c r="N1343" t="s">
        <v>26</v>
      </c>
      <c r="O1343" t="s">
        <v>25</v>
      </c>
      <c r="P1343" t="s">
        <v>30</v>
      </c>
      <c r="Q1343">
        <v>36</v>
      </c>
      <c r="R1343">
        <v>81</v>
      </c>
      <c r="S1343" t="s">
        <v>27</v>
      </c>
    </row>
    <row r="1344" spans="1:19" x14ac:dyDescent="0.35">
      <c r="A1344" t="s">
        <v>46</v>
      </c>
      <c r="B1344">
        <v>20</v>
      </c>
      <c r="C1344" t="s">
        <v>202</v>
      </c>
      <c r="D1344">
        <v>127</v>
      </c>
      <c r="E1344" t="s">
        <v>203</v>
      </c>
      <c r="F1344" t="s">
        <v>22</v>
      </c>
      <c r="G1344" t="s">
        <v>23</v>
      </c>
      <c r="H1344">
        <v>98</v>
      </c>
      <c r="I1344" t="s">
        <v>29</v>
      </c>
      <c r="J1344" t="s">
        <v>26</v>
      </c>
      <c r="K1344">
        <v>5</v>
      </c>
      <c r="L1344">
        <v>1</v>
      </c>
      <c r="M1344" t="s">
        <v>25</v>
      </c>
      <c r="N1344" t="s">
        <v>26</v>
      </c>
      <c r="O1344" t="s">
        <v>25</v>
      </c>
      <c r="P1344" t="s">
        <v>30</v>
      </c>
      <c r="Q1344">
        <v>30</v>
      </c>
      <c r="R1344">
        <v>55</v>
      </c>
      <c r="S1344" t="s">
        <v>27</v>
      </c>
    </row>
    <row r="1345" spans="1:19" x14ac:dyDescent="0.35">
      <c r="A1345" t="s">
        <v>47</v>
      </c>
      <c r="B1345">
        <v>21</v>
      </c>
      <c r="C1345" t="s">
        <v>202</v>
      </c>
      <c r="D1345">
        <v>127</v>
      </c>
      <c r="E1345" t="s">
        <v>203</v>
      </c>
      <c r="F1345" t="s">
        <v>22</v>
      </c>
      <c r="G1345" t="s">
        <v>23</v>
      </c>
      <c r="H1345">
        <v>178.75</v>
      </c>
      <c r="I1345" t="s">
        <v>29</v>
      </c>
      <c r="J1345" t="s">
        <v>26</v>
      </c>
      <c r="K1345">
        <v>5</v>
      </c>
      <c r="L1345">
        <v>1</v>
      </c>
      <c r="M1345" t="s">
        <v>25</v>
      </c>
      <c r="N1345" t="s">
        <v>26</v>
      </c>
      <c r="O1345" t="s">
        <v>25</v>
      </c>
      <c r="P1345" t="s">
        <v>30</v>
      </c>
      <c r="Q1345">
        <v>28</v>
      </c>
      <c r="R1345">
        <v>110</v>
      </c>
      <c r="S1345" t="s">
        <v>27</v>
      </c>
    </row>
    <row r="1346" spans="1:19" x14ac:dyDescent="0.35">
      <c r="A1346" t="s">
        <v>48</v>
      </c>
      <c r="B1346">
        <v>22</v>
      </c>
      <c r="C1346" t="s">
        <v>202</v>
      </c>
      <c r="D1346">
        <v>127</v>
      </c>
      <c r="E1346" t="s">
        <v>203</v>
      </c>
      <c r="F1346" t="s">
        <v>22</v>
      </c>
      <c r="G1346" t="s">
        <v>23</v>
      </c>
      <c r="H1346">
        <v>139.25</v>
      </c>
      <c r="I1346" t="s">
        <v>29</v>
      </c>
      <c r="J1346" t="s">
        <v>26</v>
      </c>
      <c r="K1346">
        <v>5</v>
      </c>
      <c r="L1346">
        <v>1</v>
      </c>
      <c r="M1346" t="s">
        <v>25</v>
      </c>
      <c r="N1346" t="s">
        <v>26</v>
      </c>
      <c r="O1346" t="s">
        <v>25</v>
      </c>
      <c r="P1346" t="s">
        <v>30</v>
      </c>
      <c r="Q1346">
        <v>60</v>
      </c>
      <c r="R1346">
        <v>200</v>
      </c>
      <c r="S1346" t="s">
        <v>27</v>
      </c>
    </row>
    <row r="1347" spans="1:19" x14ac:dyDescent="0.35">
      <c r="A1347" t="s">
        <v>49</v>
      </c>
      <c r="B1347">
        <v>23</v>
      </c>
      <c r="C1347" t="s">
        <v>202</v>
      </c>
      <c r="D1347">
        <v>127</v>
      </c>
      <c r="E1347" t="s">
        <v>203</v>
      </c>
      <c r="F1347" t="s">
        <v>22</v>
      </c>
      <c r="G1347" t="s">
        <v>23</v>
      </c>
      <c r="H1347">
        <v>152</v>
      </c>
      <c r="I1347" t="s">
        <v>29</v>
      </c>
      <c r="J1347" t="s">
        <v>26</v>
      </c>
      <c r="K1347">
        <v>5</v>
      </c>
      <c r="L1347">
        <v>1</v>
      </c>
      <c r="M1347" t="s">
        <v>25</v>
      </c>
      <c r="N1347" t="s">
        <v>26</v>
      </c>
      <c r="O1347" t="s">
        <v>25</v>
      </c>
      <c r="P1347" t="s">
        <v>25</v>
      </c>
      <c r="Q1347">
        <v>50</v>
      </c>
      <c r="R1347">
        <v>100</v>
      </c>
      <c r="S1347" t="s">
        <v>27</v>
      </c>
    </row>
    <row r="1348" spans="1:19" x14ac:dyDescent="0.35">
      <c r="A1348" t="s">
        <v>50</v>
      </c>
      <c r="B1348">
        <v>24</v>
      </c>
      <c r="C1348" t="s">
        <v>202</v>
      </c>
      <c r="D1348">
        <v>127</v>
      </c>
      <c r="E1348" t="s">
        <v>203</v>
      </c>
      <c r="F1348" t="s">
        <v>22</v>
      </c>
      <c r="G1348" t="s">
        <v>23</v>
      </c>
      <c r="H1348">
        <v>50</v>
      </c>
      <c r="I1348" t="s">
        <v>29</v>
      </c>
      <c r="J1348" t="s">
        <v>26</v>
      </c>
      <c r="K1348">
        <v>5</v>
      </c>
      <c r="L1348">
        <v>1</v>
      </c>
      <c r="M1348" t="s">
        <v>25</v>
      </c>
      <c r="N1348" t="s">
        <v>26</v>
      </c>
      <c r="O1348" t="s">
        <v>30</v>
      </c>
      <c r="P1348" t="s">
        <v>30</v>
      </c>
      <c r="Q1348">
        <v>40</v>
      </c>
      <c r="R1348">
        <v>146</v>
      </c>
      <c r="S1348" t="s">
        <v>27</v>
      </c>
    </row>
    <row r="1349" spans="1:19" x14ac:dyDescent="0.35">
      <c r="A1349" t="s">
        <v>51</v>
      </c>
      <c r="B1349">
        <v>25</v>
      </c>
      <c r="C1349" t="s">
        <v>202</v>
      </c>
      <c r="D1349">
        <v>127</v>
      </c>
      <c r="E1349" t="s">
        <v>203</v>
      </c>
      <c r="F1349" t="s">
        <v>22</v>
      </c>
      <c r="G1349" t="s">
        <v>23</v>
      </c>
      <c r="H1349">
        <v>150</v>
      </c>
      <c r="I1349" t="s">
        <v>29</v>
      </c>
      <c r="J1349" t="s">
        <v>26</v>
      </c>
      <c r="K1349">
        <v>5</v>
      </c>
      <c r="L1349">
        <v>1</v>
      </c>
      <c r="M1349" t="s">
        <v>25</v>
      </c>
      <c r="N1349" t="s">
        <v>26</v>
      </c>
      <c r="O1349" t="s">
        <v>30</v>
      </c>
      <c r="P1349" t="s">
        <v>30</v>
      </c>
      <c r="Q1349">
        <v>15</v>
      </c>
      <c r="R1349">
        <v>180</v>
      </c>
      <c r="S1349" t="s">
        <v>31</v>
      </c>
    </row>
    <row r="1350" spans="1:19" x14ac:dyDescent="0.35">
      <c r="A1350" t="s">
        <v>52</v>
      </c>
      <c r="B1350">
        <v>26</v>
      </c>
      <c r="C1350" t="s">
        <v>202</v>
      </c>
      <c r="D1350">
        <v>127</v>
      </c>
      <c r="E1350" t="s">
        <v>203</v>
      </c>
      <c r="F1350" t="s">
        <v>22</v>
      </c>
      <c r="G1350" t="s">
        <v>23</v>
      </c>
      <c r="H1350">
        <v>55.45</v>
      </c>
      <c r="I1350" t="s">
        <v>29</v>
      </c>
      <c r="J1350" t="s">
        <v>26</v>
      </c>
      <c r="K1350">
        <v>5</v>
      </c>
      <c r="L1350">
        <v>1</v>
      </c>
      <c r="M1350" t="s">
        <v>25</v>
      </c>
      <c r="N1350" t="s">
        <v>26</v>
      </c>
      <c r="O1350" t="s">
        <v>30</v>
      </c>
      <c r="P1350" t="s">
        <v>30</v>
      </c>
      <c r="Q1350">
        <v>25</v>
      </c>
      <c r="R1350">
        <v>29.8</v>
      </c>
      <c r="S1350" t="s">
        <v>27</v>
      </c>
    </row>
    <row r="1351" spans="1:19" x14ac:dyDescent="0.35">
      <c r="A1351" t="s">
        <v>53</v>
      </c>
      <c r="B1351">
        <v>27</v>
      </c>
      <c r="C1351" t="s">
        <v>202</v>
      </c>
      <c r="D1351">
        <v>127</v>
      </c>
      <c r="E1351" t="s">
        <v>203</v>
      </c>
      <c r="F1351" t="s">
        <v>22</v>
      </c>
      <c r="G1351" t="s">
        <v>23</v>
      </c>
      <c r="H1351">
        <v>138.25</v>
      </c>
      <c r="I1351" t="s">
        <v>29</v>
      </c>
      <c r="J1351" t="s">
        <v>26</v>
      </c>
      <c r="K1351">
        <v>5</v>
      </c>
      <c r="L1351">
        <v>1</v>
      </c>
      <c r="M1351" t="s">
        <v>25</v>
      </c>
      <c r="N1351" t="s">
        <v>26</v>
      </c>
      <c r="O1351" t="s">
        <v>25</v>
      </c>
      <c r="P1351" t="s">
        <v>30</v>
      </c>
      <c r="Q1351">
        <v>0</v>
      </c>
      <c r="R1351">
        <v>85</v>
      </c>
      <c r="S1351" t="s">
        <v>27</v>
      </c>
    </row>
    <row r="1352" spans="1:19" x14ac:dyDescent="0.35">
      <c r="A1352" t="s">
        <v>54</v>
      </c>
      <c r="B1352">
        <v>28</v>
      </c>
      <c r="C1352" t="s">
        <v>202</v>
      </c>
      <c r="D1352">
        <v>127</v>
      </c>
      <c r="E1352" t="s">
        <v>203</v>
      </c>
      <c r="F1352" t="s">
        <v>22</v>
      </c>
      <c r="G1352" t="s">
        <v>23</v>
      </c>
      <c r="H1352">
        <v>175</v>
      </c>
      <c r="I1352" t="s">
        <v>29</v>
      </c>
      <c r="J1352" t="s">
        <v>26</v>
      </c>
      <c r="K1352">
        <v>5</v>
      </c>
      <c r="L1352">
        <v>1</v>
      </c>
      <c r="M1352" t="s">
        <v>25</v>
      </c>
      <c r="N1352" t="s">
        <v>26</v>
      </c>
      <c r="O1352" t="s">
        <v>25</v>
      </c>
      <c r="P1352" t="s">
        <v>30</v>
      </c>
      <c r="Q1352">
        <v>40</v>
      </c>
      <c r="R1352">
        <v>100</v>
      </c>
      <c r="S1352" t="s">
        <v>27</v>
      </c>
    </row>
    <row r="1353" spans="1:19" x14ac:dyDescent="0.35">
      <c r="A1353" t="s">
        <v>55</v>
      </c>
      <c r="B1353">
        <v>29</v>
      </c>
      <c r="C1353" t="s">
        <v>202</v>
      </c>
      <c r="D1353">
        <v>127</v>
      </c>
      <c r="E1353" t="s">
        <v>203</v>
      </c>
      <c r="F1353" t="s">
        <v>22</v>
      </c>
      <c r="G1353" t="s">
        <v>23</v>
      </c>
      <c r="H1353">
        <v>150</v>
      </c>
      <c r="I1353" t="s">
        <v>29</v>
      </c>
      <c r="J1353" t="s">
        <v>26</v>
      </c>
      <c r="K1353">
        <v>5</v>
      </c>
      <c r="L1353">
        <v>1</v>
      </c>
      <c r="M1353" t="s">
        <v>25</v>
      </c>
      <c r="N1353" t="s">
        <v>26</v>
      </c>
      <c r="O1353" t="s">
        <v>25</v>
      </c>
      <c r="P1353" t="s">
        <v>30</v>
      </c>
      <c r="Q1353">
        <v>0</v>
      </c>
      <c r="R1353">
        <v>60</v>
      </c>
      <c r="S1353" t="s">
        <v>31</v>
      </c>
    </row>
    <row r="1354" spans="1:19" x14ac:dyDescent="0.35">
      <c r="A1354" t="s">
        <v>56</v>
      </c>
      <c r="B1354">
        <v>30</v>
      </c>
      <c r="C1354" t="s">
        <v>202</v>
      </c>
      <c r="D1354">
        <v>127</v>
      </c>
      <c r="E1354" t="s">
        <v>203</v>
      </c>
      <c r="F1354" t="s">
        <v>22</v>
      </c>
      <c r="G1354" t="s">
        <v>23</v>
      </c>
      <c r="H1354">
        <v>105</v>
      </c>
      <c r="I1354" t="s">
        <v>29</v>
      </c>
      <c r="J1354" t="s">
        <v>26</v>
      </c>
      <c r="K1354">
        <v>5</v>
      </c>
      <c r="L1354">
        <v>1</v>
      </c>
      <c r="M1354" t="s">
        <v>25</v>
      </c>
      <c r="N1354" t="s">
        <v>26</v>
      </c>
      <c r="O1354" t="s">
        <v>25</v>
      </c>
      <c r="P1354" t="s">
        <v>25</v>
      </c>
      <c r="Q1354">
        <v>24</v>
      </c>
      <c r="R1354">
        <v>50</v>
      </c>
      <c r="S1354" t="s">
        <v>27</v>
      </c>
    </row>
    <row r="1355" spans="1:19" x14ac:dyDescent="0.35">
      <c r="A1355" t="s">
        <v>57</v>
      </c>
      <c r="B1355">
        <v>31</v>
      </c>
      <c r="C1355" t="s">
        <v>202</v>
      </c>
      <c r="D1355">
        <v>127</v>
      </c>
      <c r="E1355" t="s">
        <v>203</v>
      </c>
      <c r="F1355" t="s">
        <v>22</v>
      </c>
      <c r="G1355" t="s">
        <v>23</v>
      </c>
      <c r="H1355">
        <v>113.25</v>
      </c>
      <c r="I1355" t="s">
        <v>29</v>
      </c>
      <c r="J1355" t="s">
        <v>26</v>
      </c>
      <c r="K1355">
        <v>5</v>
      </c>
      <c r="L1355">
        <v>1</v>
      </c>
      <c r="M1355" t="s">
        <v>25</v>
      </c>
      <c r="N1355">
        <v>19</v>
      </c>
      <c r="O1355" t="s">
        <v>25</v>
      </c>
      <c r="P1355" t="s">
        <v>30</v>
      </c>
      <c r="Q1355">
        <v>40</v>
      </c>
      <c r="R1355">
        <v>68</v>
      </c>
      <c r="S1355" t="s">
        <v>27</v>
      </c>
    </row>
    <row r="1356" spans="1:19" x14ac:dyDescent="0.35">
      <c r="A1356" t="s">
        <v>58</v>
      </c>
      <c r="B1356">
        <v>32</v>
      </c>
      <c r="C1356" t="s">
        <v>202</v>
      </c>
      <c r="D1356">
        <v>127</v>
      </c>
      <c r="E1356" t="s">
        <v>203</v>
      </c>
      <c r="F1356" t="s">
        <v>22</v>
      </c>
      <c r="G1356" t="s">
        <v>23</v>
      </c>
      <c r="H1356">
        <v>240</v>
      </c>
      <c r="I1356" t="s">
        <v>29</v>
      </c>
      <c r="J1356" t="s">
        <v>26</v>
      </c>
      <c r="K1356">
        <v>5</v>
      </c>
      <c r="L1356">
        <v>1</v>
      </c>
      <c r="M1356" t="s">
        <v>25</v>
      </c>
      <c r="N1356" t="s">
        <v>26</v>
      </c>
      <c r="O1356" t="s">
        <v>25</v>
      </c>
      <c r="P1356" t="s">
        <v>30</v>
      </c>
      <c r="Q1356">
        <v>45</v>
      </c>
      <c r="R1356">
        <v>300</v>
      </c>
      <c r="S1356" t="s">
        <v>27</v>
      </c>
    </row>
    <row r="1357" spans="1:19" x14ac:dyDescent="0.35">
      <c r="A1357" t="s">
        <v>59</v>
      </c>
      <c r="B1357">
        <v>33</v>
      </c>
      <c r="C1357" t="s">
        <v>202</v>
      </c>
      <c r="D1357">
        <v>127</v>
      </c>
      <c r="E1357" t="s">
        <v>203</v>
      </c>
      <c r="F1357" t="s">
        <v>22</v>
      </c>
      <c r="G1357" t="s">
        <v>23</v>
      </c>
      <c r="H1357">
        <v>148.25</v>
      </c>
      <c r="I1357" t="s">
        <v>29</v>
      </c>
      <c r="J1357" t="s">
        <v>26</v>
      </c>
      <c r="K1357">
        <v>5</v>
      </c>
      <c r="L1357">
        <v>1</v>
      </c>
      <c r="M1357" t="s">
        <v>25</v>
      </c>
      <c r="N1357" t="s">
        <v>26</v>
      </c>
      <c r="O1357" t="s">
        <v>25</v>
      </c>
      <c r="P1357" t="s">
        <v>30</v>
      </c>
      <c r="Q1357">
        <v>30</v>
      </c>
      <c r="R1357">
        <v>100</v>
      </c>
      <c r="S1357" t="s">
        <v>25</v>
      </c>
    </row>
    <row r="1358" spans="1:19" x14ac:dyDescent="0.35">
      <c r="A1358" t="s">
        <v>60</v>
      </c>
      <c r="B1358">
        <v>34</v>
      </c>
      <c r="C1358" t="s">
        <v>202</v>
      </c>
      <c r="D1358">
        <v>127</v>
      </c>
      <c r="E1358" t="s">
        <v>203</v>
      </c>
      <c r="F1358" t="s">
        <v>22</v>
      </c>
      <c r="G1358" t="s">
        <v>23</v>
      </c>
      <c r="H1358">
        <v>278.75</v>
      </c>
      <c r="I1358" t="s">
        <v>29</v>
      </c>
      <c r="J1358" t="s">
        <v>26</v>
      </c>
      <c r="K1358">
        <v>5</v>
      </c>
      <c r="L1358">
        <v>1</v>
      </c>
      <c r="M1358" t="s">
        <v>25</v>
      </c>
      <c r="N1358">
        <v>18</v>
      </c>
      <c r="O1358" t="s">
        <v>30</v>
      </c>
      <c r="P1358" t="s">
        <v>25</v>
      </c>
      <c r="Q1358">
        <v>30</v>
      </c>
      <c r="R1358">
        <v>160</v>
      </c>
      <c r="S1358" t="s">
        <v>27</v>
      </c>
    </row>
    <row r="1359" spans="1:19" x14ac:dyDescent="0.35">
      <c r="A1359" t="s">
        <v>61</v>
      </c>
      <c r="B1359">
        <v>35</v>
      </c>
      <c r="C1359" t="s">
        <v>202</v>
      </c>
      <c r="D1359">
        <v>127</v>
      </c>
      <c r="E1359" t="s">
        <v>203</v>
      </c>
      <c r="F1359" t="s">
        <v>22</v>
      </c>
      <c r="G1359" t="s">
        <v>23</v>
      </c>
      <c r="H1359">
        <v>144</v>
      </c>
      <c r="I1359" t="s">
        <v>29</v>
      </c>
      <c r="J1359" t="s">
        <v>26</v>
      </c>
      <c r="K1359">
        <v>5</v>
      </c>
      <c r="L1359">
        <v>1</v>
      </c>
      <c r="M1359" t="s">
        <v>25</v>
      </c>
      <c r="N1359" t="s">
        <v>26</v>
      </c>
      <c r="O1359" t="s">
        <v>25</v>
      </c>
      <c r="P1359" t="s">
        <v>30</v>
      </c>
      <c r="Q1359">
        <v>50</v>
      </c>
      <c r="R1359">
        <v>110</v>
      </c>
      <c r="S1359" t="s">
        <v>27</v>
      </c>
    </row>
    <row r="1360" spans="1:19" x14ac:dyDescent="0.35">
      <c r="A1360" t="s">
        <v>62</v>
      </c>
      <c r="B1360">
        <v>36</v>
      </c>
      <c r="C1360" t="s">
        <v>202</v>
      </c>
      <c r="D1360">
        <v>127</v>
      </c>
      <c r="E1360" t="s">
        <v>203</v>
      </c>
      <c r="F1360" t="s">
        <v>22</v>
      </c>
      <c r="G1360" t="s">
        <v>23</v>
      </c>
      <c r="H1360">
        <v>85</v>
      </c>
      <c r="I1360" t="s">
        <v>29</v>
      </c>
      <c r="J1360" t="s">
        <v>26</v>
      </c>
      <c r="K1360">
        <v>5</v>
      </c>
      <c r="L1360">
        <v>1</v>
      </c>
      <c r="M1360" t="s">
        <v>25</v>
      </c>
      <c r="N1360" t="s">
        <v>26</v>
      </c>
      <c r="O1360" t="s">
        <v>30</v>
      </c>
      <c r="P1360" t="s">
        <v>30</v>
      </c>
      <c r="Q1360">
        <v>0</v>
      </c>
      <c r="R1360">
        <v>23</v>
      </c>
      <c r="S1360" t="s">
        <v>27</v>
      </c>
    </row>
    <row r="1361" spans="1:19" x14ac:dyDescent="0.35">
      <c r="A1361" t="s">
        <v>63</v>
      </c>
      <c r="B1361">
        <v>37</v>
      </c>
      <c r="C1361" t="s">
        <v>202</v>
      </c>
      <c r="D1361">
        <v>127</v>
      </c>
      <c r="E1361" t="s">
        <v>203</v>
      </c>
      <c r="F1361" t="s">
        <v>22</v>
      </c>
      <c r="G1361" t="s">
        <v>23</v>
      </c>
      <c r="H1361">
        <v>25</v>
      </c>
      <c r="I1361" t="s">
        <v>29</v>
      </c>
      <c r="J1361" t="s">
        <v>26</v>
      </c>
      <c r="K1361">
        <v>5</v>
      </c>
      <c r="L1361">
        <v>1</v>
      </c>
      <c r="M1361" t="s">
        <v>25</v>
      </c>
      <c r="N1361" t="s">
        <v>26</v>
      </c>
      <c r="O1361" t="s">
        <v>25</v>
      </c>
      <c r="P1361" t="s">
        <v>25</v>
      </c>
      <c r="Q1361">
        <v>0</v>
      </c>
      <c r="R1361">
        <v>25</v>
      </c>
      <c r="S1361" t="s">
        <v>27</v>
      </c>
    </row>
    <row r="1362" spans="1:19" x14ac:dyDescent="0.35">
      <c r="A1362" t="s">
        <v>64</v>
      </c>
      <c r="B1362">
        <v>38</v>
      </c>
      <c r="C1362" t="s">
        <v>202</v>
      </c>
      <c r="D1362">
        <v>127</v>
      </c>
      <c r="E1362" t="s">
        <v>203</v>
      </c>
      <c r="F1362" t="s">
        <v>22</v>
      </c>
      <c r="G1362" t="s">
        <v>23</v>
      </c>
      <c r="H1362">
        <v>166.25</v>
      </c>
      <c r="I1362" t="s">
        <v>29</v>
      </c>
      <c r="J1362" t="s">
        <v>26</v>
      </c>
      <c r="K1362">
        <v>5</v>
      </c>
      <c r="L1362">
        <v>1</v>
      </c>
      <c r="M1362" t="s">
        <v>25</v>
      </c>
      <c r="N1362" t="s">
        <v>26</v>
      </c>
      <c r="O1362" t="s">
        <v>25</v>
      </c>
      <c r="P1362" t="s">
        <v>25</v>
      </c>
      <c r="Q1362">
        <v>12</v>
      </c>
      <c r="R1362">
        <v>440</v>
      </c>
      <c r="S1362" t="s">
        <v>27</v>
      </c>
    </row>
    <row r="1363" spans="1:19" x14ac:dyDescent="0.35">
      <c r="A1363" t="s">
        <v>65</v>
      </c>
      <c r="B1363">
        <v>39</v>
      </c>
      <c r="C1363" t="s">
        <v>202</v>
      </c>
      <c r="D1363">
        <v>127</v>
      </c>
      <c r="E1363" t="s">
        <v>203</v>
      </c>
      <c r="F1363" t="s">
        <v>22</v>
      </c>
      <c r="G1363" t="s">
        <v>23</v>
      </c>
      <c r="H1363">
        <v>150</v>
      </c>
      <c r="I1363" t="s">
        <v>29</v>
      </c>
      <c r="J1363" t="s">
        <v>26</v>
      </c>
      <c r="K1363">
        <v>5</v>
      </c>
      <c r="L1363">
        <v>1</v>
      </c>
      <c r="M1363" t="s">
        <v>25</v>
      </c>
      <c r="N1363" t="s">
        <v>26</v>
      </c>
      <c r="O1363" t="s">
        <v>30</v>
      </c>
      <c r="P1363" t="s">
        <v>25</v>
      </c>
      <c r="Q1363">
        <v>24</v>
      </c>
      <c r="R1363">
        <v>138.5</v>
      </c>
      <c r="S1363" t="s">
        <v>31</v>
      </c>
    </row>
    <row r="1364" spans="1:19" x14ac:dyDescent="0.35">
      <c r="A1364" t="s">
        <v>66</v>
      </c>
      <c r="B1364">
        <v>40</v>
      </c>
      <c r="C1364" t="s">
        <v>202</v>
      </c>
      <c r="D1364">
        <v>127</v>
      </c>
      <c r="E1364" t="s">
        <v>203</v>
      </c>
      <c r="F1364" t="s">
        <v>22</v>
      </c>
      <c r="G1364" t="s">
        <v>23</v>
      </c>
      <c r="H1364">
        <v>70</v>
      </c>
      <c r="I1364" t="s">
        <v>29</v>
      </c>
      <c r="J1364" t="s">
        <v>26</v>
      </c>
      <c r="K1364">
        <v>5</v>
      </c>
      <c r="L1364">
        <v>1</v>
      </c>
      <c r="M1364" t="s">
        <v>25</v>
      </c>
      <c r="N1364" t="s">
        <v>26</v>
      </c>
      <c r="O1364" t="s">
        <v>25</v>
      </c>
      <c r="P1364" t="s">
        <v>30</v>
      </c>
      <c r="Q1364">
        <v>8</v>
      </c>
      <c r="R1364">
        <v>45</v>
      </c>
      <c r="S1364" t="s">
        <v>27</v>
      </c>
    </row>
    <row r="1365" spans="1:19" x14ac:dyDescent="0.35">
      <c r="A1365" t="s">
        <v>67</v>
      </c>
      <c r="B1365">
        <v>41</v>
      </c>
      <c r="C1365" t="s">
        <v>202</v>
      </c>
      <c r="D1365">
        <v>127</v>
      </c>
      <c r="E1365" t="s">
        <v>203</v>
      </c>
      <c r="F1365" t="s">
        <v>22</v>
      </c>
      <c r="G1365" t="s">
        <v>23</v>
      </c>
      <c r="H1365">
        <v>208</v>
      </c>
      <c r="I1365" t="s">
        <v>29</v>
      </c>
      <c r="J1365" t="s">
        <v>26</v>
      </c>
      <c r="K1365">
        <v>5</v>
      </c>
      <c r="L1365">
        <v>1</v>
      </c>
      <c r="M1365" t="s">
        <v>25</v>
      </c>
      <c r="N1365" t="s">
        <v>26</v>
      </c>
      <c r="O1365" t="s">
        <v>30</v>
      </c>
      <c r="P1365" t="s">
        <v>25</v>
      </c>
      <c r="Q1365" s="8">
        <v>0</v>
      </c>
      <c r="R1365">
        <v>105</v>
      </c>
      <c r="S1365" t="s">
        <v>27</v>
      </c>
    </row>
    <row r="1366" spans="1:19" x14ac:dyDescent="0.35">
      <c r="A1366" t="s">
        <v>68</v>
      </c>
      <c r="B1366">
        <v>42</v>
      </c>
      <c r="C1366" t="s">
        <v>202</v>
      </c>
      <c r="D1366">
        <v>127</v>
      </c>
      <c r="E1366" t="s">
        <v>203</v>
      </c>
      <c r="F1366" t="s">
        <v>22</v>
      </c>
      <c r="G1366" t="s">
        <v>23</v>
      </c>
      <c r="H1366">
        <v>100</v>
      </c>
      <c r="I1366" t="s">
        <v>29</v>
      </c>
      <c r="J1366" t="s">
        <v>26</v>
      </c>
      <c r="K1366">
        <v>5</v>
      </c>
      <c r="L1366">
        <v>1</v>
      </c>
      <c r="M1366" t="s">
        <v>25</v>
      </c>
      <c r="N1366" t="s">
        <v>26</v>
      </c>
      <c r="O1366" t="s">
        <v>30</v>
      </c>
      <c r="P1366" t="s">
        <v>25</v>
      </c>
      <c r="Q1366">
        <v>30</v>
      </c>
      <c r="R1366">
        <v>81</v>
      </c>
      <c r="S1366" t="s">
        <v>27</v>
      </c>
    </row>
    <row r="1367" spans="1:19" x14ac:dyDescent="0.35">
      <c r="A1367" t="s">
        <v>69</v>
      </c>
      <c r="B1367">
        <v>44</v>
      </c>
      <c r="C1367" t="s">
        <v>202</v>
      </c>
      <c r="D1367">
        <v>127</v>
      </c>
      <c r="E1367" t="s">
        <v>203</v>
      </c>
      <c r="F1367" t="s">
        <v>22</v>
      </c>
      <c r="G1367" t="s">
        <v>23</v>
      </c>
      <c r="H1367">
        <v>145</v>
      </c>
      <c r="I1367" t="s">
        <v>29</v>
      </c>
      <c r="J1367" t="s">
        <v>26</v>
      </c>
      <c r="K1367">
        <v>5</v>
      </c>
      <c r="L1367">
        <v>1</v>
      </c>
      <c r="M1367" t="s">
        <v>25</v>
      </c>
      <c r="N1367" t="s">
        <v>26</v>
      </c>
      <c r="O1367" t="s">
        <v>30</v>
      </c>
      <c r="P1367" t="s">
        <v>30</v>
      </c>
      <c r="Q1367">
        <v>10</v>
      </c>
      <c r="R1367">
        <v>145</v>
      </c>
      <c r="S1367" t="s">
        <v>27</v>
      </c>
    </row>
    <row r="1368" spans="1:19" x14ac:dyDescent="0.35">
      <c r="A1368" t="s">
        <v>70</v>
      </c>
      <c r="B1368">
        <v>45</v>
      </c>
      <c r="C1368" t="s">
        <v>202</v>
      </c>
      <c r="D1368">
        <v>127</v>
      </c>
      <c r="E1368" t="s">
        <v>203</v>
      </c>
      <c r="F1368" t="s">
        <v>22</v>
      </c>
      <c r="G1368" t="s">
        <v>23</v>
      </c>
      <c r="H1368">
        <v>30</v>
      </c>
      <c r="I1368" t="s">
        <v>29</v>
      </c>
      <c r="J1368" t="s">
        <v>26</v>
      </c>
      <c r="K1368">
        <v>5</v>
      </c>
      <c r="L1368">
        <v>1</v>
      </c>
      <c r="M1368" t="s">
        <v>25</v>
      </c>
      <c r="N1368" t="s">
        <v>26</v>
      </c>
      <c r="O1368" t="s">
        <v>30</v>
      </c>
      <c r="P1368" t="s">
        <v>30</v>
      </c>
      <c r="Q1368">
        <v>20</v>
      </c>
      <c r="R1368">
        <v>105</v>
      </c>
      <c r="S1368" t="s">
        <v>27</v>
      </c>
    </row>
    <row r="1369" spans="1:19" x14ac:dyDescent="0.35">
      <c r="A1369" t="s">
        <v>71</v>
      </c>
      <c r="B1369">
        <v>46</v>
      </c>
      <c r="C1369" t="s">
        <v>202</v>
      </c>
      <c r="D1369">
        <v>127</v>
      </c>
      <c r="E1369" t="s">
        <v>203</v>
      </c>
      <c r="F1369" t="s">
        <v>22</v>
      </c>
      <c r="G1369" t="s">
        <v>23</v>
      </c>
      <c r="H1369">
        <v>100</v>
      </c>
      <c r="I1369" t="s">
        <v>29</v>
      </c>
      <c r="J1369" t="s">
        <v>26</v>
      </c>
      <c r="K1369">
        <v>5</v>
      </c>
      <c r="L1369">
        <v>1</v>
      </c>
      <c r="M1369" t="s">
        <v>25</v>
      </c>
      <c r="N1369" t="s">
        <v>26</v>
      </c>
      <c r="O1369" t="s">
        <v>25</v>
      </c>
      <c r="P1369" t="s">
        <v>25</v>
      </c>
      <c r="Q1369">
        <v>0</v>
      </c>
      <c r="R1369">
        <v>100</v>
      </c>
      <c r="S1369" t="s">
        <v>27</v>
      </c>
    </row>
    <row r="1370" spans="1:19" x14ac:dyDescent="0.35">
      <c r="A1370" t="s">
        <v>72</v>
      </c>
      <c r="B1370">
        <v>47</v>
      </c>
      <c r="C1370" t="s">
        <v>202</v>
      </c>
      <c r="D1370">
        <v>127</v>
      </c>
      <c r="E1370" t="s">
        <v>203</v>
      </c>
      <c r="F1370" t="s">
        <v>22</v>
      </c>
      <c r="G1370" t="s">
        <v>23</v>
      </c>
      <c r="H1370">
        <v>39.15</v>
      </c>
      <c r="I1370" t="s">
        <v>29</v>
      </c>
      <c r="J1370" t="s">
        <v>26</v>
      </c>
      <c r="K1370">
        <v>5</v>
      </c>
      <c r="L1370">
        <v>1</v>
      </c>
      <c r="M1370" t="s">
        <v>30</v>
      </c>
      <c r="N1370" t="s">
        <v>26</v>
      </c>
      <c r="O1370" t="s">
        <v>25</v>
      </c>
      <c r="P1370" t="s">
        <v>25</v>
      </c>
      <c r="Q1370">
        <v>0</v>
      </c>
      <c r="R1370">
        <v>110</v>
      </c>
      <c r="S1370" t="s">
        <v>27</v>
      </c>
    </row>
    <row r="1371" spans="1:19" x14ac:dyDescent="0.35">
      <c r="A1371" t="s">
        <v>73</v>
      </c>
      <c r="B1371">
        <v>48</v>
      </c>
      <c r="C1371" t="s">
        <v>202</v>
      </c>
      <c r="D1371">
        <v>127</v>
      </c>
      <c r="E1371" t="s">
        <v>203</v>
      </c>
      <c r="F1371" t="s">
        <v>22</v>
      </c>
      <c r="G1371" t="s">
        <v>23</v>
      </c>
      <c r="H1371">
        <v>100</v>
      </c>
      <c r="I1371" t="s">
        <v>29</v>
      </c>
      <c r="J1371" t="s">
        <v>26</v>
      </c>
      <c r="K1371">
        <v>5</v>
      </c>
      <c r="L1371">
        <v>2</v>
      </c>
      <c r="M1371" t="s">
        <v>25</v>
      </c>
      <c r="N1371" t="s">
        <v>26</v>
      </c>
      <c r="O1371" t="s">
        <v>25</v>
      </c>
      <c r="P1371" t="s">
        <v>25</v>
      </c>
      <c r="Q1371">
        <v>20</v>
      </c>
      <c r="R1371">
        <v>50</v>
      </c>
      <c r="S1371" t="s">
        <v>27</v>
      </c>
    </row>
    <row r="1372" spans="1:19" x14ac:dyDescent="0.35">
      <c r="A1372" t="s">
        <v>74</v>
      </c>
      <c r="B1372">
        <v>49</v>
      </c>
      <c r="C1372" t="s">
        <v>202</v>
      </c>
      <c r="D1372">
        <v>127</v>
      </c>
      <c r="E1372" t="s">
        <v>203</v>
      </c>
      <c r="F1372" t="s">
        <v>22</v>
      </c>
      <c r="G1372" t="s">
        <v>23</v>
      </c>
      <c r="H1372">
        <v>130</v>
      </c>
      <c r="I1372" t="s">
        <v>29</v>
      </c>
      <c r="J1372" t="s">
        <v>26</v>
      </c>
      <c r="K1372">
        <v>5</v>
      </c>
      <c r="L1372">
        <v>1</v>
      </c>
      <c r="M1372" t="s">
        <v>25</v>
      </c>
      <c r="N1372" t="s">
        <v>26</v>
      </c>
      <c r="O1372" t="s">
        <v>25</v>
      </c>
      <c r="P1372" t="s">
        <v>25</v>
      </c>
      <c r="Q1372">
        <v>30</v>
      </c>
      <c r="R1372">
        <v>78</v>
      </c>
      <c r="S1372" t="s">
        <v>27</v>
      </c>
    </row>
    <row r="1373" spans="1:19" x14ac:dyDescent="0.35">
      <c r="A1373" t="s">
        <v>75</v>
      </c>
      <c r="B1373">
        <v>50</v>
      </c>
      <c r="C1373" t="s">
        <v>202</v>
      </c>
      <c r="D1373">
        <v>127</v>
      </c>
      <c r="E1373" t="s">
        <v>203</v>
      </c>
      <c r="F1373" t="s">
        <v>22</v>
      </c>
      <c r="G1373" t="s">
        <v>23</v>
      </c>
      <c r="H1373">
        <v>100</v>
      </c>
      <c r="I1373" t="s">
        <v>29</v>
      </c>
      <c r="J1373" t="s">
        <v>26</v>
      </c>
      <c r="K1373">
        <v>5</v>
      </c>
      <c r="L1373">
        <v>1</v>
      </c>
      <c r="M1373" t="s">
        <v>25</v>
      </c>
      <c r="N1373" t="s">
        <v>26</v>
      </c>
      <c r="O1373" t="s">
        <v>25</v>
      </c>
      <c r="P1373" t="s">
        <v>30</v>
      </c>
      <c r="Q1373">
        <v>75</v>
      </c>
      <c r="R1373">
        <v>125</v>
      </c>
      <c r="S1373" t="s">
        <v>27</v>
      </c>
    </row>
    <row r="1374" spans="1:19" x14ac:dyDescent="0.35">
      <c r="A1374" t="s">
        <v>76</v>
      </c>
      <c r="B1374">
        <v>51</v>
      </c>
      <c r="C1374" t="s">
        <v>202</v>
      </c>
      <c r="D1374">
        <v>127</v>
      </c>
      <c r="E1374" t="s">
        <v>203</v>
      </c>
      <c r="F1374" t="s">
        <v>22</v>
      </c>
      <c r="G1374" t="s">
        <v>23</v>
      </c>
      <c r="H1374">
        <v>125</v>
      </c>
      <c r="I1374" t="s">
        <v>29</v>
      </c>
      <c r="J1374" t="s">
        <v>26</v>
      </c>
      <c r="K1374">
        <v>5</v>
      </c>
      <c r="L1374">
        <v>1</v>
      </c>
      <c r="M1374" t="s">
        <v>25</v>
      </c>
      <c r="N1374" t="s">
        <v>26</v>
      </c>
      <c r="O1374" t="s">
        <v>25</v>
      </c>
      <c r="P1374" t="s">
        <v>25</v>
      </c>
      <c r="Q1374">
        <v>40</v>
      </c>
      <c r="R1374">
        <v>80</v>
      </c>
      <c r="S1374" t="s">
        <v>27</v>
      </c>
    </row>
    <row r="1375" spans="1:19" x14ac:dyDescent="0.35">
      <c r="A1375" t="s">
        <v>77</v>
      </c>
      <c r="B1375">
        <v>53</v>
      </c>
      <c r="C1375" t="s">
        <v>202</v>
      </c>
      <c r="D1375">
        <v>127</v>
      </c>
      <c r="E1375" t="s">
        <v>203</v>
      </c>
      <c r="F1375" t="s">
        <v>22</v>
      </c>
      <c r="G1375" t="s">
        <v>23</v>
      </c>
      <c r="H1375">
        <v>125</v>
      </c>
      <c r="I1375" t="s">
        <v>29</v>
      </c>
      <c r="J1375" t="s">
        <v>26</v>
      </c>
      <c r="K1375">
        <v>5</v>
      </c>
      <c r="L1375">
        <v>1</v>
      </c>
      <c r="M1375" t="s">
        <v>25</v>
      </c>
      <c r="N1375" t="s">
        <v>26</v>
      </c>
      <c r="O1375" t="s">
        <v>25</v>
      </c>
      <c r="P1375" t="s">
        <v>25</v>
      </c>
      <c r="Q1375">
        <v>30</v>
      </c>
      <c r="R1375">
        <v>125</v>
      </c>
      <c r="S1375" t="s">
        <v>31</v>
      </c>
    </row>
    <row r="1376" spans="1:19" x14ac:dyDescent="0.35">
      <c r="A1376" t="s">
        <v>79</v>
      </c>
      <c r="B1376">
        <v>54</v>
      </c>
      <c r="C1376" t="s">
        <v>202</v>
      </c>
      <c r="D1376">
        <v>127</v>
      </c>
      <c r="E1376" t="s">
        <v>203</v>
      </c>
      <c r="F1376" t="s">
        <v>22</v>
      </c>
      <c r="G1376" t="s">
        <v>23</v>
      </c>
      <c r="H1376">
        <v>35</v>
      </c>
      <c r="I1376" t="s">
        <v>29</v>
      </c>
      <c r="J1376" t="s">
        <v>26</v>
      </c>
      <c r="K1376">
        <v>5</v>
      </c>
      <c r="L1376">
        <v>1</v>
      </c>
      <c r="M1376" t="s">
        <v>25</v>
      </c>
      <c r="N1376">
        <v>18</v>
      </c>
      <c r="O1376" t="s">
        <v>30</v>
      </c>
      <c r="P1376" t="s">
        <v>30</v>
      </c>
      <c r="Q1376">
        <v>24</v>
      </c>
      <c r="R1376">
        <v>35</v>
      </c>
      <c r="S1376" t="s">
        <v>27</v>
      </c>
    </row>
    <row r="1377" spans="1:19" x14ac:dyDescent="0.35">
      <c r="A1377" t="s">
        <v>80</v>
      </c>
      <c r="B1377">
        <v>55</v>
      </c>
      <c r="C1377" t="s">
        <v>202</v>
      </c>
      <c r="D1377">
        <v>127</v>
      </c>
      <c r="E1377" t="s">
        <v>203</v>
      </c>
      <c r="F1377" t="s">
        <v>22</v>
      </c>
      <c r="G1377" t="s">
        <v>23</v>
      </c>
      <c r="H1377">
        <v>135</v>
      </c>
      <c r="I1377" t="s">
        <v>29</v>
      </c>
      <c r="J1377" t="s">
        <v>26</v>
      </c>
      <c r="K1377">
        <v>5</v>
      </c>
      <c r="L1377">
        <v>2</v>
      </c>
      <c r="M1377" t="s">
        <v>25</v>
      </c>
      <c r="N1377" t="s">
        <v>26</v>
      </c>
      <c r="O1377" t="s">
        <v>25</v>
      </c>
      <c r="P1377" t="s">
        <v>25</v>
      </c>
      <c r="Q1377">
        <v>16</v>
      </c>
      <c r="R1377">
        <v>82</v>
      </c>
      <c r="S1377" t="s">
        <v>27</v>
      </c>
    </row>
    <row r="1378" spans="1:19" x14ac:dyDescent="0.35">
      <c r="A1378" t="s">
        <v>81</v>
      </c>
      <c r="B1378">
        <v>56</v>
      </c>
      <c r="C1378" t="s">
        <v>202</v>
      </c>
      <c r="D1378">
        <v>127</v>
      </c>
      <c r="E1378" t="s">
        <v>203</v>
      </c>
      <c r="F1378" t="s">
        <v>22</v>
      </c>
      <c r="G1378" t="s">
        <v>23</v>
      </c>
      <c r="H1378">
        <v>310</v>
      </c>
      <c r="I1378" t="s">
        <v>29</v>
      </c>
      <c r="J1378" t="s">
        <v>26</v>
      </c>
      <c r="K1378">
        <v>5</v>
      </c>
      <c r="L1378">
        <v>1</v>
      </c>
      <c r="M1378" t="s">
        <v>25</v>
      </c>
      <c r="N1378" t="s">
        <v>26</v>
      </c>
      <c r="O1378" t="s">
        <v>25</v>
      </c>
      <c r="P1378" t="s">
        <v>30</v>
      </c>
      <c r="Q1378">
        <v>60</v>
      </c>
      <c r="R1378">
        <v>180</v>
      </c>
      <c r="S1378" t="s">
        <v>27</v>
      </c>
    </row>
    <row r="1379" spans="1:19" x14ac:dyDescent="0.35">
      <c r="A1379" t="s">
        <v>19</v>
      </c>
      <c r="B1379">
        <v>1</v>
      </c>
      <c r="C1379" t="s">
        <v>204</v>
      </c>
      <c r="D1379">
        <v>128</v>
      </c>
      <c r="E1379" t="s">
        <v>205</v>
      </c>
      <c r="F1379" t="s">
        <v>22</v>
      </c>
      <c r="G1379" t="s">
        <v>23</v>
      </c>
      <c r="H1379">
        <v>178.5</v>
      </c>
      <c r="I1379" t="s">
        <v>29</v>
      </c>
      <c r="J1379" t="s">
        <v>26</v>
      </c>
      <c r="K1379">
        <v>5</v>
      </c>
      <c r="L1379">
        <v>1</v>
      </c>
      <c r="M1379" t="s">
        <v>30</v>
      </c>
      <c r="N1379" t="s">
        <v>26</v>
      </c>
      <c r="O1379" t="s">
        <v>30</v>
      </c>
      <c r="P1379" t="s">
        <v>25</v>
      </c>
      <c r="Q1379">
        <v>24</v>
      </c>
      <c r="R1379">
        <v>75</v>
      </c>
      <c r="S1379" t="s">
        <v>27</v>
      </c>
    </row>
    <row r="1380" spans="1:19" x14ac:dyDescent="0.35">
      <c r="A1380" t="s">
        <v>28</v>
      </c>
      <c r="B1380">
        <v>2</v>
      </c>
      <c r="C1380" t="s">
        <v>204</v>
      </c>
      <c r="D1380">
        <v>128</v>
      </c>
      <c r="E1380" t="s">
        <v>205</v>
      </c>
      <c r="F1380" t="s">
        <v>22</v>
      </c>
      <c r="G1380" t="s">
        <v>23</v>
      </c>
      <c r="H1380">
        <v>200</v>
      </c>
      <c r="I1380" t="s">
        <v>29</v>
      </c>
      <c r="J1380" t="s">
        <v>26</v>
      </c>
      <c r="K1380">
        <v>5</v>
      </c>
      <c r="L1380">
        <v>1</v>
      </c>
      <c r="M1380" t="s">
        <v>25</v>
      </c>
      <c r="N1380" t="s">
        <v>26</v>
      </c>
      <c r="O1380" t="s">
        <v>25</v>
      </c>
      <c r="P1380" t="s">
        <v>30</v>
      </c>
      <c r="Q1380">
        <v>60</v>
      </c>
      <c r="R1380">
        <v>100</v>
      </c>
      <c r="S1380" t="s">
        <v>27</v>
      </c>
    </row>
    <row r="1381" spans="1:19" x14ac:dyDescent="0.35">
      <c r="A1381" t="s">
        <v>32</v>
      </c>
      <c r="B1381">
        <v>4</v>
      </c>
      <c r="C1381" t="s">
        <v>204</v>
      </c>
      <c r="D1381">
        <v>128</v>
      </c>
      <c r="E1381" t="s">
        <v>205</v>
      </c>
      <c r="F1381" t="s">
        <v>22</v>
      </c>
      <c r="G1381" t="s">
        <v>23</v>
      </c>
      <c r="H1381">
        <v>200</v>
      </c>
      <c r="I1381" t="s">
        <v>29</v>
      </c>
      <c r="J1381" t="s">
        <v>26</v>
      </c>
      <c r="K1381">
        <v>5</v>
      </c>
      <c r="L1381">
        <v>1</v>
      </c>
      <c r="M1381" t="s">
        <v>30</v>
      </c>
      <c r="N1381" t="s">
        <v>26</v>
      </c>
      <c r="O1381" t="s">
        <v>25</v>
      </c>
      <c r="P1381" t="s">
        <v>30</v>
      </c>
      <c r="Q1381">
        <v>90</v>
      </c>
      <c r="R1381">
        <v>163</v>
      </c>
      <c r="S1381" t="s">
        <v>27</v>
      </c>
    </row>
    <row r="1382" spans="1:19" x14ac:dyDescent="0.35">
      <c r="A1382" t="s">
        <v>33</v>
      </c>
      <c r="B1382">
        <v>5</v>
      </c>
      <c r="C1382" t="s">
        <v>204</v>
      </c>
      <c r="D1382">
        <v>128</v>
      </c>
      <c r="E1382" t="s">
        <v>205</v>
      </c>
      <c r="F1382" t="s">
        <v>22</v>
      </c>
      <c r="G1382" t="s">
        <v>23</v>
      </c>
      <c r="H1382">
        <v>161.25</v>
      </c>
      <c r="I1382" t="s">
        <v>29</v>
      </c>
      <c r="J1382" t="s">
        <v>26</v>
      </c>
      <c r="K1382">
        <v>5</v>
      </c>
      <c r="L1382">
        <v>1</v>
      </c>
      <c r="M1382" t="s">
        <v>25</v>
      </c>
      <c r="N1382" t="s">
        <v>26</v>
      </c>
      <c r="O1382" t="s">
        <v>25</v>
      </c>
      <c r="P1382" t="s">
        <v>25</v>
      </c>
      <c r="Q1382">
        <v>30</v>
      </c>
      <c r="R1382">
        <v>65</v>
      </c>
      <c r="S1382" t="s">
        <v>27</v>
      </c>
    </row>
    <row r="1383" spans="1:19" x14ac:dyDescent="0.35">
      <c r="A1383" t="s">
        <v>34</v>
      </c>
      <c r="B1383">
        <v>6</v>
      </c>
      <c r="C1383" t="s">
        <v>204</v>
      </c>
      <c r="D1383">
        <v>128</v>
      </c>
      <c r="E1383" t="s">
        <v>205</v>
      </c>
      <c r="F1383" t="s">
        <v>22</v>
      </c>
      <c r="G1383" t="s">
        <v>23</v>
      </c>
      <c r="H1383">
        <v>500</v>
      </c>
      <c r="I1383" t="s">
        <v>29</v>
      </c>
      <c r="J1383" t="s">
        <v>26</v>
      </c>
      <c r="K1383">
        <v>5</v>
      </c>
      <c r="L1383">
        <v>1</v>
      </c>
      <c r="M1383" t="s">
        <v>25</v>
      </c>
      <c r="N1383" t="s">
        <v>26</v>
      </c>
      <c r="O1383" t="s">
        <v>25</v>
      </c>
      <c r="P1383" t="s">
        <v>25</v>
      </c>
      <c r="Q1383">
        <v>30</v>
      </c>
      <c r="R1383">
        <v>150</v>
      </c>
      <c r="S1383" t="s">
        <v>25</v>
      </c>
    </row>
    <row r="1384" spans="1:19" x14ac:dyDescent="0.35">
      <c r="A1384" t="s">
        <v>35</v>
      </c>
      <c r="B1384">
        <v>8</v>
      </c>
      <c r="C1384" t="s">
        <v>204</v>
      </c>
      <c r="D1384">
        <v>128</v>
      </c>
      <c r="E1384" t="s">
        <v>205</v>
      </c>
      <c r="F1384" t="s">
        <v>22</v>
      </c>
      <c r="G1384" t="s">
        <v>23</v>
      </c>
      <c r="H1384">
        <v>126</v>
      </c>
      <c r="I1384" t="s">
        <v>29</v>
      </c>
      <c r="J1384" t="s">
        <v>26</v>
      </c>
      <c r="K1384">
        <v>5</v>
      </c>
      <c r="L1384">
        <v>1</v>
      </c>
      <c r="M1384" t="s">
        <v>25</v>
      </c>
      <c r="N1384" t="s">
        <v>26</v>
      </c>
      <c r="O1384" t="s">
        <v>25</v>
      </c>
      <c r="P1384" t="s">
        <v>30</v>
      </c>
      <c r="Q1384">
        <v>20</v>
      </c>
      <c r="R1384" t="s">
        <v>26</v>
      </c>
      <c r="S1384" t="s">
        <v>27</v>
      </c>
    </row>
    <row r="1385" spans="1:19" x14ac:dyDescent="0.35">
      <c r="A1385" t="s">
        <v>36</v>
      </c>
      <c r="B1385">
        <v>9</v>
      </c>
      <c r="C1385" t="s">
        <v>204</v>
      </c>
      <c r="D1385">
        <v>128</v>
      </c>
      <c r="E1385" t="s">
        <v>205</v>
      </c>
      <c r="F1385" t="s">
        <v>22</v>
      </c>
      <c r="G1385" t="s">
        <v>23</v>
      </c>
      <c r="H1385">
        <v>180</v>
      </c>
      <c r="I1385" t="s">
        <v>29</v>
      </c>
      <c r="J1385" t="s">
        <v>26</v>
      </c>
      <c r="K1385">
        <v>5</v>
      </c>
      <c r="L1385">
        <v>1</v>
      </c>
      <c r="M1385" t="s">
        <v>25</v>
      </c>
      <c r="N1385" t="s">
        <v>26</v>
      </c>
      <c r="O1385" t="s">
        <v>25</v>
      </c>
      <c r="P1385" t="s">
        <v>25</v>
      </c>
      <c r="Q1385">
        <v>50</v>
      </c>
      <c r="R1385">
        <v>110</v>
      </c>
      <c r="S1385" t="s">
        <v>27</v>
      </c>
    </row>
    <row r="1386" spans="1:19" x14ac:dyDescent="0.35">
      <c r="A1386" t="s">
        <v>37</v>
      </c>
      <c r="B1386">
        <v>10</v>
      </c>
      <c r="C1386" t="s">
        <v>204</v>
      </c>
      <c r="D1386">
        <v>128</v>
      </c>
      <c r="E1386" t="s">
        <v>205</v>
      </c>
      <c r="F1386" t="s">
        <v>22</v>
      </c>
      <c r="G1386" t="s">
        <v>23</v>
      </c>
      <c r="H1386">
        <v>235</v>
      </c>
      <c r="I1386" t="s">
        <v>29</v>
      </c>
      <c r="J1386" t="s">
        <v>26</v>
      </c>
      <c r="K1386">
        <v>5</v>
      </c>
      <c r="L1386">
        <v>1</v>
      </c>
      <c r="M1386" t="s">
        <v>25</v>
      </c>
      <c r="N1386" t="s">
        <v>26</v>
      </c>
      <c r="O1386" t="s">
        <v>25</v>
      </c>
      <c r="P1386" t="s">
        <v>30</v>
      </c>
      <c r="Q1386">
        <v>30</v>
      </c>
      <c r="R1386" t="s">
        <v>26</v>
      </c>
      <c r="S1386" t="s">
        <v>27</v>
      </c>
    </row>
    <row r="1387" spans="1:19" x14ac:dyDescent="0.35">
      <c r="A1387" t="s">
        <v>38</v>
      </c>
      <c r="B1387">
        <v>11</v>
      </c>
      <c r="C1387" t="s">
        <v>204</v>
      </c>
      <c r="D1387">
        <v>128</v>
      </c>
      <c r="E1387" t="s">
        <v>205</v>
      </c>
      <c r="F1387" t="s">
        <v>22</v>
      </c>
      <c r="G1387" t="s">
        <v>23</v>
      </c>
      <c r="H1387">
        <v>230</v>
      </c>
      <c r="I1387" t="s">
        <v>29</v>
      </c>
      <c r="J1387" t="s">
        <v>26</v>
      </c>
      <c r="K1387">
        <v>5</v>
      </c>
      <c r="L1387">
        <v>1</v>
      </c>
      <c r="M1387" t="s">
        <v>25</v>
      </c>
      <c r="N1387" t="s">
        <v>26</v>
      </c>
      <c r="O1387" t="s">
        <v>25</v>
      </c>
      <c r="P1387" t="s">
        <v>30</v>
      </c>
      <c r="Q1387">
        <v>24</v>
      </c>
      <c r="R1387">
        <v>313</v>
      </c>
      <c r="S1387" t="s">
        <v>27</v>
      </c>
    </row>
    <row r="1388" spans="1:19" x14ac:dyDescent="0.35">
      <c r="A1388" t="s">
        <v>39</v>
      </c>
      <c r="B1388">
        <v>12</v>
      </c>
      <c r="C1388" t="s">
        <v>204</v>
      </c>
      <c r="D1388">
        <v>128</v>
      </c>
      <c r="E1388" t="s">
        <v>205</v>
      </c>
      <c r="F1388" t="s">
        <v>22</v>
      </c>
      <c r="G1388" t="s">
        <v>23</v>
      </c>
      <c r="H1388">
        <v>110</v>
      </c>
      <c r="I1388" t="s">
        <v>29</v>
      </c>
      <c r="J1388" t="s">
        <v>26</v>
      </c>
      <c r="K1388">
        <v>5</v>
      </c>
      <c r="L1388">
        <v>1</v>
      </c>
      <c r="M1388" t="s">
        <v>25</v>
      </c>
      <c r="N1388" t="s">
        <v>26</v>
      </c>
      <c r="O1388" t="s">
        <v>25</v>
      </c>
      <c r="P1388" t="s">
        <v>30</v>
      </c>
      <c r="Q1388">
        <v>30</v>
      </c>
      <c r="R1388">
        <v>84</v>
      </c>
      <c r="S1388" t="s">
        <v>27</v>
      </c>
    </row>
    <row r="1389" spans="1:19" x14ac:dyDescent="0.35">
      <c r="A1389" t="s">
        <v>40</v>
      </c>
      <c r="B1389">
        <v>13</v>
      </c>
      <c r="C1389" t="s">
        <v>204</v>
      </c>
      <c r="D1389">
        <v>128</v>
      </c>
      <c r="E1389" t="s">
        <v>205</v>
      </c>
      <c r="F1389" t="s">
        <v>22</v>
      </c>
      <c r="G1389" t="s">
        <v>23</v>
      </c>
      <c r="H1389">
        <v>75</v>
      </c>
      <c r="I1389" t="s">
        <v>29</v>
      </c>
      <c r="J1389" t="s">
        <v>26</v>
      </c>
      <c r="K1389">
        <v>5</v>
      </c>
      <c r="L1389">
        <v>1</v>
      </c>
      <c r="M1389" t="s">
        <v>30</v>
      </c>
      <c r="N1389">
        <v>18</v>
      </c>
      <c r="O1389" t="s">
        <v>25</v>
      </c>
      <c r="P1389" t="s">
        <v>30</v>
      </c>
      <c r="Q1389">
        <v>30</v>
      </c>
      <c r="R1389">
        <v>65</v>
      </c>
      <c r="S1389" t="s">
        <v>27</v>
      </c>
    </row>
    <row r="1390" spans="1:19" x14ac:dyDescent="0.35">
      <c r="A1390" t="s">
        <v>41</v>
      </c>
      <c r="B1390">
        <v>15</v>
      </c>
      <c r="C1390" t="s">
        <v>204</v>
      </c>
      <c r="D1390">
        <v>128</v>
      </c>
      <c r="E1390" t="s">
        <v>205</v>
      </c>
      <c r="F1390" t="s">
        <v>22</v>
      </c>
      <c r="G1390" t="s">
        <v>23</v>
      </c>
      <c r="H1390">
        <v>194</v>
      </c>
      <c r="I1390" t="s">
        <v>29</v>
      </c>
      <c r="J1390" t="s">
        <v>26</v>
      </c>
      <c r="K1390">
        <v>5</v>
      </c>
      <c r="L1390">
        <v>1</v>
      </c>
      <c r="M1390" t="s">
        <v>25</v>
      </c>
      <c r="N1390">
        <v>18</v>
      </c>
      <c r="O1390" t="s">
        <v>25</v>
      </c>
      <c r="P1390" t="s">
        <v>25</v>
      </c>
      <c r="Q1390">
        <v>30</v>
      </c>
      <c r="R1390">
        <v>36</v>
      </c>
      <c r="S1390" t="s">
        <v>27</v>
      </c>
    </row>
    <row r="1391" spans="1:19" x14ac:dyDescent="0.35">
      <c r="A1391" t="s">
        <v>42</v>
      </c>
      <c r="B1391">
        <v>16</v>
      </c>
      <c r="C1391" t="s">
        <v>204</v>
      </c>
      <c r="D1391">
        <v>128</v>
      </c>
      <c r="E1391" t="s">
        <v>205</v>
      </c>
      <c r="F1391" t="s">
        <v>22</v>
      </c>
      <c r="G1391" t="s">
        <v>23</v>
      </c>
      <c r="H1391">
        <v>118.25</v>
      </c>
      <c r="I1391" t="s">
        <v>29</v>
      </c>
      <c r="J1391" t="s">
        <v>26</v>
      </c>
      <c r="K1391">
        <v>5</v>
      </c>
      <c r="L1391">
        <v>1</v>
      </c>
      <c r="M1391" t="s">
        <v>25</v>
      </c>
      <c r="N1391" t="s">
        <v>26</v>
      </c>
      <c r="O1391" t="s">
        <v>25</v>
      </c>
      <c r="P1391" t="s">
        <v>30</v>
      </c>
      <c r="Q1391">
        <v>30</v>
      </c>
      <c r="R1391">
        <v>90</v>
      </c>
      <c r="S1391" t="s">
        <v>27</v>
      </c>
    </row>
    <row r="1392" spans="1:19" x14ac:dyDescent="0.35">
      <c r="A1392" t="s">
        <v>43</v>
      </c>
      <c r="B1392">
        <v>17</v>
      </c>
      <c r="C1392" t="s">
        <v>204</v>
      </c>
      <c r="D1392">
        <v>128</v>
      </c>
      <c r="E1392" t="s">
        <v>205</v>
      </c>
      <c r="F1392" t="s">
        <v>22</v>
      </c>
      <c r="G1392" t="s">
        <v>23</v>
      </c>
      <c r="H1392">
        <v>125</v>
      </c>
      <c r="I1392" t="s">
        <v>29</v>
      </c>
      <c r="J1392" t="s">
        <v>26</v>
      </c>
      <c r="K1392">
        <v>5</v>
      </c>
      <c r="L1392">
        <v>1</v>
      </c>
      <c r="M1392" t="s">
        <v>25</v>
      </c>
      <c r="N1392" t="s">
        <v>26</v>
      </c>
      <c r="O1392" t="s">
        <v>25</v>
      </c>
      <c r="P1392" t="s">
        <v>30</v>
      </c>
      <c r="Q1392">
        <v>80</v>
      </c>
      <c r="R1392">
        <v>80</v>
      </c>
      <c r="S1392" t="s">
        <v>25</v>
      </c>
    </row>
    <row r="1393" spans="1:19" x14ac:dyDescent="0.35">
      <c r="A1393" t="s">
        <v>44</v>
      </c>
      <c r="B1393">
        <v>18</v>
      </c>
      <c r="C1393" t="s">
        <v>204</v>
      </c>
      <c r="D1393">
        <v>128</v>
      </c>
      <c r="E1393" t="s">
        <v>205</v>
      </c>
      <c r="F1393" t="s">
        <v>22</v>
      </c>
      <c r="G1393" t="s">
        <v>23</v>
      </c>
      <c r="H1393">
        <v>50</v>
      </c>
      <c r="I1393" t="s">
        <v>29</v>
      </c>
      <c r="J1393" t="s">
        <v>26</v>
      </c>
      <c r="K1393">
        <v>5</v>
      </c>
      <c r="L1393">
        <v>1</v>
      </c>
      <c r="M1393" t="s">
        <v>25</v>
      </c>
      <c r="N1393" t="s">
        <v>26</v>
      </c>
      <c r="O1393" t="s">
        <v>25</v>
      </c>
      <c r="P1393" t="s">
        <v>25</v>
      </c>
      <c r="Q1393">
        <v>30</v>
      </c>
      <c r="R1393">
        <v>50</v>
      </c>
      <c r="S1393" t="s">
        <v>27</v>
      </c>
    </row>
    <row r="1394" spans="1:19" x14ac:dyDescent="0.35">
      <c r="A1394" t="s">
        <v>45</v>
      </c>
      <c r="B1394">
        <v>19</v>
      </c>
      <c r="C1394" t="s">
        <v>204</v>
      </c>
      <c r="D1394">
        <v>128</v>
      </c>
      <c r="E1394" t="s">
        <v>205</v>
      </c>
      <c r="F1394" t="s">
        <v>22</v>
      </c>
      <c r="G1394" t="s">
        <v>23</v>
      </c>
      <c r="H1394">
        <v>81</v>
      </c>
      <c r="I1394" t="s">
        <v>29</v>
      </c>
      <c r="J1394" t="s">
        <v>26</v>
      </c>
      <c r="K1394">
        <v>5</v>
      </c>
      <c r="L1394">
        <v>1</v>
      </c>
      <c r="M1394" t="s">
        <v>25</v>
      </c>
      <c r="N1394" t="s">
        <v>26</v>
      </c>
      <c r="O1394" t="s">
        <v>25</v>
      </c>
      <c r="P1394" t="s">
        <v>30</v>
      </c>
      <c r="Q1394">
        <v>36</v>
      </c>
      <c r="R1394">
        <f>(2/3)*81</f>
        <v>54</v>
      </c>
      <c r="S1394" t="s">
        <v>27</v>
      </c>
    </row>
    <row r="1395" spans="1:19" x14ac:dyDescent="0.35">
      <c r="A1395" t="s">
        <v>46</v>
      </c>
      <c r="B1395">
        <v>20</v>
      </c>
      <c r="C1395" t="s">
        <v>204</v>
      </c>
      <c r="D1395">
        <v>128</v>
      </c>
      <c r="E1395" t="s">
        <v>205</v>
      </c>
      <c r="F1395" t="s">
        <v>22</v>
      </c>
      <c r="G1395" t="s">
        <v>23</v>
      </c>
      <c r="H1395">
        <v>98</v>
      </c>
      <c r="I1395" t="s">
        <v>29</v>
      </c>
      <c r="J1395" t="s">
        <v>26</v>
      </c>
      <c r="K1395">
        <v>5</v>
      </c>
      <c r="L1395">
        <v>1</v>
      </c>
      <c r="M1395" t="s">
        <v>25</v>
      </c>
      <c r="N1395" t="s">
        <v>26</v>
      </c>
      <c r="O1395" t="s">
        <v>25</v>
      </c>
      <c r="P1395" t="s">
        <v>30</v>
      </c>
      <c r="Q1395">
        <v>30</v>
      </c>
      <c r="R1395">
        <v>55</v>
      </c>
      <c r="S1395" t="s">
        <v>27</v>
      </c>
    </row>
    <row r="1396" spans="1:19" x14ac:dyDescent="0.35">
      <c r="A1396" t="s">
        <v>47</v>
      </c>
      <c r="B1396">
        <v>21</v>
      </c>
      <c r="C1396" t="s">
        <v>204</v>
      </c>
      <c r="D1396">
        <v>128</v>
      </c>
      <c r="E1396" t="s">
        <v>205</v>
      </c>
      <c r="F1396" t="s">
        <v>22</v>
      </c>
      <c r="G1396" t="s">
        <v>23</v>
      </c>
      <c r="H1396">
        <v>178.75</v>
      </c>
      <c r="I1396" t="s">
        <v>29</v>
      </c>
      <c r="J1396" t="s">
        <v>26</v>
      </c>
      <c r="K1396">
        <v>5</v>
      </c>
      <c r="L1396">
        <v>1</v>
      </c>
      <c r="M1396" t="s">
        <v>25</v>
      </c>
      <c r="N1396" t="s">
        <v>26</v>
      </c>
      <c r="O1396" t="s">
        <v>25</v>
      </c>
      <c r="P1396" t="s">
        <v>30</v>
      </c>
      <c r="Q1396">
        <v>14</v>
      </c>
      <c r="R1396">
        <v>110</v>
      </c>
      <c r="S1396" t="s">
        <v>27</v>
      </c>
    </row>
    <row r="1397" spans="1:19" x14ac:dyDescent="0.35">
      <c r="A1397" t="s">
        <v>48</v>
      </c>
      <c r="B1397">
        <v>22</v>
      </c>
      <c r="C1397" t="s">
        <v>204</v>
      </c>
      <c r="D1397">
        <v>128</v>
      </c>
      <c r="E1397" t="s">
        <v>205</v>
      </c>
      <c r="F1397" t="s">
        <v>22</v>
      </c>
      <c r="G1397" t="s">
        <v>23</v>
      </c>
      <c r="H1397">
        <v>139.25</v>
      </c>
      <c r="I1397" t="s">
        <v>29</v>
      </c>
      <c r="J1397" t="s">
        <v>26</v>
      </c>
      <c r="K1397">
        <v>5</v>
      </c>
      <c r="L1397">
        <v>1</v>
      </c>
      <c r="M1397" t="s">
        <v>25</v>
      </c>
      <c r="N1397" t="s">
        <v>26</v>
      </c>
      <c r="O1397" t="s">
        <v>30</v>
      </c>
      <c r="P1397" t="s">
        <v>30</v>
      </c>
      <c r="Q1397">
        <v>60</v>
      </c>
      <c r="R1397">
        <v>200</v>
      </c>
      <c r="S1397" t="s">
        <v>27</v>
      </c>
    </row>
    <row r="1398" spans="1:19" x14ac:dyDescent="0.35">
      <c r="A1398" t="s">
        <v>49</v>
      </c>
      <c r="B1398">
        <v>23</v>
      </c>
      <c r="C1398" t="s">
        <v>204</v>
      </c>
      <c r="D1398">
        <v>128</v>
      </c>
      <c r="E1398" t="s">
        <v>205</v>
      </c>
      <c r="F1398" t="s">
        <v>22</v>
      </c>
      <c r="G1398" t="s">
        <v>23</v>
      </c>
      <c r="H1398">
        <v>152</v>
      </c>
      <c r="I1398" t="s">
        <v>29</v>
      </c>
      <c r="J1398" t="s">
        <v>26</v>
      </c>
      <c r="K1398">
        <v>5</v>
      </c>
      <c r="L1398">
        <v>1</v>
      </c>
      <c r="M1398" t="s">
        <v>25</v>
      </c>
      <c r="N1398" t="s">
        <v>26</v>
      </c>
      <c r="O1398" t="s">
        <v>25</v>
      </c>
      <c r="P1398" t="s">
        <v>25</v>
      </c>
      <c r="Q1398">
        <v>50</v>
      </c>
      <c r="R1398">
        <v>100</v>
      </c>
      <c r="S1398" t="s">
        <v>27</v>
      </c>
    </row>
    <row r="1399" spans="1:19" x14ac:dyDescent="0.35">
      <c r="A1399" t="s">
        <v>50</v>
      </c>
      <c r="B1399">
        <v>24</v>
      </c>
      <c r="C1399" t="s">
        <v>204</v>
      </c>
      <c r="D1399">
        <v>128</v>
      </c>
      <c r="E1399" t="s">
        <v>205</v>
      </c>
      <c r="F1399" t="s">
        <v>22</v>
      </c>
      <c r="G1399" t="s">
        <v>23</v>
      </c>
      <c r="H1399">
        <v>50</v>
      </c>
      <c r="I1399" t="s">
        <v>29</v>
      </c>
      <c r="J1399" t="s">
        <v>26</v>
      </c>
      <c r="K1399">
        <v>5</v>
      </c>
      <c r="L1399">
        <v>1</v>
      </c>
      <c r="M1399" t="s">
        <v>25</v>
      </c>
      <c r="N1399" t="s">
        <v>26</v>
      </c>
      <c r="O1399" t="s">
        <v>30</v>
      </c>
      <c r="P1399" t="s">
        <v>30</v>
      </c>
      <c r="Q1399">
        <v>20</v>
      </c>
      <c r="R1399">
        <v>146</v>
      </c>
      <c r="S1399" t="s">
        <v>27</v>
      </c>
    </row>
    <row r="1400" spans="1:19" x14ac:dyDescent="0.35">
      <c r="A1400" t="s">
        <v>51</v>
      </c>
      <c r="B1400">
        <v>25</v>
      </c>
      <c r="C1400" t="s">
        <v>204</v>
      </c>
      <c r="D1400">
        <v>128</v>
      </c>
      <c r="E1400" t="s">
        <v>205</v>
      </c>
      <c r="F1400" t="s">
        <v>22</v>
      </c>
      <c r="G1400" t="s">
        <v>23</v>
      </c>
      <c r="H1400">
        <v>150</v>
      </c>
      <c r="I1400" t="s">
        <v>29</v>
      </c>
      <c r="J1400" t="s">
        <v>26</v>
      </c>
      <c r="K1400">
        <v>5</v>
      </c>
      <c r="L1400">
        <v>1</v>
      </c>
      <c r="M1400" t="s">
        <v>25</v>
      </c>
      <c r="N1400" t="s">
        <v>26</v>
      </c>
      <c r="O1400" t="s">
        <v>30</v>
      </c>
      <c r="P1400" t="s">
        <v>30</v>
      </c>
      <c r="Q1400">
        <v>15</v>
      </c>
      <c r="R1400">
        <v>180</v>
      </c>
      <c r="S1400" t="s">
        <v>31</v>
      </c>
    </row>
    <row r="1401" spans="1:19" x14ac:dyDescent="0.35">
      <c r="A1401" t="s">
        <v>52</v>
      </c>
      <c r="B1401">
        <v>26</v>
      </c>
      <c r="C1401" t="s">
        <v>204</v>
      </c>
      <c r="D1401">
        <v>128</v>
      </c>
      <c r="E1401" t="s">
        <v>205</v>
      </c>
      <c r="F1401" t="s">
        <v>22</v>
      </c>
      <c r="G1401" t="s">
        <v>23</v>
      </c>
      <c r="H1401">
        <v>55.45</v>
      </c>
      <c r="I1401" t="s">
        <v>29</v>
      </c>
      <c r="J1401" t="s">
        <v>26</v>
      </c>
      <c r="K1401">
        <v>5</v>
      </c>
      <c r="L1401">
        <v>1</v>
      </c>
      <c r="M1401" t="s">
        <v>25</v>
      </c>
      <c r="N1401" t="s">
        <v>26</v>
      </c>
      <c r="O1401" t="s">
        <v>25</v>
      </c>
      <c r="P1401" t="s">
        <v>30</v>
      </c>
      <c r="Q1401">
        <v>25</v>
      </c>
      <c r="R1401">
        <v>29.8</v>
      </c>
      <c r="S1401" t="s">
        <v>27</v>
      </c>
    </row>
    <row r="1402" spans="1:19" x14ac:dyDescent="0.35">
      <c r="A1402" t="s">
        <v>53</v>
      </c>
      <c r="B1402">
        <v>27</v>
      </c>
      <c r="C1402" t="s">
        <v>204</v>
      </c>
      <c r="D1402">
        <v>128</v>
      </c>
      <c r="E1402" t="s">
        <v>205</v>
      </c>
      <c r="F1402" t="s">
        <v>22</v>
      </c>
      <c r="G1402" t="s">
        <v>23</v>
      </c>
      <c r="H1402">
        <v>138.25</v>
      </c>
      <c r="I1402" t="s">
        <v>29</v>
      </c>
      <c r="J1402" t="s">
        <v>26</v>
      </c>
      <c r="K1402">
        <v>5</v>
      </c>
      <c r="L1402">
        <v>1</v>
      </c>
      <c r="M1402" t="s">
        <v>25</v>
      </c>
      <c r="N1402" t="s">
        <v>26</v>
      </c>
      <c r="O1402" t="s">
        <v>25</v>
      </c>
      <c r="P1402" t="s">
        <v>30</v>
      </c>
      <c r="Q1402">
        <v>24</v>
      </c>
      <c r="R1402">
        <v>85</v>
      </c>
      <c r="S1402" t="s">
        <v>27</v>
      </c>
    </row>
    <row r="1403" spans="1:19" x14ac:dyDescent="0.35">
      <c r="A1403" t="s">
        <v>54</v>
      </c>
      <c r="B1403">
        <v>28</v>
      </c>
      <c r="C1403" t="s">
        <v>204</v>
      </c>
      <c r="D1403">
        <v>128</v>
      </c>
      <c r="E1403" t="s">
        <v>205</v>
      </c>
      <c r="F1403" t="s">
        <v>22</v>
      </c>
      <c r="G1403" t="s">
        <v>23</v>
      </c>
      <c r="H1403">
        <v>175</v>
      </c>
      <c r="I1403" t="s">
        <v>29</v>
      </c>
      <c r="J1403" t="s">
        <v>26</v>
      </c>
      <c r="K1403">
        <v>5</v>
      </c>
      <c r="L1403">
        <v>1</v>
      </c>
      <c r="M1403" t="s">
        <v>25</v>
      </c>
      <c r="N1403" t="s">
        <v>26</v>
      </c>
      <c r="O1403" t="s">
        <v>25</v>
      </c>
      <c r="P1403" t="s">
        <v>30</v>
      </c>
      <c r="Q1403">
        <v>40</v>
      </c>
      <c r="R1403">
        <v>100</v>
      </c>
      <c r="S1403" t="s">
        <v>27</v>
      </c>
    </row>
    <row r="1404" spans="1:19" x14ac:dyDescent="0.35">
      <c r="A1404" t="s">
        <v>55</v>
      </c>
      <c r="B1404">
        <v>29</v>
      </c>
      <c r="C1404" t="s">
        <v>204</v>
      </c>
      <c r="D1404">
        <v>128</v>
      </c>
      <c r="E1404" t="s">
        <v>205</v>
      </c>
      <c r="F1404" t="s">
        <v>22</v>
      </c>
      <c r="G1404" t="s">
        <v>23</v>
      </c>
      <c r="H1404">
        <v>150</v>
      </c>
      <c r="I1404" t="s">
        <v>29</v>
      </c>
      <c r="J1404" t="s">
        <v>26</v>
      </c>
      <c r="K1404">
        <v>5</v>
      </c>
      <c r="L1404">
        <v>1</v>
      </c>
      <c r="M1404" t="s">
        <v>25</v>
      </c>
      <c r="N1404" t="s">
        <v>26</v>
      </c>
      <c r="O1404" t="s">
        <v>25</v>
      </c>
      <c r="P1404" t="s">
        <v>30</v>
      </c>
      <c r="Q1404">
        <v>0</v>
      </c>
      <c r="R1404">
        <v>60</v>
      </c>
      <c r="S1404" t="s">
        <v>31</v>
      </c>
    </row>
    <row r="1405" spans="1:19" x14ac:dyDescent="0.35">
      <c r="A1405" t="s">
        <v>56</v>
      </c>
      <c r="B1405">
        <v>30</v>
      </c>
      <c r="C1405" t="s">
        <v>204</v>
      </c>
      <c r="D1405">
        <v>128</v>
      </c>
      <c r="E1405" t="s">
        <v>205</v>
      </c>
      <c r="F1405" t="s">
        <v>22</v>
      </c>
      <c r="G1405" t="s">
        <v>23</v>
      </c>
      <c r="H1405">
        <v>105</v>
      </c>
      <c r="I1405" t="s">
        <v>29</v>
      </c>
      <c r="J1405" t="s">
        <v>26</v>
      </c>
      <c r="K1405">
        <v>5</v>
      </c>
      <c r="L1405">
        <v>1</v>
      </c>
      <c r="M1405" t="s">
        <v>25</v>
      </c>
      <c r="N1405" t="s">
        <v>26</v>
      </c>
      <c r="O1405" t="s">
        <v>25</v>
      </c>
      <c r="P1405" t="s">
        <v>25</v>
      </c>
      <c r="Q1405">
        <v>24</v>
      </c>
      <c r="R1405">
        <v>50</v>
      </c>
      <c r="S1405" t="s">
        <v>27</v>
      </c>
    </row>
    <row r="1406" spans="1:19" x14ac:dyDescent="0.35">
      <c r="A1406" t="s">
        <v>57</v>
      </c>
      <c r="B1406">
        <v>31</v>
      </c>
      <c r="C1406" t="s">
        <v>204</v>
      </c>
      <c r="D1406">
        <v>128</v>
      </c>
      <c r="E1406" t="s">
        <v>205</v>
      </c>
      <c r="F1406" t="s">
        <v>22</v>
      </c>
      <c r="G1406" t="s">
        <v>23</v>
      </c>
      <c r="H1406">
        <v>113.25</v>
      </c>
      <c r="I1406" t="s">
        <v>29</v>
      </c>
      <c r="J1406" t="s">
        <v>26</v>
      </c>
      <c r="K1406">
        <v>5</v>
      </c>
      <c r="L1406">
        <v>1</v>
      </c>
      <c r="M1406" t="s">
        <v>30</v>
      </c>
      <c r="N1406">
        <v>19</v>
      </c>
      <c r="O1406" t="s">
        <v>25</v>
      </c>
      <c r="P1406" t="s">
        <v>30</v>
      </c>
      <c r="Q1406">
        <v>40</v>
      </c>
      <c r="R1406">
        <v>68</v>
      </c>
      <c r="S1406" t="s">
        <v>27</v>
      </c>
    </row>
    <row r="1407" spans="1:19" x14ac:dyDescent="0.35">
      <c r="A1407" t="s">
        <v>58</v>
      </c>
      <c r="B1407">
        <v>32</v>
      </c>
      <c r="C1407" t="s">
        <v>204</v>
      </c>
      <c r="D1407">
        <v>128</v>
      </c>
      <c r="E1407" t="s">
        <v>205</v>
      </c>
      <c r="F1407" t="s">
        <v>22</v>
      </c>
      <c r="G1407" t="s">
        <v>23</v>
      </c>
      <c r="H1407">
        <v>240</v>
      </c>
      <c r="I1407" t="s">
        <v>29</v>
      </c>
      <c r="J1407" t="s">
        <v>26</v>
      </c>
      <c r="K1407">
        <v>5</v>
      </c>
      <c r="L1407">
        <v>1</v>
      </c>
      <c r="M1407" t="s">
        <v>25</v>
      </c>
      <c r="N1407" t="s">
        <v>26</v>
      </c>
      <c r="O1407" t="s">
        <v>30</v>
      </c>
      <c r="P1407" t="s">
        <v>30</v>
      </c>
      <c r="Q1407">
        <v>45</v>
      </c>
      <c r="R1407">
        <v>300</v>
      </c>
      <c r="S1407" t="s">
        <v>27</v>
      </c>
    </row>
    <row r="1408" spans="1:19" x14ac:dyDescent="0.35">
      <c r="A1408" t="s">
        <v>59</v>
      </c>
      <c r="B1408">
        <v>33</v>
      </c>
      <c r="C1408" t="s">
        <v>204</v>
      </c>
      <c r="D1408">
        <v>128</v>
      </c>
      <c r="E1408" t="s">
        <v>205</v>
      </c>
      <c r="F1408" t="s">
        <v>22</v>
      </c>
      <c r="G1408" t="s">
        <v>23</v>
      </c>
      <c r="H1408">
        <v>148.25</v>
      </c>
      <c r="I1408" t="s">
        <v>29</v>
      </c>
      <c r="J1408" t="s">
        <v>26</v>
      </c>
      <c r="K1408">
        <v>5</v>
      </c>
      <c r="L1408">
        <v>1</v>
      </c>
      <c r="M1408" t="s">
        <v>25</v>
      </c>
      <c r="N1408" t="s">
        <v>26</v>
      </c>
      <c r="O1408" t="s">
        <v>25</v>
      </c>
      <c r="P1408" t="s">
        <v>30</v>
      </c>
      <c r="Q1408">
        <v>30</v>
      </c>
      <c r="R1408">
        <v>100</v>
      </c>
      <c r="S1408" t="s">
        <v>25</v>
      </c>
    </row>
    <row r="1409" spans="1:19" x14ac:dyDescent="0.35">
      <c r="A1409" t="s">
        <v>60</v>
      </c>
      <c r="B1409">
        <v>34</v>
      </c>
      <c r="C1409" t="s">
        <v>204</v>
      </c>
      <c r="D1409">
        <v>128</v>
      </c>
      <c r="E1409" t="s">
        <v>205</v>
      </c>
      <c r="F1409" t="s">
        <v>22</v>
      </c>
      <c r="G1409" t="s">
        <v>23</v>
      </c>
      <c r="H1409">
        <v>278.75</v>
      </c>
      <c r="I1409" t="s">
        <v>29</v>
      </c>
      <c r="J1409" t="s">
        <v>26</v>
      </c>
      <c r="K1409">
        <v>5</v>
      </c>
      <c r="L1409">
        <v>1</v>
      </c>
      <c r="M1409" t="s">
        <v>25</v>
      </c>
      <c r="N1409">
        <v>18</v>
      </c>
      <c r="O1409" t="s">
        <v>30</v>
      </c>
      <c r="P1409" t="s">
        <v>25</v>
      </c>
      <c r="Q1409">
        <v>30</v>
      </c>
      <c r="R1409">
        <v>160</v>
      </c>
      <c r="S1409" t="s">
        <v>27</v>
      </c>
    </row>
    <row r="1410" spans="1:19" x14ac:dyDescent="0.35">
      <c r="A1410" t="s">
        <v>61</v>
      </c>
      <c r="B1410">
        <v>35</v>
      </c>
      <c r="C1410" t="s">
        <v>204</v>
      </c>
      <c r="D1410">
        <v>128</v>
      </c>
      <c r="E1410" t="s">
        <v>205</v>
      </c>
      <c r="F1410" t="s">
        <v>22</v>
      </c>
      <c r="G1410" t="s">
        <v>23</v>
      </c>
      <c r="H1410">
        <v>144</v>
      </c>
      <c r="I1410" t="s">
        <v>29</v>
      </c>
      <c r="J1410" t="s">
        <v>26</v>
      </c>
      <c r="K1410">
        <v>5</v>
      </c>
      <c r="L1410">
        <v>1</v>
      </c>
      <c r="M1410" t="s">
        <v>25</v>
      </c>
      <c r="N1410" t="s">
        <v>26</v>
      </c>
      <c r="O1410" t="s">
        <v>25</v>
      </c>
      <c r="P1410" t="s">
        <v>30</v>
      </c>
      <c r="Q1410">
        <v>50</v>
      </c>
      <c r="R1410">
        <v>110</v>
      </c>
      <c r="S1410" t="s">
        <v>27</v>
      </c>
    </row>
    <row r="1411" spans="1:19" x14ac:dyDescent="0.35">
      <c r="A1411" t="s">
        <v>62</v>
      </c>
      <c r="B1411">
        <v>36</v>
      </c>
      <c r="C1411" t="s">
        <v>204</v>
      </c>
      <c r="D1411">
        <v>128</v>
      </c>
      <c r="E1411" t="s">
        <v>205</v>
      </c>
      <c r="F1411" t="s">
        <v>22</v>
      </c>
      <c r="G1411" t="s">
        <v>23</v>
      </c>
      <c r="H1411">
        <v>85</v>
      </c>
      <c r="I1411" t="s">
        <v>29</v>
      </c>
      <c r="J1411" t="s">
        <v>26</v>
      </c>
      <c r="K1411">
        <v>5</v>
      </c>
      <c r="L1411">
        <v>1</v>
      </c>
      <c r="M1411" t="s">
        <v>25</v>
      </c>
      <c r="N1411">
        <v>18</v>
      </c>
      <c r="O1411" t="s">
        <v>30</v>
      </c>
      <c r="P1411" t="s">
        <v>30</v>
      </c>
      <c r="Q1411">
        <v>5</v>
      </c>
      <c r="R1411">
        <v>23</v>
      </c>
      <c r="S1411" t="s">
        <v>27</v>
      </c>
    </row>
    <row r="1412" spans="1:19" x14ac:dyDescent="0.35">
      <c r="A1412" t="s">
        <v>63</v>
      </c>
      <c r="B1412">
        <v>37</v>
      </c>
      <c r="C1412" t="s">
        <v>204</v>
      </c>
      <c r="D1412">
        <v>128</v>
      </c>
      <c r="E1412" t="s">
        <v>205</v>
      </c>
      <c r="F1412" t="s">
        <v>22</v>
      </c>
      <c r="G1412" t="s">
        <v>23</v>
      </c>
      <c r="H1412">
        <v>125</v>
      </c>
      <c r="I1412" t="s">
        <v>29</v>
      </c>
      <c r="J1412" t="s">
        <v>26</v>
      </c>
      <c r="K1412">
        <v>5</v>
      </c>
      <c r="L1412">
        <v>1</v>
      </c>
      <c r="M1412" t="s">
        <v>25</v>
      </c>
      <c r="N1412" t="s">
        <v>26</v>
      </c>
      <c r="O1412" t="s">
        <v>25</v>
      </c>
      <c r="P1412" t="s">
        <v>25</v>
      </c>
      <c r="Q1412">
        <v>100</v>
      </c>
      <c r="R1412">
        <v>50</v>
      </c>
      <c r="S1412" t="s">
        <v>27</v>
      </c>
    </row>
    <row r="1413" spans="1:19" x14ac:dyDescent="0.35">
      <c r="A1413" t="s">
        <v>64</v>
      </c>
      <c r="B1413">
        <v>38</v>
      </c>
      <c r="C1413" t="s">
        <v>204</v>
      </c>
      <c r="D1413">
        <v>128</v>
      </c>
      <c r="E1413" t="s">
        <v>205</v>
      </c>
      <c r="F1413" t="s">
        <v>22</v>
      </c>
      <c r="G1413" t="s">
        <v>23</v>
      </c>
      <c r="H1413">
        <v>125</v>
      </c>
      <c r="I1413" t="s">
        <v>29</v>
      </c>
      <c r="J1413" t="s">
        <v>26</v>
      </c>
      <c r="K1413">
        <v>5</v>
      </c>
      <c r="L1413">
        <v>1</v>
      </c>
      <c r="M1413" t="s">
        <v>25</v>
      </c>
      <c r="N1413" t="s">
        <v>26</v>
      </c>
      <c r="O1413" t="s">
        <v>25</v>
      </c>
      <c r="P1413" t="s">
        <v>25</v>
      </c>
      <c r="Q1413">
        <v>12</v>
      </c>
      <c r="R1413">
        <v>440</v>
      </c>
      <c r="S1413" t="s">
        <v>27</v>
      </c>
    </row>
    <row r="1414" spans="1:19" x14ac:dyDescent="0.35">
      <c r="A1414" t="s">
        <v>65</v>
      </c>
      <c r="B1414">
        <v>39</v>
      </c>
      <c r="C1414" t="s">
        <v>204</v>
      </c>
      <c r="D1414">
        <v>128</v>
      </c>
      <c r="E1414" t="s">
        <v>205</v>
      </c>
      <c r="F1414" t="s">
        <v>22</v>
      </c>
      <c r="G1414" t="s">
        <v>23</v>
      </c>
      <c r="H1414">
        <v>150</v>
      </c>
      <c r="I1414" t="s">
        <v>29</v>
      </c>
      <c r="J1414" t="s">
        <v>26</v>
      </c>
      <c r="K1414">
        <v>5</v>
      </c>
      <c r="L1414">
        <v>1</v>
      </c>
      <c r="M1414" t="s">
        <v>25</v>
      </c>
      <c r="N1414" t="s">
        <v>26</v>
      </c>
      <c r="O1414" t="s">
        <v>25</v>
      </c>
      <c r="P1414" t="s">
        <v>25</v>
      </c>
      <c r="Q1414">
        <v>24</v>
      </c>
      <c r="R1414">
        <v>138.5</v>
      </c>
      <c r="S1414" t="s">
        <v>31</v>
      </c>
    </row>
    <row r="1415" spans="1:19" x14ac:dyDescent="0.35">
      <c r="A1415" t="s">
        <v>66</v>
      </c>
      <c r="B1415">
        <v>40</v>
      </c>
      <c r="C1415" t="s">
        <v>204</v>
      </c>
      <c r="D1415">
        <v>128</v>
      </c>
      <c r="E1415" t="s">
        <v>205</v>
      </c>
      <c r="F1415" t="s">
        <v>22</v>
      </c>
      <c r="G1415" t="s">
        <v>23</v>
      </c>
      <c r="H1415">
        <v>70</v>
      </c>
      <c r="I1415" t="s">
        <v>29</v>
      </c>
      <c r="J1415" t="s">
        <v>26</v>
      </c>
      <c r="K1415">
        <v>5</v>
      </c>
      <c r="L1415">
        <v>1</v>
      </c>
      <c r="M1415" t="s">
        <v>25</v>
      </c>
      <c r="N1415" t="s">
        <v>26</v>
      </c>
      <c r="O1415" t="s">
        <v>25</v>
      </c>
      <c r="P1415" t="s">
        <v>30</v>
      </c>
      <c r="Q1415">
        <v>15</v>
      </c>
      <c r="R1415">
        <v>45</v>
      </c>
      <c r="S1415" t="s">
        <v>27</v>
      </c>
    </row>
    <row r="1416" spans="1:19" x14ac:dyDescent="0.35">
      <c r="A1416" t="s">
        <v>67</v>
      </c>
      <c r="B1416">
        <v>41</v>
      </c>
      <c r="C1416" t="s">
        <v>204</v>
      </c>
      <c r="D1416">
        <v>128</v>
      </c>
      <c r="E1416" t="s">
        <v>205</v>
      </c>
      <c r="F1416" t="s">
        <v>22</v>
      </c>
      <c r="G1416" t="s">
        <v>23</v>
      </c>
      <c r="H1416">
        <v>208</v>
      </c>
      <c r="I1416" t="s">
        <v>29</v>
      </c>
      <c r="J1416" t="s">
        <v>26</v>
      </c>
      <c r="K1416">
        <v>5</v>
      </c>
      <c r="L1416">
        <v>1</v>
      </c>
      <c r="M1416" t="s">
        <v>25</v>
      </c>
      <c r="N1416" t="s">
        <v>26</v>
      </c>
      <c r="O1416" t="s">
        <v>25</v>
      </c>
      <c r="P1416" t="s">
        <v>25</v>
      </c>
      <c r="Q1416">
        <v>45</v>
      </c>
      <c r="R1416">
        <v>105</v>
      </c>
      <c r="S1416" t="s">
        <v>27</v>
      </c>
    </row>
    <row r="1417" spans="1:19" x14ac:dyDescent="0.35">
      <c r="A1417" t="s">
        <v>68</v>
      </c>
      <c r="B1417">
        <v>42</v>
      </c>
      <c r="C1417" t="s">
        <v>204</v>
      </c>
      <c r="D1417">
        <v>128</v>
      </c>
      <c r="E1417" t="s">
        <v>205</v>
      </c>
      <c r="F1417" t="s">
        <v>22</v>
      </c>
      <c r="G1417" t="s">
        <v>23</v>
      </c>
      <c r="H1417">
        <v>100</v>
      </c>
      <c r="I1417" t="s">
        <v>29</v>
      </c>
      <c r="J1417" t="s">
        <v>26</v>
      </c>
      <c r="K1417">
        <v>5</v>
      </c>
      <c r="L1417">
        <v>1</v>
      </c>
      <c r="M1417" t="s">
        <v>25</v>
      </c>
      <c r="N1417" t="s">
        <v>26</v>
      </c>
      <c r="O1417" t="s">
        <v>30</v>
      </c>
      <c r="P1417" t="s">
        <v>25</v>
      </c>
      <c r="Q1417">
        <v>30</v>
      </c>
      <c r="R1417">
        <v>100</v>
      </c>
      <c r="S1417" t="s">
        <v>27</v>
      </c>
    </row>
    <row r="1418" spans="1:19" x14ac:dyDescent="0.35">
      <c r="A1418" t="s">
        <v>69</v>
      </c>
      <c r="B1418">
        <v>44</v>
      </c>
      <c r="C1418" t="s">
        <v>204</v>
      </c>
      <c r="D1418">
        <v>128</v>
      </c>
      <c r="E1418" t="s">
        <v>205</v>
      </c>
      <c r="F1418" t="s">
        <v>22</v>
      </c>
      <c r="G1418" t="s">
        <v>23</v>
      </c>
      <c r="H1418">
        <v>145</v>
      </c>
      <c r="I1418" t="s">
        <v>29</v>
      </c>
      <c r="J1418" t="s">
        <v>26</v>
      </c>
      <c r="K1418">
        <v>5</v>
      </c>
      <c r="L1418">
        <v>1</v>
      </c>
      <c r="M1418" t="s">
        <v>25</v>
      </c>
      <c r="N1418" t="s">
        <v>26</v>
      </c>
      <c r="O1418" t="s">
        <v>30</v>
      </c>
      <c r="P1418" t="s">
        <v>30</v>
      </c>
      <c r="Q1418">
        <v>10</v>
      </c>
      <c r="R1418">
        <v>145</v>
      </c>
      <c r="S1418" t="s">
        <v>27</v>
      </c>
    </row>
    <row r="1419" spans="1:19" x14ac:dyDescent="0.35">
      <c r="A1419" t="s">
        <v>70</v>
      </c>
      <c r="B1419">
        <v>45</v>
      </c>
      <c r="C1419" t="s">
        <v>204</v>
      </c>
      <c r="D1419">
        <v>128</v>
      </c>
      <c r="E1419" t="s">
        <v>205</v>
      </c>
      <c r="F1419" t="s">
        <v>22</v>
      </c>
      <c r="G1419" t="s">
        <v>23</v>
      </c>
      <c r="H1419">
        <v>30</v>
      </c>
      <c r="I1419" t="s">
        <v>29</v>
      </c>
      <c r="J1419" t="s">
        <v>26</v>
      </c>
      <c r="K1419">
        <v>5</v>
      </c>
      <c r="L1419">
        <v>1</v>
      </c>
      <c r="M1419" t="s">
        <v>25</v>
      </c>
      <c r="N1419" t="s">
        <v>26</v>
      </c>
      <c r="O1419" t="s">
        <v>30</v>
      </c>
      <c r="P1419" t="s">
        <v>30</v>
      </c>
      <c r="Q1419">
        <v>50</v>
      </c>
      <c r="R1419">
        <v>105</v>
      </c>
      <c r="S1419" t="s">
        <v>27</v>
      </c>
    </row>
    <row r="1420" spans="1:19" x14ac:dyDescent="0.35">
      <c r="A1420" t="s">
        <v>71</v>
      </c>
      <c r="B1420">
        <v>46</v>
      </c>
      <c r="C1420" t="s">
        <v>204</v>
      </c>
      <c r="D1420">
        <v>128</v>
      </c>
      <c r="E1420" t="s">
        <v>205</v>
      </c>
      <c r="F1420" t="s">
        <v>22</v>
      </c>
      <c r="G1420" t="s">
        <v>23</v>
      </c>
      <c r="H1420">
        <v>100</v>
      </c>
      <c r="I1420" t="s">
        <v>29</v>
      </c>
      <c r="J1420" t="s">
        <v>26</v>
      </c>
      <c r="K1420">
        <v>5</v>
      </c>
      <c r="L1420">
        <v>1</v>
      </c>
      <c r="M1420" t="s">
        <v>25</v>
      </c>
      <c r="N1420" t="s">
        <v>26</v>
      </c>
      <c r="O1420" t="s">
        <v>25</v>
      </c>
      <c r="P1420" t="s">
        <v>25</v>
      </c>
      <c r="Q1420">
        <v>0</v>
      </c>
      <c r="R1420">
        <v>100</v>
      </c>
      <c r="S1420" t="s">
        <v>27</v>
      </c>
    </row>
    <row r="1421" spans="1:19" x14ac:dyDescent="0.35">
      <c r="A1421" t="s">
        <v>72</v>
      </c>
      <c r="B1421">
        <v>47</v>
      </c>
      <c r="C1421" t="s">
        <v>204</v>
      </c>
      <c r="D1421">
        <v>128</v>
      </c>
      <c r="E1421" t="s">
        <v>205</v>
      </c>
      <c r="F1421" t="s">
        <v>22</v>
      </c>
      <c r="G1421" t="s">
        <v>23</v>
      </c>
      <c r="H1421">
        <v>39.15</v>
      </c>
      <c r="I1421" t="s">
        <v>29</v>
      </c>
      <c r="J1421" t="s">
        <v>26</v>
      </c>
      <c r="K1421">
        <v>5</v>
      </c>
      <c r="L1421">
        <v>1</v>
      </c>
      <c r="M1421" t="s">
        <v>30</v>
      </c>
      <c r="N1421" t="s">
        <v>26</v>
      </c>
      <c r="O1421" t="s">
        <v>25</v>
      </c>
      <c r="P1421" t="s">
        <v>25</v>
      </c>
      <c r="Q1421">
        <v>2</v>
      </c>
      <c r="R1421">
        <v>110</v>
      </c>
      <c r="S1421" t="s">
        <v>27</v>
      </c>
    </row>
    <row r="1422" spans="1:19" x14ac:dyDescent="0.35">
      <c r="A1422" t="s">
        <v>73</v>
      </c>
      <c r="B1422">
        <v>48</v>
      </c>
      <c r="C1422" t="s">
        <v>204</v>
      </c>
      <c r="D1422">
        <v>128</v>
      </c>
      <c r="E1422" t="s">
        <v>205</v>
      </c>
      <c r="F1422" t="s">
        <v>22</v>
      </c>
      <c r="G1422" t="s">
        <v>23</v>
      </c>
      <c r="H1422">
        <v>100</v>
      </c>
      <c r="I1422" t="s">
        <v>29</v>
      </c>
      <c r="J1422" t="s">
        <v>26</v>
      </c>
      <c r="K1422">
        <v>5</v>
      </c>
      <c r="L1422">
        <v>2</v>
      </c>
      <c r="M1422" t="s">
        <v>25</v>
      </c>
      <c r="N1422" t="s">
        <v>26</v>
      </c>
      <c r="O1422" t="s">
        <v>25</v>
      </c>
      <c r="P1422" t="s">
        <v>25</v>
      </c>
      <c r="Q1422">
        <v>20</v>
      </c>
      <c r="R1422">
        <v>50</v>
      </c>
      <c r="S1422" t="s">
        <v>27</v>
      </c>
    </row>
    <row r="1423" spans="1:19" x14ac:dyDescent="0.35">
      <c r="A1423" t="s">
        <v>74</v>
      </c>
      <c r="B1423">
        <v>49</v>
      </c>
      <c r="C1423" t="s">
        <v>204</v>
      </c>
      <c r="D1423">
        <v>128</v>
      </c>
      <c r="E1423" t="s">
        <v>205</v>
      </c>
      <c r="F1423" t="s">
        <v>22</v>
      </c>
      <c r="G1423" t="s">
        <v>23</v>
      </c>
      <c r="H1423">
        <v>130</v>
      </c>
      <c r="I1423" t="s">
        <v>29</v>
      </c>
      <c r="J1423" t="s">
        <v>26</v>
      </c>
      <c r="K1423">
        <v>5</v>
      </c>
      <c r="L1423">
        <v>1</v>
      </c>
      <c r="M1423" t="s">
        <v>25</v>
      </c>
      <c r="N1423" t="s">
        <v>26</v>
      </c>
      <c r="O1423" t="s">
        <v>25</v>
      </c>
      <c r="P1423" t="s">
        <v>25</v>
      </c>
      <c r="Q1423">
        <v>30</v>
      </c>
      <c r="R1423">
        <v>78</v>
      </c>
      <c r="S1423" t="s">
        <v>27</v>
      </c>
    </row>
    <row r="1424" spans="1:19" x14ac:dyDescent="0.35">
      <c r="A1424" t="s">
        <v>75</v>
      </c>
      <c r="B1424">
        <v>50</v>
      </c>
      <c r="C1424" t="s">
        <v>204</v>
      </c>
      <c r="D1424">
        <v>128</v>
      </c>
      <c r="E1424" t="s">
        <v>205</v>
      </c>
      <c r="F1424" t="s">
        <v>22</v>
      </c>
      <c r="G1424" t="s">
        <v>23</v>
      </c>
      <c r="H1424">
        <v>100</v>
      </c>
      <c r="I1424" t="s">
        <v>29</v>
      </c>
      <c r="J1424" t="s">
        <v>26</v>
      </c>
      <c r="K1424">
        <v>5</v>
      </c>
      <c r="L1424">
        <v>1</v>
      </c>
      <c r="M1424" t="s">
        <v>25</v>
      </c>
      <c r="N1424" t="s">
        <v>26</v>
      </c>
      <c r="O1424" t="s">
        <v>25</v>
      </c>
      <c r="P1424" t="s">
        <v>30</v>
      </c>
      <c r="Q1424">
        <v>75</v>
      </c>
      <c r="R1424">
        <v>125</v>
      </c>
      <c r="S1424" t="s">
        <v>27</v>
      </c>
    </row>
    <row r="1425" spans="1:19" x14ac:dyDescent="0.35">
      <c r="A1425" t="s">
        <v>76</v>
      </c>
      <c r="B1425">
        <v>51</v>
      </c>
      <c r="C1425" t="s">
        <v>204</v>
      </c>
      <c r="D1425">
        <v>128</v>
      </c>
      <c r="E1425" t="s">
        <v>205</v>
      </c>
      <c r="F1425" t="s">
        <v>22</v>
      </c>
      <c r="G1425" t="s">
        <v>23</v>
      </c>
      <c r="H1425">
        <v>125</v>
      </c>
      <c r="I1425" t="s">
        <v>29</v>
      </c>
      <c r="J1425" t="s">
        <v>26</v>
      </c>
      <c r="K1425">
        <v>5</v>
      </c>
      <c r="L1425">
        <v>1</v>
      </c>
      <c r="M1425" t="s">
        <v>25</v>
      </c>
      <c r="N1425" t="s">
        <v>26</v>
      </c>
      <c r="O1425" t="s">
        <v>25</v>
      </c>
      <c r="P1425" t="s">
        <v>25</v>
      </c>
      <c r="Q1425">
        <v>40</v>
      </c>
      <c r="R1425">
        <v>80</v>
      </c>
      <c r="S1425" t="s">
        <v>27</v>
      </c>
    </row>
    <row r="1426" spans="1:19" x14ac:dyDescent="0.35">
      <c r="A1426" t="s">
        <v>77</v>
      </c>
      <c r="B1426">
        <v>53</v>
      </c>
      <c r="C1426" t="s">
        <v>204</v>
      </c>
      <c r="D1426">
        <v>128</v>
      </c>
      <c r="E1426" t="s">
        <v>205</v>
      </c>
      <c r="F1426" t="s">
        <v>22</v>
      </c>
      <c r="G1426" t="s">
        <v>23</v>
      </c>
      <c r="H1426">
        <v>125</v>
      </c>
      <c r="I1426" t="s">
        <v>29</v>
      </c>
      <c r="J1426" t="s">
        <v>26</v>
      </c>
      <c r="K1426">
        <v>5</v>
      </c>
      <c r="L1426">
        <v>1</v>
      </c>
      <c r="M1426" t="s">
        <v>25</v>
      </c>
      <c r="N1426" t="s">
        <v>26</v>
      </c>
      <c r="O1426" t="s">
        <v>25</v>
      </c>
      <c r="P1426" t="s">
        <v>25</v>
      </c>
      <c r="Q1426">
        <v>30</v>
      </c>
      <c r="R1426">
        <v>125</v>
      </c>
      <c r="S1426" t="s">
        <v>31</v>
      </c>
    </row>
    <row r="1427" spans="1:19" x14ac:dyDescent="0.35">
      <c r="A1427" t="s">
        <v>79</v>
      </c>
      <c r="B1427">
        <v>54</v>
      </c>
      <c r="C1427" t="s">
        <v>204</v>
      </c>
      <c r="D1427">
        <v>128</v>
      </c>
      <c r="E1427" t="s">
        <v>205</v>
      </c>
      <c r="F1427" t="s">
        <v>22</v>
      </c>
      <c r="G1427" t="s">
        <v>23</v>
      </c>
      <c r="H1427">
        <v>35</v>
      </c>
      <c r="I1427" t="s">
        <v>29</v>
      </c>
      <c r="J1427" t="s">
        <v>26</v>
      </c>
      <c r="K1427">
        <v>5</v>
      </c>
      <c r="L1427">
        <v>1</v>
      </c>
      <c r="M1427" t="s">
        <v>25</v>
      </c>
      <c r="N1427">
        <v>18</v>
      </c>
      <c r="O1427" t="s">
        <v>30</v>
      </c>
      <c r="P1427" t="s">
        <v>30</v>
      </c>
      <c r="Q1427">
        <v>24</v>
      </c>
      <c r="R1427">
        <v>70</v>
      </c>
      <c r="S1427" t="s">
        <v>27</v>
      </c>
    </row>
    <row r="1428" spans="1:19" x14ac:dyDescent="0.35">
      <c r="A1428" t="s">
        <v>80</v>
      </c>
      <c r="B1428">
        <v>55</v>
      </c>
      <c r="C1428" t="s">
        <v>204</v>
      </c>
      <c r="D1428">
        <v>128</v>
      </c>
      <c r="E1428" t="s">
        <v>205</v>
      </c>
      <c r="F1428" t="s">
        <v>22</v>
      </c>
      <c r="G1428" t="s">
        <v>23</v>
      </c>
      <c r="H1428">
        <v>135</v>
      </c>
      <c r="I1428" t="s">
        <v>29</v>
      </c>
      <c r="J1428" t="s">
        <v>26</v>
      </c>
      <c r="K1428">
        <v>5</v>
      </c>
      <c r="L1428">
        <v>2</v>
      </c>
      <c r="M1428" t="s">
        <v>25</v>
      </c>
      <c r="N1428" t="s">
        <v>26</v>
      </c>
      <c r="O1428" t="s">
        <v>25</v>
      </c>
      <c r="P1428" t="s">
        <v>25</v>
      </c>
      <c r="Q1428">
        <v>16</v>
      </c>
      <c r="R1428">
        <v>82</v>
      </c>
      <c r="S1428" t="s">
        <v>27</v>
      </c>
    </row>
    <row r="1429" spans="1:19" x14ac:dyDescent="0.35">
      <c r="A1429" t="s">
        <v>81</v>
      </c>
      <c r="B1429">
        <v>56</v>
      </c>
      <c r="C1429" t="s">
        <v>204</v>
      </c>
      <c r="D1429">
        <v>128</v>
      </c>
      <c r="E1429" t="s">
        <v>205</v>
      </c>
      <c r="F1429" t="s">
        <v>22</v>
      </c>
      <c r="G1429" t="s">
        <v>23</v>
      </c>
      <c r="H1429">
        <v>310</v>
      </c>
      <c r="I1429" t="s">
        <v>29</v>
      </c>
      <c r="J1429" t="s">
        <v>26</v>
      </c>
      <c r="K1429">
        <v>5</v>
      </c>
      <c r="L1429">
        <v>1</v>
      </c>
      <c r="M1429" t="s">
        <v>25</v>
      </c>
      <c r="N1429" t="s">
        <v>26</v>
      </c>
      <c r="O1429" t="s">
        <v>25</v>
      </c>
      <c r="P1429" t="s">
        <v>30</v>
      </c>
      <c r="Q1429">
        <v>60</v>
      </c>
      <c r="R1429">
        <v>180</v>
      </c>
      <c r="S1429" t="s">
        <v>27</v>
      </c>
    </row>
    <row r="1430" spans="1:19" x14ac:dyDescent="0.35">
      <c r="A1430" t="s">
        <v>19</v>
      </c>
      <c r="B1430">
        <v>1</v>
      </c>
      <c r="C1430" t="s">
        <v>206</v>
      </c>
      <c r="D1430">
        <v>129</v>
      </c>
      <c r="E1430" t="s">
        <v>207</v>
      </c>
      <c r="F1430" t="s">
        <v>22</v>
      </c>
      <c r="G1430" t="s">
        <v>23</v>
      </c>
      <c r="H1430">
        <v>655</v>
      </c>
      <c r="I1430" t="s">
        <v>29</v>
      </c>
      <c r="J1430">
        <v>1000</v>
      </c>
      <c r="K1430">
        <v>5</v>
      </c>
      <c r="L1430">
        <v>1</v>
      </c>
      <c r="M1430" t="s">
        <v>25</v>
      </c>
      <c r="N1430" t="s">
        <v>26</v>
      </c>
      <c r="O1430" t="s">
        <v>25</v>
      </c>
      <c r="P1430" t="s">
        <v>25</v>
      </c>
      <c r="Q1430">
        <v>30</v>
      </c>
      <c r="R1430">
        <v>140</v>
      </c>
      <c r="S1430" t="s">
        <v>31</v>
      </c>
    </row>
    <row r="1431" spans="1:19" x14ac:dyDescent="0.35">
      <c r="A1431" t="s">
        <v>28</v>
      </c>
      <c r="B1431">
        <v>2</v>
      </c>
      <c r="C1431" t="s">
        <v>206</v>
      </c>
      <c r="D1431">
        <v>129</v>
      </c>
      <c r="E1431" t="s">
        <v>207</v>
      </c>
      <c r="F1431" t="s">
        <v>22</v>
      </c>
      <c r="G1431" t="s">
        <v>23</v>
      </c>
      <c r="H1431">
        <v>865</v>
      </c>
      <c r="I1431" t="s">
        <v>29</v>
      </c>
      <c r="J1431">
        <v>1000</v>
      </c>
      <c r="K1431">
        <v>5</v>
      </c>
      <c r="L1431">
        <v>1</v>
      </c>
      <c r="M1431" t="s">
        <v>25</v>
      </c>
      <c r="N1431" t="s">
        <v>26</v>
      </c>
      <c r="O1431" t="s">
        <v>30</v>
      </c>
      <c r="P1431" t="s">
        <v>30</v>
      </c>
      <c r="Q1431">
        <v>24</v>
      </c>
      <c r="R1431">
        <v>200</v>
      </c>
      <c r="S1431" t="s">
        <v>27</v>
      </c>
    </row>
    <row r="1432" spans="1:19" x14ac:dyDescent="0.35">
      <c r="A1432" t="s">
        <v>32</v>
      </c>
      <c r="B1432">
        <v>4</v>
      </c>
      <c r="C1432" t="s">
        <v>206</v>
      </c>
      <c r="D1432">
        <v>129</v>
      </c>
      <c r="E1432" t="s">
        <v>207</v>
      </c>
      <c r="F1432" t="s">
        <v>22</v>
      </c>
      <c r="G1432" t="s">
        <v>23</v>
      </c>
      <c r="H1432">
        <v>750</v>
      </c>
      <c r="I1432" t="s">
        <v>29</v>
      </c>
      <c r="J1432">
        <v>928</v>
      </c>
      <c r="K1432">
        <v>5</v>
      </c>
      <c r="L1432">
        <v>1</v>
      </c>
      <c r="M1432" t="s">
        <v>25</v>
      </c>
      <c r="N1432" t="s">
        <v>26</v>
      </c>
      <c r="O1432" t="s">
        <v>25</v>
      </c>
      <c r="P1432" t="s">
        <v>30</v>
      </c>
      <c r="Q1432">
        <v>20</v>
      </c>
      <c r="R1432">
        <v>135</v>
      </c>
      <c r="S1432" t="s">
        <v>31</v>
      </c>
    </row>
    <row r="1433" spans="1:19" x14ac:dyDescent="0.35">
      <c r="A1433" t="s">
        <v>33</v>
      </c>
      <c r="B1433">
        <v>5</v>
      </c>
      <c r="C1433" t="s">
        <v>206</v>
      </c>
      <c r="D1433">
        <v>129</v>
      </c>
      <c r="E1433" t="s">
        <v>207</v>
      </c>
      <c r="F1433" t="s">
        <v>22</v>
      </c>
      <c r="G1433" t="s">
        <v>23</v>
      </c>
      <c r="H1433">
        <v>590</v>
      </c>
      <c r="I1433" t="s">
        <v>29</v>
      </c>
      <c r="J1433">
        <v>1000</v>
      </c>
      <c r="K1433">
        <v>5</v>
      </c>
      <c r="L1433">
        <v>1</v>
      </c>
      <c r="M1433" t="s">
        <v>25</v>
      </c>
      <c r="N1433">
        <v>18</v>
      </c>
      <c r="O1433" t="s">
        <v>30</v>
      </c>
      <c r="P1433" t="s">
        <v>30</v>
      </c>
      <c r="Q1433">
        <v>20</v>
      </c>
      <c r="R1433">
        <v>130</v>
      </c>
      <c r="S1433" t="s">
        <v>31</v>
      </c>
    </row>
    <row r="1434" spans="1:19" x14ac:dyDescent="0.35">
      <c r="A1434" t="s">
        <v>34</v>
      </c>
      <c r="B1434">
        <v>6</v>
      </c>
      <c r="C1434" t="s">
        <v>206</v>
      </c>
      <c r="D1434">
        <v>129</v>
      </c>
      <c r="E1434" t="s">
        <v>207</v>
      </c>
      <c r="F1434" t="s">
        <v>22</v>
      </c>
      <c r="G1434" t="s">
        <v>23</v>
      </c>
      <c r="H1434">
        <v>565</v>
      </c>
      <c r="I1434" t="s">
        <v>29</v>
      </c>
      <c r="J1434">
        <v>1000</v>
      </c>
      <c r="K1434">
        <v>5</v>
      </c>
      <c r="L1434">
        <v>1</v>
      </c>
      <c r="M1434" t="s">
        <v>25</v>
      </c>
      <c r="N1434">
        <v>18</v>
      </c>
      <c r="O1434" t="s">
        <v>25</v>
      </c>
      <c r="P1434" t="s">
        <v>25</v>
      </c>
      <c r="Q1434">
        <v>24</v>
      </c>
      <c r="R1434">
        <v>220</v>
      </c>
      <c r="S1434" t="s">
        <v>31</v>
      </c>
    </row>
    <row r="1435" spans="1:19" x14ac:dyDescent="0.35">
      <c r="A1435" t="s">
        <v>35</v>
      </c>
      <c r="B1435">
        <v>8</v>
      </c>
      <c r="C1435" t="s">
        <v>206</v>
      </c>
      <c r="D1435">
        <v>129</v>
      </c>
      <c r="E1435" t="s">
        <v>207</v>
      </c>
      <c r="F1435" t="s">
        <v>22</v>
      </c>
      <c r="G1435" t="s">
        <v>23</v>
      </c>
      <c r="H1435">
        <v>595</v>
      </c>
      <c r="I1435" t="s">
        <v>29</v>
      </c>
      <c r="J1435">
        <v>1000</v>
      </c>
      <c r="K1435">
        <v>5</v>
      </c>
      <c r="L1435">
        <v>1</v>
      </c>
      <c r="M1435" t="s">
        <v>25</v>
      </c>
      <c r="N1435" t="s">
        <v>26</v>
      </c>
      <c r="O1435" t="s">
        <v>25</v>
      </c>
      <c r="P1435" t="s">
        <v>25</v>
      </c>
      <c r="Q1435">
        <v>24</v>
      </c>
      <c r="R1435">
        <v>69</v>
      </c>
      <c r="S1435" t="s">
        <v>27</v>
      </c>
    </row>
    <row r="1436" spans="1:19" x14ac:dyDescent="0.35">
      <c r="A1436" t="s">
        <v>36</v>
      </c>
      <c r="B1436">
        <v>9</v>
      </c>
      <c r="C1436" t="s">
        <v>206</v>
      </c>
      <c r="D1436">
        <v>129</v>
      </c>
      <c r="E1436" t="s">
        <v>207</v>
      </c>
      <c r="F1436" t="s">
        <v>22</v>
      </c>
      <c r="G1436" t="s">
        <v>23</v>
      </c>
      <c r="H1436">
        <v>715</v>
      </c>
      <c r="I1436" t="s">
        <v>29</v>
      </c>
      <c r="J1436">
        <v>1000</v>
      </c>
      <c r="K1436">
        <v>5</v>
      </c>
      <c r="L1436">
        <v>1</v>
      </c>
      <c r="M1436" t="s">
        <v>25</v>
      </c>
      <c r="N1436" t="s">
        <v>26</v>
      </c>
      <c r="O1436" t="s">
        <v>25</v>
      </c>
      <c r="P1436" t="s">
        <v>25</v>
      </c>
      <c r="Q1436">
        <v>24</v>
      </c>
      <c r="R1436">
        <v>205</v>
      </c>
      <c r="S1436" t="s">
        <v>27</v>
      </c>
    </row>
    <row r="1437" spans="1:19" x14ac:dyDescent="0.35">
      <c r="A1437" t="s">
        <v>37</v>
      </c>
      <c r="B1437">
        <v>10</v>
      </c>
      <c r="C1437" t="s">
        <v>206</v>
      </c>
      <c r="D1437">
        <v>129</v>
      </c>
      <c r="E1437" t="s">
        <v>207</v>
      </c>
      <c r="F1437" t="s">
        <v>22</v>
      </c>
      <c r="G1437" t="s">
        <v>23</v>
      </c>
      <c r="H1437">
        <v>738</v>
      </c>
      <c r="I1437" t="s">
        <v>29</v>
      </c>
      <c r="J1437">
        <v>1000</v>
      </c>
      <c r="K1437">
        <v>5</v>
      </c>
      <c r="L1437">
        <v>1</v>
      </c>
      <c r="M1437" t="s">
        <v>25</v>
      </c>
      <c r="N1437" t="s">
        <v>26</v>
      </c>
      <c r="O1437" t="s">
        <v>25</v>
      </c>
      <c r="P1437" t="s">
        <v>25</v>
      </c>
      <c r="Q1437">
        <v>24</v>
      </c>
      <c r="R1437" t="s">
        <v>26</v>
      </c>
      <c r="S1437" t="s">
        <v>31</v>
      </c>
    </row>
    <row r="1438" spans="1:19" x14ac:dyDescent="0.35">
      <c r="A1438" t="s">
        <v>38</v>
      </c>
      <c r="B1438">
        <v>11</v>
      </c>
      <c r="C1438" t="s">
        <v>206</v>
      </c>
      <c r="D1438">
        <v>129</v>
      </c>
      <c r="E1438" t="s">
        <v>207</v>
      </c>
      <c r="F1438" t="s">
        <v>22</v>
      </c>
      <c r="G1438" t="s">
        <v>23</v>
      </c>
      <c r="H1438">
        <v>779</v>
      </c>
      <c r="I1438" t="s">
        <v>29</v>
      </c>
      <c r="J1438">
        <v>1000</v>
      </c>
      <c r="K1438">
        <v>5</v>
      </c>
      <c r="L1438">
        <v>1</v>
      </c>
      <c r="M1438" t="s">
        <v>25</v>
      </c>
      <c r="N1438">
        <v>18</v>
      </c>
      <c r="O1438" t="s">
        <v>25</v>
      </c>
      <c r="P1438" t="s">
        <v>25</v>
      </c>
      <c r="Q1438">
        <v>24</v>
      </c>
      <c r="R1438">
        <v>179</v>
      </c>
      <c r="S1438" t="s">
        <v>27</v>
      </c>
    </row>
    <row r="1439" spans="1:19" x14ac:dyDescent="0.35">
      <c r="A1439" t="s">
        <v>39</v>
      </c>
      <c r="B1439">
        <v>12</v>
      </c>
      <c r="C1439" t="s">
        <v>206</v>
      </c>
      <c r="D1439">
        <v>129</v>
      </c>
      <c r="E1439" t="s">
        <v>207</v>
      </c>
      <c r="F1439" t="s">
        <v>22</v>
      </c>
      <c r="G1439" t="s">
        <v>23</v>
      </c>
      <c r="H1439">
        <v>695</v>
      </c>
      <c r="I1439" t="s">
        <v>29</v>
      </c>
      <c r="J1439">
        <v>1000</v>
      </c>
      <c r="K1439">
        <v>5</v>
      </c>
      <c r="L1439">
        <v>1</v>
      </c>
      <c r="M1439" t="s">
        <v>25</v>
      </c>
      <c r="N1439" t="s">
        <v>26</v>
      </c>
      <c r="O1439" t="s">
        <v>25</v>
      </c>
      <c r="P1439" t="s">
        <v>30</v>
      </c>
      <c r="Q1439">
        <v>26</v>
      </c>
      <c r="R1439">
        <v>60</v>
      </c>
      <c r="S1439" t="s">
        <v>27</v>
      </c>
    </row>
    <row r="1440" spans="1:19" x14ac:dyDescent="0.35">
      <c r="A1440" t="s">
        <v>40</v>
      </c>
      <c r="B1440">
        <v>13</v>
      </c>
      <c r="C1440" t="s">
        <v>206</v>
      </c>
      <c r="D1440">
        <v>129</v>
      </c>
      <c r="E1440" t="s">
        <v>207</v>
      </c>
      <c r="F1440" t="s">
        <v>22</v>
      </c>
      <c r="G1440" t="s">
        <v>23</v>
      </c>
      <c r="H1440">
        <v>585</v>
      </c>
      <c r="I1440" t="s">
        <v>29</v>
      </c>
      <c r="J1440">
        <v>1000</v>
      </c>
      <c r="K1440">
        <v>5</v>
      </c>
      <c r="L1440">
        <v>1</v>
      </c>
      <c r="M1440" t="s">
        <v>25</v>
      </c>
      <c r="N1440">
        <v>18</v>
      </c>
      <c r="O1440" t="s">
        <v>25</v>
      </c>
      <c r="P1440" t="s">
        <v>30</v>
      </c>
      <c r="Q1440">
        <v>24</v>
      </c>
      <c r="R1440">
        <v>65</v>
      </c>
      <c r="S1440" t="s">
        <v>31</v>
      </c>
    </row>
    <row r="1441" spans="1:19" x14ac:dyDescent="0.35">
      <c r="A1441" t="s">
        <v>41</v>
      </c>
      <c r="B1441">
        <v>15</v>
      </c>
      <c r="C1441" t="s">
        <v>206</v>
      </c>
      <c r="D1441">
        <v>129</v>
      </c>
      <c r="E1441" t="s">
        <v>207</v>
      </c>
      <c r="F1441" t="s">
        <v>22</v>
      </c>
      <c r="G1441" t="s">
        <v>23</v>
      </c>
      <c r="H1441">
        <v>794</v>
      </c>
      <c r="I1441" t="s">
        <v>29</v>
      </c>
      <c r="J1441">
        <v>1000</v>
      </c>
      <c r="K1441">
        <v>5</v>
      </c>
      <c r="L1441">
        <v>1</v>
      </c>
      <c r="M1441" t="s">
        <v>25</v>
      </c>
      <c r="N1441">
        <v>18</v>
      </c>
      <c r="O1441" t="s">
        <v>25</v>
      </c>
      <c r="P1441" t="s">
        <v>25</v>
      </c>
      <c r="Q1441">
        <v>0</v>
      </c>
      <c r="R1441">
        <v>186</v>
      </c>
      <c r="S1441" t="s">
        <v>31</v>
      </c>
    </row>
    <row r="1442" spans="1:19" x14ac:dyDescent="0.35">
      <c r="A1442" t="s">
        <v>42</v>
      </c>
      <c r="B1442">
        <v>16</v>
      </c>
      <c r="C1442" t="s">
        <v>206</v>
      </c>
      <c r="D1442">
        <v>129</v>
      </c>
      <c r="E1442" t="s">
        <v>207</v>
      </c>
      <c r="F1442" t="s">
        <v>22</v>
      </c>
      <c r="G1442" t="s">
        <v>23</v>
      </c>
      <c r="H1442">
        <v>595</v>
      </c>
      <c r="I1442" t="s">
        <v>29</v>
      </c>
      <c r="J1442">
        <v>1000</v>
      </c>
      <c r="K1442">
        <v>5</v>
      </c>
      <c r="L1442">
        <v>1</v>
      </c>
      <c r="M1442" t="s">
        <v>25</v>
      </c>
      <c r="N1442" t="s">
        <v>26</v>
      </c>
      <c r="O1442" t="s">
        <v>25</v>
      </c>
      <c r="P1442" t="s">
        <v>30</v>
      </c>
      <c r="Q1442">
        <v>20</v>
      </c>
      <c r="R1442">
        <v>40</v>
      </c>
      <c r="S1442" t="s">
        <v>27</v>
      </c>
    </row>
    <row r="1443" spans="1:19" x14ac:dyDescent="0.35">
      <c r="A1443" t="s">
        <v>43</v>
      </c>
      <c r="B1443">
        <v>17</v>
      </c>
      <c r="C1443" t="s">
        <v>206</v>
      </c>
      <c r="D1443">
        <v>129</v>
      </c>
      <c r="E1443" t="s">
        <v>207</v>
      </c>
      <c r="F1443" t="s">
        <v>22</v>
      </c>
      <c r="G1443" t="s">
        <v>23</v>
      </c>
      <c r="H1443">
        <v>540</v>
      </c>
      <c r="I1443" t="s">
        <v>29</v>
      </c>
      <c r="J1443">
        <v>1000</v>
      </c>
      <c r="K1443">
        <v>5</v>
      </c>
      <c r="L1443">
        <v>1</v>
      </c>
      <c r="M1443" t="s">
        <v>25</v>
      </c>
      <c r="N1443" t="s">
        <v>26</v>
      </c>
      <c r="O1443" t="s">
        <v>25</v>
      </c>
      <c r="P1443" t="s">
        <v>25</v>
      </c>
      <c r="Q1443">
        <v>24</v>
      </c>
      <c r="R1443">
        <v>40</v>
      </c>
      <c r="S1443" t="s">
        <v>27</v>
      </c>
    </row>
    <row r="1444" spans="1:19" x14ac:dyDescent="0.35">
      <c r="A1444" t="s">
        <v>44</v>
      </c>
      <c r="B1444">
        <v>18</v>
      </c>
      <c r="C1444" t="s">
        <v>206</v>
      </c>
      <c r="D1444">
        <v>129</v>
      </c>
      <c r="E1444" t="s">
        <v>207</v>
      </c>
      <c r="F1444" t="s">
        <v>22</v>
      </c>
      <c r="G1444" t="s">
        <v>23</v>
      </c>
      <c r="H1444">
        <v>615</v>
      </c>
      <c r="I1444" t="s">
        <v>29</v>
      </c>
      <c r="J1444">
        <v>1000</v>
      </c>
      <c r="K1444">
        <v>5</v>
      </c>
      <c r="L1444">
        <v>1</v>
      </c>
      <c r="M1444" t="s">
        <v>25</v>
      </c>
      <c r="N1444" t="s">
        <v>26</v>
      </c>
      <c r="O1444" t="s">
        <v>25</v>
      </c>
      <c r="P1444" t="s">
        <v>25</v>
      </c>
      <c r="Q1444">
        <v>18</v>
      </c>
      <c r="R1444">
        <v>100</v>
      </c>
      <c r="S1444" t="s">
        <v>27</v>
      </c>
    </row>
    <row r="1445" spans="1:19" x14ac:dyDescent="0.35">
      <c r="A1445" t="s">
        <v>45</v>
      </c>
      <c r="B1445">
        <v>19</v>
      </c>
      <c r="C1445" t="s">
        <v>206</v>
      </c>
      <c r="D1445">
        <v>129</v>
      </c>
      <c r="E1445" t="s">
        <v>207</v>
      </c>
      <c r="F1445" t="s">
        <v>22</v>
      </c>
      <c r="G1445" t="s">
        <v>23</v>
      </c>
      <c r="H1445">
        <v>635</v>
      </c>
      <c r="I1445" t="s">
        <v>29</v>
      </c>
      <c r="J1445">
        <v>1000</v>
      </c>
      <c r="K1445">
        <v>5</v>
      </c>
      <c r="L1445">
        <v>1</v>
      </c>
      <c r="M1445" t="s">
        <v>25</v>
      </c>
      <c r="N1445" t="s">
        <v>26</v>
      </c>
      <c r="O1445" t="s">
        <v>25</v>
      </c>
      <c r="P1445" t="s">
        <v>25</v>
      </c>
      <c r="Q1445">
        <v>30</v>
      </c>
      <c r="R1445">
        <v>60</v>
      </c>
      <c r="S1445" t="s">
        <v>27</v>
      </c>
    </row>
    <row r="1446" spans="1:19" x14ac:dyDescent="0.35">
      <c r="A1446" t="s">
        <v>46</v>
      </c>
      <c r="B1446">
        <v>20</v>
      </c>
      <c r="C1446" t="s">
        <v>206</v>
      </c>
      <c r="D1446">
        <v>129</v>
      </c>
      <c r="E1446" t="s">
        <v>207</v>
      </c>
      <c r="F1446" t="s">
        <v>22</v>
      </c>
      <c r="G1446" t="s">
        <v>23</v>
      </c>
      <c r="H1446">
        <v>595</v>
      </c>
      <c r="I1446" t="s">
        <v>29</v>
      </c>
      <c r="J1446">
        <v>1000</v>
      </c>
      <c r="K1446">
        <v>5</v>
      </c>
      <c r="L1446">
        <v>1</v>
      </c>
      <c r="M1446" t="s">
        <v>25</v>
      </c>
      <c r="N1446" t="s">
        <v>26</v>
      </c>
      <c r="O1446" t="s">
        <v>25</v>
      </c>
      <c r="P1446" t="s">
        <v>25</v>
      </c>
      <c r="Q1446">
        <v>40</v>
      </c>
      <c r="R1446">
        <v>144</v>
      </c>
      <c r="S1446" t="s">
        <v>27</v>
      </c>
    </row>
    <row r="1447" spans="1:19" x14ac:dyDescent="0.35">
      <c r="A1447" t="s">
        <v>47</v>
      </c>
      <c r="B1447">
        <v>21</v>
      </c>
      <c r="C1447" t="s">
        <v>206</v>
      </c>
      <c r="D1447">
        <v>129</v>
      </c>
      <c r="E1447" t="s">
        <v>207</v>
      </c>
      <c r="F1447" t="s">
        <v>22</v>
      </c>
      <c r="G1447" t="s">
        <v>23</v>
      </c>
      <c r="H1447">
        <v>565</v>
      </c>
      <c r="I1447" t="s">
        <v>29</v>
      </c>
      <c r="J1447">
        <v>1000</v>
      </c>
      <c r="K1447">
        <v>5</v>
      </c>
      <c r="L1447">
        <v>2</v>
      </c>
      <c r="M1447" t="s">
        <v>25</v>
      </c>
      <c r="N1447" t="s">
        <v>26</v>
      </c>
      <c r="O1447" t="s">
        <v>25</v>
      </c>
      <c r="P1447" t="s">
        <v>30</v>
      </c>
      <c r="Q1447">
        <v>24</v>
      </c>
      <c r="R1447">
        <v>100</v>
      </c>
      <c r="S1447" t="s">
        <v>31</v>
      </c>
    </row>
    <row r="1448" spans="1:19" x14ac:dyDescent="0.35">
      <c r="A1448" t="s">
        <v>48</v>
      </c>
      <c r="B1448">
        <v>22</v>
      </c>
      <c r="C1448" t="s">
        <v>206</v>
      </c>
      <c r="D1448">
        <v>129</v>
      </c>
      <c r="E1448" t="s">
        <v>207</v>
      </c>
      <c r="F1448" t="s">
        <v>22</v>
      </c>
      <c r="G1448" t="s">
        <v>23</v>
      </c>
      <c r="H1448">
        <v>665</v>
      </c>
      <c r="I1448" t="s">
        <v>29</v>
      </c>
      <c r="J1448">
        <v>1000</v>
      </c>
      <c r="K1448">
        <v>5</v>
      </c>
      <c r="L1448">
        <v>1</v>
      </c>
      <c r="M1448" t="s">
        <v>25</v>
      </c>
      <c r="N1448" t="s">
        <v>26</v>
      </c>
      <c r="O1448" t="s">
        <v>25</v>
      </c>
      <c r="P1448" t="s">
        <v>30</v>
      </c>
      <c r="Q1448">
        <v>24</v>
      </c>
      <c r="R1448">
        <v>100</v>
      </c>
      <c r="S1448" t="s">
        <v>31</v>
      </c>
    </row>
    <row r="1449" spans="1:19" x14ac:dyDescent="0.35">
      <c r="A1449" t="s">
        <v>49</v>
      </c>
      <c r="B1449">
        <v>23</v>
      </c>
      <c r="C1449" t="s">
        <v>206</v>
      </c>
      <c r="D1449">
        <v>129</v>
      </c>
      <c r="E1449" t="s">
        <v>207</v>
      </c>
      <c r="F1449" t="s">
        <v>22</v>
      </c>
      <c r="G1449" t="s">
        <v>23</v>
      </c>
      <c r="H1449">
        <v>550</v>
      </c>
      <c r="I1449" t="s">
        <v>29</v>
      </c>
      <c r="J1449">
        <v>1000</v>
      </c>
      <c r="K1449">
        <v>5</v>
      </c>
      <c r="L1449">
        <v>1</v>
      </c>
      <c r="M1449" t="s">
        <v>25</v>
      </c>
      <c r="N1449" t="s">
        <v>26</v>
      </c>
      <c r="O1449" t="s">
        <v>30</v>
      </c>
      <c r="P1449" t="s">
        <v>25</v>
      </c>
      <c r="Q1449">
        <v>0</v>
      </c>
      <c r="R1449">
        <v>70</v>
      </c>
      <c r="S1449" t="s">
        <v>27</v>
      </c>
    </row>
    <row r="1450" spans="1:19" x14ac:dyDescent="0.35">
      <c r="A1450" t="s">
        <v>50</v>
      </c>
      <c r="B1450">
        <v>24</v>
      </c>
      <c r="C1450" t="s">
        <v>206</v>
      </c>
      <c r="D1450">
        <v>129</v>
      </c>
      <c r="E1450" t="s">
        <v>207</v>
      </c>
      <c r="F1450" t="s">
        <v>22</v>
      </c>
      <c r="G1450" t="s">
        <v>23</v>
      </c>
      <c r="H1450">
        <v>715</v>
      </c>
      <c r="I1450" t="s">
        <v>29</v>
      </c>
      <c r="J1450">
        <v>1000</v>
      </c>
      <c r="K1450">
        <v>5</v>
      </c>
      <c r="L1450">
        <v>2</v>
      </c>
      <c r="M1450" t="s">
        <v>25</v>
      </c>
      <c r="N1450">
        <v>18</v>
      </c>
      <c r="O1450" t="s">
        <v>25</v>
      </c>
      <c r="P1450" t="s">
        <v>30</v>
      </c>
      <c r="Q1450">
        <v>24</v>
      </c>
      <c r="R1450">
        <v>280</v>
      </c>
      <c r="S1450" t="s">
        <v>25</v>
      </c>
    </row>
    <row r="1451" spans="1:19" x14ac:dyDescent="0.35">
      <c r="A1451" t="s">
        <v>51</v>
      </c>
      <c r="B1451">
        <v>25</v>
      </c>
      <c r="C1451" t="s">
        <v>206</v>
      </c>
      <c r="D1451">
        <v>129</v>
      </c>
      <c r="E1451" t="s">
        <v>207</v>
      </c>
      <c r="F1451" t="s">
        <v>22</v>
      </c>
      <c r="G1451" t="s">
        <v>23</v>
      </c>
      <c r="H1451">
        <v>752</v>
      </c>
      <c r="I1451" t="s">
        <v>29</v>
      </c>
      <c r="J1451">
        <v>1000</v>
      </c>
      <c r="K1451">
        <v>5</v>
      </c>
      <c r="L1451">
        <v>1</v>
      </c>
      <c r="M1451" t="s">
        <v>25</v>
      </c>
      <c r="N1451" t="s">
        <v>26</v>
      </c>
      <c r="O1451" t="s">
        <v>30</v>
      </c>
      <c r="P1451" t="s">
        <v>25</v>
      </c>
      <c r="Q1451">
        <v>24</v>
      </c>
      <c r="R1451">
        <v>100</v>
      </c>
      <c r="S1451" t="s">
        <v>27</v>
      </c>
    </row>
    <row r="1452" spans="1:19" x14ac:dyDescent="0.35">
      <c r="A1452" t="s">
        <v>52</v>
      </c>
      <c r="B1452">
        <v>26</v>
      </c>
      <c r="C1452" t="s">
        <v>206</v>
      </c>
      <c r="D1452">
        <v>129</v>
      </c>
      <c r="E1452" t="s">
        <v>207</v>
      </c>
      <c r="F1452" t="s">
        <v>22</v>
      </c>
      <c r="G1452" t="s">
        <v>23</v>
      </c>
      <c r="H1452" s="5">
        <v>698.8</v>
      </c>
      <c r="I1452" t="s">
        <v>29</v>
      </c>
      <c r="J1452">
        <v>1000</v>
      </c>
      <c r="K1452">
        <v>5</v>
      </c>
      <c r="L1452">
        <v>2</v>
      </c>
      <c r="M1452" t="s">
        <v>25</v>
      </c>
      <c r="N1452" t="s">
        <v>26</v>
      </c>
      <c r="O1452" t="s">
        <v>30</v>
      </c>
      <c r="P1452" t="s">
        <v>30</v>
      </c>
      <c r="Q1452">
        <v>20</v>
      </c>
      <c r="R1452" s="5">
        <v>162.19999999999999</v>
      </c>
      <c r="S1452" t="s">
        <v>27</v>
      </c>
    </row>
    <row r="1453" spans="1:19" x14ac:dyDescent="0.35">
      <c r="A1453" t="s">
        <v>53</v>
      </c>
      <c r="B1453">
        <v>27</v>
      </c>
      <c r="C1453" t="s">
        <v>206</v>
      </c>
      <c r="D1453">
        <v>129</v>
      </c>
      <c r="E1453" t="s">
        <v>207</v>
      </c>
      <c r="F1453" t="s">
        <v>22</v>
      </c>
      <c r="G1453" t="s">
        <v>23</v>
      </c>
      <c r="H1453">
        <v>700</v>
      </c>
      <c r="I1453" t="s">
        <v>29</v>
      </c>
      <c r="J1453">
        <v>1000</v>
      </c>
      <c r="K1453">
        <v>5</v>
      </c>
      <c r="L1453">
        <v>1</v>
      </c>
      <c r="M1453" t="s">
        <v>25</v>
      </c>
      <c r="N1453" t="s">
        <v>26</v>
      </c>
      <c r="O1453" t="s">
        <v>25</v>
      </c>
      <c r="P1453" t="s">
        <v>25</v>
      </c>
      <c r="Q1453">
        <v>24</v>
      </c>
      <c r="R1453">
        <v>185</v>
      </c>
      <c r="S1453" t="s">
        <v>31</v>
      </c>
    </row>
    <row r="1454" spans="1:19" x14ac:dyDescent="0.35">
      <c r="A1454" t="s">
        <v>54</v>
      </c>
      <c r="B1454">
        <v>28</v>
      </c>
      <c r="C1454" t="s">
        <v>206</v>
      </c>
      <c r="D1454">
        <v>129</v>
      </c>
      <c r="E1454" t="s">
        <v>207</v>
      </c>
      <c r="F1454" t="s">
        <v>22</v>
      </c>
      <c r="G1454" t="s">
        <v>23</v>
      </c>
      <c r="H1454">
        <v>765</v>
      </c>
      <c r="I1454" t="s">
        <v>29</v>
      </c>
      <c r="J1454">
        <v>1000</v>
      </c>
      <c r="K1454">
        <v>5</v>
      </c>
      <c r="L1454">
        <v>1</v>
      </c>
      <c r="M1454" t="s">
        <v>25</v>
      </c>
      <c r="N1454" t="s">
        <v>26</v>
      </c>
      <c r="O1454" t="s">
        <v>30</v>
      </c>
      <c r="P1454" t="s">
        <v>30</v>
      </c>
      <c r="Q1454">
        <v>20</v>
      </c>
      <c r="R1454">
        <v>150</v>
      </c>
      <c r="S1454" t="s">
        <v>27</v>
      </c>
    </row>
    <row r="1455" spans="1:19" x14ac:dyDescent="0.35">
      <c r="A1455" t="s">
        <v>55</v>
      </c>
      <c r="B1455">
        <v>29</v>
      </c>
      <c r="C1455" t="s">
        <v>206</v>
      </c>
      <c r="D1455">
        <v>129</v>
      </c>
      <c r="E1455" t="s">
        <v>207</v>
      </c>
      <c r="F1455" t="s">
        <v>22</v>
      </c>
      <c r="G1455" t="s">
        <v>23</v>
      </c>
      <c r="H1455">
        <v>545</v>
      </c>
      <c r="I1455" t="s">
        <v>29</v>
      </c>
      <c r="J1455">
        <v>1000</v>
      </c>
      <c r="K1455">
        <v>5</v>
      </c>
      <c r="L1455">
        <v>2</v>
      </c>
      <c r="M1455" t="s">
        <v>25</v>
      </c>
      <c r="N1455" t="s">
        <v>26</v>
      </c>
      <c r="O1455" t="s">
        <v>25</v>
      </c>
      <c r="P1455" t="s">
        <v>25</v>
      </c>
      <c r="Q1455">
        <v>24</v>
      </c>
      <c r="R1455">
        <v>30</v>
      </c>
      <c r="S1455" t="s">
        <v>31</v>
      </c>
    </row>
    <row r="1456" spans="1:19" x14ac:dyDescent="0.35">
      <c r="A1456" t="s">
        <v>56</v>
      </c>
      <c r="B1456">
        <v>30</v>
      </c>
      <c r="C1456" t="s">
        <v>206</v>
      </c>
      <c r="D1456">
        <v>129</v>
      </c>
      <c r="E1456" t="s">
        <v>207</v>
      </c>
      <c r="F1456" t="s">
        <v>22</v>
      </c>
      <c r="G1456" t="s">
        <v>23</v>
      </c>
      <c r="H1456">
        <v>705</v>
      </c>
      <c r="I1456" t="s">
        <v>29</v>
      </c>
      <c r="J1456">
        <v>1000</v>
      </c>
      <c r="K1456">
        <v>5</v>
      </c>
      <c r="L1456">
        <v>1</v>
      </c>
      <c r="M1456" t="s">
        <v>25</v>
      </c>
      <c r="N1456" t="s">
        <v>26</v>
      </c>
      <c r="O1456" t="s">
        <v>25</v>
      </c>
      <c r="P1456" t="s">
        <v>25</v>
      </c>
      <c r="Q1456">
        <v>20</v>
      </c>
      <c r="R1456">
        <v>110</v>
      </c>
      <c r="S1456" t="s">
        <v>27</v>
      </c>
    </row>
    <row r="1457" spans="1:19" x14ac:dyDescent="0.35">
      <c r="A1457" t="s">
        <v>57</v>
      </c>
      <c r="B1457">
        <v>31</v>
      </c>
      <c r="C1457" t="s">
        <v>206</v>
      </c>
      <c r="D1457">
        <v>129</v>
      </c>
      <c r="E1457" t="s">
        <v>207</v>
      </c>
      <c r="F1457" t="s">
        <v>22</v>
      </c>
      <c r="G1457" t="s">
        <v>23</v>
      </c>
      <c r="H1457">
        <v>635</v>
      </c>
      <c r="I1457" t="s">
        <v>29</v>
      </c>
      <c r="J1457">
        <v>1000</v>
      </c>
      <c r="K1457">
        <v>5</v>
      </c>
      <c r="L1457">
        <v>1</v>
      </c>
      <c r="M1457" t="s">
        <v>25</v>
      </c>
      <c r="N1457">
        <v>19</v>
      </c>
      <c r="O1457" t="s">
        <v>30</v>
      </c>
      <c r="P1457" t="s">
        <v>30</v>
      </c>
      <c r="Q1457">
        <v>20</v>
      </c>
      <c r="R1457">
        <v>120</v>
      </c>
      <c r="S1457" t="s">
        <v>31</v>
      </c>
    </row>
    <row r="1458" spans="1:19" x14ac:dyDescent="0.35">
      <c r="A1458" t="s">
        <v>58</v>
      </c>
      <c r="B1458">
        <v>32</v>
      </c>
      <c r="C1458" t="s">
        <v>206</v>
      </c>
      <c r="D1458">
        <v>129</v>
      </c>
      <c r="E1458" t="s">
        <v>207</v>
      </c>
      <c r="F1458" t="s">
        <v>22</v>
      </c>
      <c r="G1458" t="s">
        <v>23</v>
      </c>
      <c r="H1458">
        <v>915</v>
      </c>
      <c r="I1458" t="s">
        <v>29</v>
      </c>
      <c r="J1458">
        <v>1000</v>
      </c>
      <c r="K1458">
        <v>5</v>
      </c>
      <c r="L1458">
        <v>2</v>
      </c>
      <c r="M1458" t="s">
        <v>25</v>
      </c>
      <c r="N1458" t="s">
        <v>26</v>
      </c>
      <c r="O1458" t="s">
        <v>25</v>
      </c>
      <c r="P1458" t="s">
        <v>30</v>
      </c>
      <c r="Q1458">
        <v>24</v>
      </c>
      <c r="R1458">
        <v>250</v>
      </c>
      <c r="S1458" t="s">
        <v>27</v>
      </c>
    </row>
    <row r="1459" spans="1:19" x14ac:dyDescent="0.35">
      <c r="A1459" t="s">
        <v>59</v>
      </c>
      <c r="B1459">
        <v>33</v>
      </c>
      <c r="C1459" t="s">
        <v>206</v>
      </c>
      <c r="D1459">
        <v>129</v>
      </c>
      <c r="E1459" t="s">
        <v>207</v>
      </c>
      <c r="F1459" t="s">
        <v>22</v>
      </c>
      <c r="G1459" t="s">
        <v>23</v>
      </c>
      <c r="H1459">
        <v>685</v>
      </c>
      <c r="I1459" t="s">
        <v>29</v>
      </c>
      <c r="J1459">
        <v>1000</v>
      </c>
      <c r="K1459">
        <v>5</v>
      </c>
      <c r="L1459">
        <v>1</v>
      </c>
      <c r="M1459" t="s">
        <v>25</v>
      </c>
      <c r="N1459">
        <v>17</v>
      </c>
      <c r="O1459" t="s">
        <v>25</v>
      </c>
      <c r="P1459" t="s">
        <v>30</v>
      </c>
      <c r="Q1459">
        <v>24</v>
      </c>
      <c r="R1459">
        <v>110</v>
      </c>
      <c r="S1459" t="s">
        <v>25</v>
      </c>
    </row>
    <row r="1460" spans="1:19" x14ac:dyDescent="0.35">
      <c r="A1460" t="s">
        <v>60</v>
      </c>
      <c r="B1460">
        <v>34</v>
      </c>
      <c r="C1460" t="s">
        <v>206</v>
      </c>
      <c r="D1460">
        <v>129</v>
      </c>
      <c r="E1460" t="s">
        <v>207</v>
      </c>
      <c r="F1460" t="s">
        <v>22</v>
      </c>
      <c r="G1460" t="s">
        <v>23</v>
      </c>
      <c r="H1460">
        <v>775</v>
      </c>
      <c r="I1460" t="s">
        <v>29</v>
      </c>
      <c r="J1460">
        <v>1000</v>
      </c>
      <c r="K1460">
        <v>5</v>
      </c>
      <c r="L1460">
        <v>2</v>
      </c>
      <c r="M1460" t="s">
        <v>25</v>
      </c>
      <c r="N1460">
        <v>18</v>
      </c>
      <c r="O1460" t="s">
        <v>25</v>
      </c>
      <c r="P1460" t="s">
        <v>30</v>
      </c>
      <c r="Q1460">
        <v>0</v>
      </c>
      <c r="R1460">
        <v>160</v>
      </c>
      <c r="S1460" t="s">
        <v>31</v>
      </c>
    </row>
    <row r="1461" spans="1:19" x14ac:dyDescent="0.35">
      <c r="A1461" t="s">
        <v>61</v>
      </c>
      <c r="B1461">
        <v>35</v>
      </c>
      <c r="C1461" t="s">
        <v>206</v>
      </c>
      <c r="D1461">
        <v>129</v>
      </c>
      <c r="E1461" t="s">
        <v>207</v>
      </c>
      <c r="F1461" t="s">
        <v>22</v>
      </c>
      <c r="G1461" t="s">
        <v>23</v>
      </c>
      <c r="H1461">
        <v>635</v>
      </c>
      <c r="I1461" t="s">
        <v>29</v>
      </c>
      <c r="J1461">
        <v>1000</v>
      </c>
      <c r="K1461">
        <v>5</v>
      </c>
      <c r="L1461">
        <v>2</v>
      </c>
      <c r="M1461" t="s">
        <v>25</v>
      </c>
      <c r="N1461" t="s">
        <v>26</v>
      </c>
      <c r="O1461" t="s">
        <v>25</v>
      </c>
      <c r="P1461" t="s">
        <v>25</v>
      </c>
      <c r="Q1461">
        <v>30</v>
      </c>
      <c r="R1461">
        <v>170</v>
      </c>
      <c r="S1461" t="s">
        <v>27</v>
      </c>
    </row>
    <row r="1462" spans="1:19" x14ac:dyDescent="0.35">
      <c r="A1462" t="s">
        <v>62</v>
      </c>
      <c r="B1462">
        <v>36</v>
      </c>
      <c r="C1462" t="s">
        <v>206</v>
      </c>
      <c r="D1462">
        <v>129</v>
      </c>
      <c r="E1462" t="s">
        <v>207</v>
      </c>
      <c r="F1462" t="s">
        <v>22</v>
      </c>
      <c r="G1462" t="s">
        <v>23</v>
      </c>
      <c r="H1462">
        <v>809</v>
      </c>
      <c r="I1462" t="s">
        <v>29</v>
      </c>
      <c r="J1462">
        <v>1000</v>
      </c>
      <c r="K1462">
        <v>5</v>
      </c>
      <c r="L1462">
        <v>1</v>
      </c>
      <c r="M1462" t="s">
        <v>25</v>
      </c>
      <c r="N1462">
        <v>21</v>
      </c>
      <c r="O1462" t="s">
        <v>30</v>
      </c>
      <c r="P1462" t="s">
        <v>30</v>
      </c>
      <c r="Q1462">
        <v>24</v>
      </c>
      <c r="R1462">
        <v>630</v>
      </c>
      <c r="S1462" t="s">
        <v>25</v>
      </c>
    </row>
    <row r="1463" spans="1:19" x14ac:dyDescent="0.35">
      <c r="A1463" t="s">
        <v>63</v>
      </c>
      <c r="B1463">
        <v>37</v>
      </c>
      <c r="C1463" t="s">
        <v>206</v>
      </c>
      <c r="D1463">
        <v>129</v>
      </c>
      <c r="E1463" t="s">
        <v>207</v>
      </c>
      <c r="F1463" t="s">
        <v>22</v>
      </c>
      <c r="G1463" t="s">
        <v>23</v>
      </c>
      <c r="H1463">
        <v>625</v>
      </c>
      <c r="I1463" t="s">
        <v>29</v>
      </c>
      <c r="J1463">
        <v>1000</v>
      </c>
      <c r="K1463">
        <v>5</v>
      </c>
      <c r="L1463">
        <v>2</v>
      </c>
      <c r="M1463" t="s">
        <v>25</v>
      </c>
      <c r="N1463" t="s">
        <v>26</v>
      </c>
      <c r="O1463" t="s">
        <v>25</v>
      </c>
      <c r="P1463" t="s">
        <v>30</v>
      </c>
      <c r="Q1463">
        <v>30</v>
      </c>
      <c r="R1463">
        <v>100</v>
      </c>
      <c r="S1463" t="s">
        <v>27</v>
      </c>
    </row>
    <row r="1464" spans="1:19" x14ac:dyDescent="0.35">
      <c r="A1464" t="s">
        <v>64</v>
      </c>
      <c r="B1464">
        <v>38</v>
      </c>
      <c r="C1464" t="s">
        <v>206</v>
      </c>
      <c r="D1464">
        <v>129</v>
      </c>
      <c r="E1464" t="s">
        <v>207</v>
      </c>
      <c r="F1464" t="s">
        <v>22</v>
      </c>
      <c r="G1464" t="s">
        <v>23</v>
      </c>
      <c r="H1464">
        <v>715</v>
      </c>
      <c r="I1464" t="s">
        <v>29</v>
      </c>
      <c r="J1464">
        <v>1000</v>
      </c>
      <c r="K1464">
        <v>5</v>
      </c>
      <c r="L1464">
        <v>2</v>
      </c>
      <c r="M1464" t="s">
        <v>25</v>
      </c>
      <c r="N1464" t="s">
        <v>26</v>
      </c>
      <c r="O1464" t="s">
        <v>25</v>
      </c>
      <c r="P1464" t="s">
        <v>25</v>
      </c>
      <c r="Q1464">
        <v>20</v>
      </c>
      <c r="R1464">
        <v>150</v>
      </c>
      <c r="S1464" t="s">
        <v>31</v>
      </c>
    </row>
    <row r="1465" spans="1:19" x14ac:dyDescent="0.35">
      <c r="A1465" t="s">
        <v>65</v>
      </c>
      <c r="B1465">
        <v>39</v>
      </c>
      <c r="C1465" t="s">
        <v>206</v>
      </c>
      <c r="D1465">
        <v>129</v>
      </c>
      <c r="E1465" t="s">
        <v>207</v>
      </c>
      <c r="F1465" t="s">
        <v>22</v>
      </c>
      <c r="G1465" t="s">
        <v>23</v>
      </c>
      <c r="H1465">
        <v>615</v>
      </c>
      <c r="I1465" t="s">
        <v>29</v>
      </c>
      <c r="J1465">
        <v>1000</v>
      </c>
      <c r="K1465">
        <v>5</v>
      </c>
      <c r="L1465">
        <v>2</v>
      </c>
      <c r="M1465" t="s">
        <v>25</v>
      </c>
      <c r="N1465">
        <v>18</v>
      </c>
      <c r="O1465" t="s">
        <v>30</v>
      </c>
      <c r="P1465" t="s">
        <v>25</v>
      </c>
      <c r="Q1465">
        <v>20</v>
      </c>
      <c r="R1465">
        <v>70</v>
      </c>
      <c r="S1465" t="s">
        <v>27</v>
      </c>
    </row>
    <row r="1466" spans="1:19" x14ac:dyDescent="0.35">
      <c r="A1466" t="s">
        <v>66</v>
      </c>
      <c r="B1466">
        <v>40</v>
      </c>
      <c r="C1466" t="s">
        <v>206</v>
      </c>
      <c r="D1466">
        <v>129</v>
      </c>
      <c r="E1466" t="s">
        <v>207</v>
      </c>
      <c r="F1466" t="s">
        <v>22</v>
      </c>
      <c r="G1466" t="s">
        <v>23</v>
      </c>
      <c r="H1466">
        <v>635</v>
      </c>
      <c r="I1466" t="s">
        <v>29</v>
      </c>
      <c r="J1466">
        <v>1000</v>
      </c>
      <c r="K1466">
        <v>5</v>
      </c>
      <c r="L1466">
        <v>1</v>
      </c>
      <c r="M1466" t="s">
        <v>25</v>
      </c>
      <c r="N1466">
        <v>18</v>
      </c>
      <c r="O1466" t="s">
        <v>25</v>
      </c>
      <c r="P1466" t="s">
        <v>25</v>
      </c>
      <c r="Q1466">
        <v>20</v>
      </c>
      <c r="R1466">
        <v>200</v>
      </c>
      <c r="S1466" t="s">
        <v>27</v>
      </c>
    </row>
    <row r="1467" spans="1:19" x14ac:dyDescent="0.35">
      <c r="A1467" t="s">
        <v>67</v>
      </c>
      <c r="B1467">
        <v>41</v>
      </c>
      <c r="C1467" t="s">
        <v>206</v>
      </c>
      <c r="D1467">
        <v>129</v>
      </c>
      <c r="E1467" t="s">
        <v>207</v>
      </c>
      <c r="F1467" t="s">
        <v>22</v>
      </c>
      <c r="G1467" t="s">
        <v>23</v>
      </c>
      <c r="H1467">
        <v>785</v>
      </c>
      <c r="I1467" t="s">
        <v>29</v>
      </c>
      <c r="J1467">
        <v>1000</v>
      </c>
      <c r="K1467">
        <v>5</v>
      </c>
      <c r="L1467">
        <v>2</v>
      </c>
      <c r="M1467" t="s">
        <v>25</v>
      </c>
      <c r="N1467" t="s">
        <v>26</v>
      </c>
      <c r="O1467" t="s">
        <v>30</v>
      </c>
      <c r="P1467" t="s">
        <v>25</v>
      </c>
      <c r="Q1467">
        <v>30</v>
      </c>
      <c r="R1467">
        <v>150</v>
      </c>
      <c r="S1467" t="s">
        <v>27</v>
      </c>
    </row>
    <row r="1468" spans="1:19" x14ac:dyDescent="0.35">
      <c r="A1468" t="s">
        <v>68</v>
      </c>
      <c r="B1468">
        <v>42</v>
      </c>
      <c r="C1468" t="s">
        <v>206</v>
      </c>
      <c r="D1468">
        <v>129</v>
      </c>
      <c r="E1468" t="s">
        <v>207</v>
      </c>
      <c r="F1468" t="s">
        <v>22</v>
      </c>
      <c r="G1468" t="s">
        <v>23</v>
      </c>
      <c r="H1468">
        <v>545</v>
      </c>
      <c r="I1468" t="s">
        <v>29</v>
      </c>
      <c r="J1468">
        <v>1000</v>
      </c>
      <c r="K1468">
        <v>5</v>
      </c>
      <c r="L1468">
        <v>1</v>
      </c>
      <c r="M1468" t="s">
        <v>25</v>
      </c>
      <c r="N1468" t="s">
        <v>26</v>
      </c>
      <c r="O1468" t="s">
        <v>25</v>
      </c>
      <c r="P1468" t="s">
        <v>30</v>
      </c>
      <c r="Q1468">
        <v>24</v>
      </c>
      <c r="R1468">
        <v>55</v>
      </c>
      <c r="S1468" t="s">
        <v>27</v>
      </c>
    </row>
    <row r="1469" spans="1:19" x14ac:dyDescent="0.35">
      <c r="A1469" t="s">
        <v>69</v>
      </c>
      <c r="B1469">
        <v>44</v>
      </c>
      <c r="C1469" t="s">
        <v>206</v>
      </c>
      <c r="D1469">
        <v>129</v>
      </c>
      <c r="E1469" t="s">
        <v>207</v>
      </c>
      <c r="F1469" t="s">
        <v>22</v>
      </c>
      <c r="G1469" t="s">
        <v>23</v>
      </c>
      <c r="H1469">
        <v>655</v>
      </c>
      <c r="I1469" t="s">
        <v>29</v>
      </c>
      <c r="J1469">
        <v>1000</v>
      </c>
      <c r="K1469">
        <v>5</v>
      </c>
      <c r="L1469">
        <v>1</v>
      </c>
      <c r="M1469" t="s">
        <v>25</v>
      </c>
      <c r="N1469">
        <v>18</v>
      </c>
      <c r="O1469" t="s">
        <v>25</v>
      </c>
      <c r="P1469" t="s">
        <v>30</v>
      </c>
      <c r="Q1469">
        <v>20</v>
      </c>
      <c r="R1469">
        <v>140</v>
      </c>
      <c r="S1469" t="s">
        <v>27</v>
      </c>
    </row>
    <row r="1470" spans="1:19" x14ac:dyDescent="0.35">
      <c r="A1470" t="s">
        <v>70</v>
      </c>
      <c r="B1470">
        <v>45</v>
      </c>
      <c r="C1470" t="s">
        <v>206</v>
      </c>
      <c r="D1470">
        <v>129</v>
      </c>
      <c r="E1470" t="s">
        <v>207</v>
      </c>
      <c r="F1470" t="s">
        <v>22</v>
      </c>
      <c r="G1470" t="s">
        <v>23</v>
      </c>
      <c r="H1470">
        <v>650</v>
      </c>
      <c r="I1470" t="s">
        <v>29</v>
      </c>
      <c r="J1470">
        <v>1000</v>
      </c>
      <c r="K1470">
        <v>5</v>
      </c>
      <c r="L1470">
        <v>2</v>
      </c>
      <c r="M1470" t="s">
        <v>25</v>
      </c>
      <c r="N1470" t="s">
        <v>26</v>
      </c>
      <c r="O1470" t="s">
        <v>25</v>
      </c>
      <c r="P1470" t="s">
        <v>25</v>
      </c>
      <c r="Q1470">
        <v>16</v>
      </c>
      <c r="R1470">
        <v>100</v>
      </c>
      <c r="S1470" t="s">
        <v>27</v>
      </c>
    </row>
    <row r="1471" spans="1:19" x14ac:dyDescent="0.35">
      <c r="A1471" t="s">
        <v>71</v>
      </c>
      <c r="B1471">
        <v>46</v>
      </c>
      <c r="C1471" t="s">
        <v>206</v>
      </c>
      <c r="D1471">
        <v>129</v>
      </c>
      <c r="E1471" t="s">
        <v>207</v>
      </c>
      <c r="F1471" t="s">
        <v>22</v>
      </c>
      <c r="G1471" t="s">
        <v>23</v>
      </c>
      <c r="H1471">
        <v>565</v>
      </c>
      <c r="I1471" t="s">
        <v>29</v>
      </c>
      <c r="J1471">
        <v>1000</v>
      </c>
      <c r="K1471">
        <v>5</v>
      </c>
      <c r="L1471">
        <v>1</v>
      </c>
      <c r="M1471" t="s">
        <v>25</v>
      </c>
      <c r="N1471" t="s">
        <v>26</v>
      </c>
      <c r="O1471" t="s">
        <v>25</v>
      </c>
      <c r="P1471" t="s">
        <v>30</v>
      </c>
      <c r="Q1471">
        <v>12</v>
      </c>
      <c r="R1471">
        <v>100</v>
      </c>
      <c r="S1471" t="s">
        <v>31</v>
      </c>
    </row>
    <row r="1472" spans="1:19" x14ac:dyDescent="0.35">
      <c r="A1472" t="s">
        <v>72</v>
      </c>
      <c r="B1472">
        <v>47</v>
      </c>
      <c r="C1472" t="s">
        <v>206</v>
      </c>
      <c r="D1472">
        <v>129</v>
      </c>
      <c r="E1472" t="s">
        <v>207</v>
      </c>
      <c r="F1472" t="s">
        <v>22</v>
      </c>
      <c r="G1472" t="s">
        <v>23</v>
      </c>
      <c r="H1472">
        <v>615</v>
      </c>
      <c r="I1472" t="s">
        <v>29</v>
      </c>
      <c r="J1472">
        <v>1000</v>
      </c>
      <c r="K1472">
        <v>5</v>
      </c>
      <c r="L1472">
        <v>1</v>
      </c>
      <c r="M1472" t="s">
        <v>25</v>
      </c>
      <c r="N1472" t="s">
        <v>26</v>
      </c>
      <c r="O1472" t="s">
        <v>25</v>
      </c>
      <c r="P1472" t="s">
        <v>30</v>
      </c>
      <c r="Q1472">
        <v>24</v>
      </c>
      <c r="R1472">
        <v>85</v>
      </c>
      <c r="S1472" t="s">
        <v>31</v>
      </c>
    </row>
    <row r="1473" spans="1:19" x14ac:dyDescent="0.35">
      <c r="A1473" t="s">
        <v>73</v>
      </c>
      <c r="B1473">
        <v>48</v>
      </c>
      <c r="C1473" t="s">
        <v>206</v>
      </c>
      <c r="D1473">
        <v>129</v>
      </c>
      <c r="E1473" t="s">
        <v>207</v>
      </c>
      <c r="F1473" t="s">
        <v>22</v>
      </c>
      <c r="G1473" t="s">
        <v>23</v>
      </c>
      <c r="H1473">
        <v>655</v>
      </c>
      <c r="I1473" t="s">
        <v>29</v>
      </c>
      <c r="J1473">
        <v>1000</v>
      </c>
      <c r="K1473">
        <v>5</v>
      </c>
      <c r="L1473">
        <v>2</v>
      </c>
      <c r="M1473" t="s">
        <v>25</v>
      </c>
      <c r="N1473" t="s">
        <v>26</v>
      </c>
      <c r="O1473" t="s">
        <v>25</v>
      </c>
      <c r="P1473" t="s">
        <v>25</v>
      </c>
      <c r="Q1473">
        <v>24</v>
      </c>
      <c r="R1473">
        <v>248</v>
      </c>
      <c r="S1473" t="s">
        <v>27</v>
      </c>
    </row>
    <row r="1474" spans="1:19" x14ac:dyDescent="0.35">
      <c r="A1474" t="s">
        <v>74</v>
      </c>
      <c r="B1474">
        <v>49</v>
      </c>
      <c r="C1474" t="s">
        <v>206</v>
      </c>
      <c r="D1474">
        <v>129</v>
      </c>
      <c r="E1474" t="s">
        <v>207</v>
      </c>
      <c r="F1474" t="s">
        <v>22</v>
      </c>
      <c r="G1474" t="s">
        <v>23</v>
      </c>
      <c r="H1474">
        <v>585</v>
      </c>
      <c r="I1474" t="s">
        <v>29</v>
      </c>
      <c r="J1474">
        <v>1000</v>
      </c>
      <c r="K1474">
        <v>5</v>
      </c>
      <c r="L1474">
        <v>1</v>
      </c>
      <c r="M1474" t="s">
        <v>25</v>
      </c>
      <c r="N1474" t="s">
        <v>26</v>
      </c>
      <c r="O1474" t="s">
        <v>25</v>
      </c>
      <c r="P1474" t="s">
        <v>25</v>
      </c>
      <c r="Q1474">
        <v>24</v>
      </c>
      <c r="R1474">
        <v>47</v>
      </c>
      <c r="S1474" t="s">
        <v>27</v>
      </c>
    </row>
    <row r="1475" spans="1:19" x14ac:dyDescent="0.35">
      <c r="A1475" t="s">
        <v>75</v>
      </c>
      <c r="B1475">
        <v>50</v>
      </c>
      <c r="C1475" t="s">
        <v>206</v>
      </c>
      <c r="D1475">
        <v>129</v>
      </c>
      <c r="E1475" t="s">
        <v>207</v>
      </c>
      <c r="F1475" t="s">
        <v>22</v>
      </c>
      <c r="G1475" t="s">
        <v>23</v>
      </c>
      <c r="H1475">
        <v>615</v>
      </c>
      <c r="I1475" t="s">
        <v>29</v>
      </c>
      <c r="J1475">
        <v>1000</v>
      </c>
      <c r="K1475">
        <v>5</v>
      </c>
      <c r="L1475">
        <v>1</v>
      </c>
      <c r="M1475" t="s">
        <v>25</v>
      </c>
      <c r="N1475" t="s">
        <v>26</v>
      </c>
      <c r="O1475" t="s">
        <v>25</v>
      </c>
      <c r="P1475" t="s">
        <v>25</v>
      </c>
      <c r="Q1475">
        <v>20</v>
      </c>
      <c r="R1475">
        <v>240</v>
      </c>
      <c r="S1475" t="s">
        <v>27</v>
      </c>
    </row>
    <row r="1476" spans="1:19" x14ac:dyDescent="0.35">
      <c r="A1476" t="s">
        <v>76</v>
      </c>
      <c r="B1476">
        <v>51</v>
      </c>
      <c r="C1476" t="s">
        <v>206</v>
      </c>
      <c r="D1476">
        <v>129</v>
      </c>
      <c r="E1476" t="s">
        <v>207</v>
      </c>
      <c r="F1476" t="s">
        <v>22</v>
      </c>
      <c r="G1476" t="s">
        <v>23</v>
      </c>
      <c r="H1476">
        <v>645</v>
      </c>
      <c r="I1476" t="s">
        <v>29</v>
      </c>
      <c r="J1476">
        <v>1000</v>
      </c>
      <c r="K1476">
        <v>5</v>
      </c>
      <c r="L1476">
        <v>1</v>
      </c>
      <c r="M1476" t="s">
        <v>25</v>
      </c>
      <c r="N1476" t="s">
        <v>26</v>
      </c>
      <c r="O1476" t="s">
        <v>30</v>
      </c>
      <c r="P1476" t="s">
        <v>25</v>
      </c>
      <c r="Q1476">
        <v>20</v>
      </c>
      <c r="R1476">
        <v>135</v>
      </c>
      <c r="S1476" t="s">
        <v>27</v>
      </c>
    </row>
    <row r="1477" spans="1:19" x14ac:dyDescent="0.35">
      <c r="A1477" t="s">
        <v>77</v>
      </c>
      <c r="B1477">
        <v>53</v>
      </c>
      <c r="C1477" t="s">
        <v>206</v>
      </c>
      <c r="D1477">
        <v>129</v>
      </c>
      <c r="E1477" t="s">
        <v>207</v>
      </c>
      <c r="F1477" t="s">
        <v>22</v>
      </c>
      <c r="G1477" t="s">
        <v>23</v>
      </c>
      <c r="H1477">
        <v>681</v>
      </c>
      <c r="I1477" t="s">
        <v>29</v>
      </c>
      <c r="J1477">
        <v>1000</v>
      </c>
      <c r="K1477">
        <v>5</v>
      </c>
      <c r="L1477">
        <v>2</v>
      </c>
      <c r="M1477" t="s">
        <v>25</v>
      </c>
      <c r="N1477" t="s">
        <v>26</v>
      </c>
      <c r="O1477" t="s">
        <v>25</v>
      </c>
      <c r="P1477" t="s">
        <v>30</v>
      </c>
      <c r="Q1477">
        <v>30</v>
      </c>
      <c r="R1477">
        <v>157</v>
      </c>
      <c r="S1477" t="s">
        <v>27</v>
      </c>
    </row>
    <row r="1478" spans="1:19" x14ac:dyDescent="0.35">
      <c r="A1478" t="s">
        <v>79</v>
      </c>
      <c r="B1478">
        <v>54</v>
      </c>
      <c r="C1478" t="s">
        <v>206</v>
      </c>
      <c r="D1478">
        <v>129</v>
      </c>
      <c r="E1478" t="s">
        <v>207</v>
      </c>
      <c r="F1478" t="s">
        <v>22</v>
      </c>
      <c r="G1478" t="s">
        <v>23</v>
      </c>
      <c r="H1478">
        <v>665</v>
      </c>
      <c r="I1478" t="s">
        <v>29</v>
      </c>
      <c r="J1478">
        <v>1000</v>
      </c>
      <c r="K1478">
        <v>5</v>
      </c>
      <c r="L1478">
        <v>1</v>
      </c>
      <c r="M1478" t="s">
        <v>25</v>
      </c>
      <c r="N1478" t="s">
        <v>26</v>
      </c>
      <c r="O1478" t="s">
        <v>25</v>
      </c>
      <c r="P1478" t="s">
        <v>30</v>
      </c>
      <c r="Q1478">
        <v>24</v>
      </c>
      <c r="R1478">
        <v>120</v>
      </c>
      <c r="S1478" t="s">
        <v>31</v>
      </c>
    </row>
    <row r="1479" spans="1:19" x14ac:dyDescent="0.35">
      <c r="A1479" t="s">
        <v>80</v>
      </c>
      <c r="B1479">
        <v>55</v>
      </c>
      <c r="C1479" t="s">
        <v>206</v>
      </c>
      <c r="D1479">
        <v>129</v>
      </c>
      <c r="E1479" t="s">
        <v>207</v>
      </c>
      <c r="F1479" t="s">
        <v>22</v>
      </c>
      <c r="G1479" t="s">
        <v>23</v>
      </c>
      <c r="H1479">
        <v>650</v>
      </c>
      <c r="I1479" t="s">
        <v>29</v>
      </c>
      <c r="J1479">
        <v>1000</v>
      </c>
      <c r="K1479">
        <v>5</v>
      </c>
      <c r="L1479">
        <v>2</v>
      </c>
      <c r="M1479" t="s">
        <v>25</v>
      </c>
      <c r="N1479" t="s">
        <v>26</v>
      </c>
      <c r="O1479" t="s">
        <v>30</v>
      </c>
      <c r="P1479" t="s">
        <v>25</v>
      </c>
      <c r="Q1479">
        <v>24</v>
      </c>
      <c r="R1479">
        <v>60</v>
      </c>
      <c r="S1479" t="s">
        <v>31</v>
      </c>
    </row>
    <row r="1480" spans="1:19" x14ac:dyDescent="0.35">
      <c r="A1480" t="s">
        <v>81</v>
      </c>
      <c r="B1480">
        <v>56</v>
      </c>
      <c r="C1480" t="s">
        <v>206</v>
      </c>
      <c r="D1480">
        <v>129</v>
      </c>
      <c r="E1480" t="s">
        <v>207</v>
      </c>
      <c r="F1480" t="s">
        <v>22</v>
      </c>
      <c r="G1480" t="s">
        <v>23</v>
      </c>
      <c r="H1480">
        <v>740</v>
      </c>
      <c r="I1480" t="s">
        <v>29</v>
      </c>
      <c r="J1480">
        <v>1000</v>
      </c>
      <c r="K1480">
        <v>5</v>
      </c>
      <c r="L1480">
        <v>1</v>
      </c>
      <c r="M1480" t="s">
        <v>25</v>
      </c>
      <c r="N1480" t="s">
        <v>26</v>
      </c>
      <c r="O1480" t="s">
        <v>25</v>
      </c>
      <c r="P1480" t="s">
        <v>25</v>
      </c>
      <c r="Q1480">
        <v>32</v>
      </c>
      <c r="R1480">
        <v>110</v>
      </c>
      <c r="S1480" t="s">
        <v>27</v>
      </c>
    </row>
    <row r="1481" spans="1:19" x14ac:dyDescent="0.35">
      <c r="A1481" t="s">
        <v>19</v>
      </c>
      <c r="B1481">
        <v>1</v>
      </c>
      <c r="C1481" t="s">
        <v>206</v>
      </c>
      <c r="D1481">
        <v>130</v>
      </c>
      <c r="E1481" t="s">
        <v>207</v>
      </c>
      <c r="F1481" t="s">
        <v>22</v>
      </c>
      <c r="G1481" t="s">
        <v>23</v>
      </c>
      <c r="H1481">
        <v>115</v>
      </c>
      <c r="I1481" t="s">
        <v>178</v>
      </c>
      <c r="J1481">
        <v>667</v>
      </c>
      <c r="K1481">
        <v>3</v>
      </c>
      <c r="L1481">
        <v>1</v>
      </c>
      <c r="M1481" t="s">
        <v>25</v>
      </c>
      <c r="N1481" t="s">
        <v>26</v>
      </c>
      <c r="O1481" t="s">
        <v>25</v>
      </c>
      <c r="P1481" t="s">
        <v>25</v>
      </c>
      <c r="Q1481">
        <v>20</v>
      </c>
      <c r="R1481">
        <v>115</v>
      </c>
      <c r="S1481" t="s">
        <v>31</v>
      </c>
    </row>
    <row r="1482" spans="1:19" x14ac:dyDescent="0.35">
      <c r="A1482" t="s">
        <v>28</v>
      </c>
      <c r="B1482">
        <v>2</v>
      </c>
      <c r="C1482" t="s">
        <v>208</v>
      </c>
      <c r="D1482">
        <v>130</v>
      </c>
      <c r="E1482" t="s">
        <v>207</v>
      </c>
      <c r="F1482" t="s">
        <v>22</v>
      </c>
      <c r="G1482" t="s">
        <v>23</v>
      </c>
      <c r="H1482">
        <v>795</v>
      </c>
      <c r="I1482" t="s">
        <v>178</v>
      </c>
      <c r="J1482">
        <v>334</v>
      </c>
      <c r="K1482">
        <v>3</v>
      </c>
      <c r="L1482">
        <v>1</v>
      </c>
      <c r="M1482" t="s">
        <v>25</v>
      </c>
      <c r="N1482" t="s">
        <v>26</v>
      </c>
      <c r="O1482" t="s">
        <v>30</v>
      </c>
      <c r="P1482" t="s">
        <v>30</v>
      </c>
      <c r="Q1482">
        <v>24</v>
      </c>
      <c r="R1482">
        <v>130</v>
      </c>
      <c r="S1482" t="s">
        <v>27</v>
      </c>
    </row>
    <row r="1483" spans="1:19" x14ac:dyDescent="0.35">
      <c r="A1483" t="s">
        <v>32</v>
      </c>
      <c r="B1483">
        <v>4</v>
      </c>
      <c r="C1483" t="s">
        <v>208</v>
      </c>
      <c r="D1483">
        <v>130</v>
      </c>
      <c r="E1483" t="s">
        <v>207</v>
      </c>
      <c r="F1483" t="s">
        <v>22</v>
      </c>
      <c r="G1483" t="s">
        <v>23</v>
      </c>
      <c r="H1483">
        <v>685</v>
      </c>
      <c r="I1483" t="s">
        <v>178</v>
      </c>
      <c r="J1483">
        <v>608</v>
      </c>
      <c r="K1483">
        <v>3</v>
      </c>
      <c r="L1483">
        <v>1</v>
      </c>
      <c r="M1483" t="s">
        <v>25</v>
      </c>
      <c r="N1483" t="s">
        <v>26</v>
      </c>
      <c r="O1483" t="s">
        <v>30</v>
      </c>
      <c r="P1483" t="s">
        <v>25</v>
      </c>
      <c r="Q1483">
        <v>12</v>
      </c>
      <c r="R1483">
        <v>70</v>
      </c>
      <c r="S1483" t="s">
        <v>31</v>
      </c>
    </row>
    <row r="1484" spans="1:19" x14ac:dyDescent="0.35">
      <c r="A1484" t="s">
        <v>33</v>
      </c>
      <c r="B1484">
        <v>5</v>
      </c>
      <c r="C1484" t="s">
        <v>208</v>
      </c>
      <c r="D1484">
        <v>130</v>
      </c>
      <c r="E1484" t="s">
        <v>207</v>
      </c>
      <c r="F1484" t="s">
        <v>22</v>
      </c>
      <c r="G1484" t="s">
        <v>23</v>
      </c>
      <c r="H1484">
        <v>565</v>
      </c>
      <c r="I1484" t="s">
        <v>178</v>
      </c>
      <c r="J1484">
        <v>334</v>
      </c>
      <c r="K1484">
        <v>3</v>
      </c>
      <c r="L1484">
        <v>1</v>
      </c>
      <c r="M1484" t="s">
        <v>25</v>
      </c>
      <c r="N1484">
        <v>18</v>
      </c>
      <c r="O1484" t="s">
        <v>30</v>
      </c>
      <c r="P1484" t="s">
        <v>30</v>
      </c>
      <c r="Q1484">
        <v>20</v>
      </c>
      <c r="R1484">
        <v>130</v>
      </c>
      <c r="S1484" t="s">
        <v>31</v>
      </c>
    </row>
    <row r="1485" spans="1:19" x14ac:dyDescent="0.35">
      <c r="A1485" t="s">
        <v>34</v>
      </c>
      <c r="B1485">
        <v>6</v>
      </c>
      <c r="C1485" t="s">
        <v>208</v>
      </c>
      <c r="D1485">
        <v>130</v>
      </c>
      <c r="E1485" t="s">
        <v>207</v>
      </c>
      <c r="F1485" t="s">
        <v>22</v>
      </c>
      <c r="G1485" t="s">
        <v>23</v>
      </c>
      <c r="H1485">
        <v>565</v>
      </c>
      <c r="I1485" t="s">
        <v>178</v>
      </c>
      <c r="J1485">
        <v>667</v>
      </c>
      <c r="K1485">
        <v>3</v>
      </c>
      <c r="L1485">
        <v>1</v>
      </c>
      <c r="M1485" t="s">
        <v>25</v>
      </c>
      <c r="N1485">
        <v>18</v>
      </c>
      <c r="O1485" t="s">
        <v>25</v>
      </c>
      <c r="P1485" t="s">
        <v>25</v>
      </c>
      <c r="Q1485">
        <v>24</v>
      </c>
      <c r="R1485">
        <v>180</v>
      </c>
      <c r="S1485" t="s">
        <v>31</v>
      </c>
    </row>
    <row r="1486" spans="1:19" x14ac:dyDescent="0.35">
      <c r="A1486" t="s">
        <v>35</v>
      </c>
      <c r="B1486">
        <v>8</v>
      </c>
      <c r="C1486" t="s">
        <v>208</v>
      </c>
      <c r="D1486">
        <v>130</v>
      </c>
      <c r="E1486" t="s">
        <v>207</v>
      </c>
      <c r="F1486" t="s">
        <v>22</v>
      </c>
      <c r="G1486" t="s">
        <v>23</v>
      </c>
      <c r="H1486">
        <v>562</v>
      </c>
      <c r="I1486" t="s">
        <v>178</v>
      </c>
      <c r="J1486">
        <v>667</v>
      </c>
      <c r="K1486">
        <v>3</v>
      </c>
      <c r="L1486">
        <v>1</v>
      </c>
      <c r="M1486" t="s">
        <v>25</v>
      </c>
      <c r="N1486" t="s">
        <v>26</v>
      </c>
      <c r="O1486" t="s">
        <v>25</v>
      </c>
      <c r="P1486" t="s">
        <v>25</v>
      </c>
      <c r="Q1486">
        <v>24</v>
      </c>
      <c r="R1486">
        <v>28</v>
      </c>
      <c r="S1486" t="s">
        <v>27</v>
      </c>
    </row>
    <row r="1487" spans="1:19" x14ac:dyDescent="0.35">
      <c r="A1487" t="s">
        <v>36</v>
      </c>
      <c r="B1487">
        <v>9</v>
      </c>
      <c r="C1487" t="s">
        <v>208</v>
      </c>
      <c r="D1487">
        <v>130</v>
      </c>
      <c r="E1487" t="s">
        <v>207</v>
      </c>
      <c r="F1487" t="s">
        <v>22</v>
      </c>
      <c r="G1487" t="s">
        <v>23</v>
      </c>
      <c r="H1487">
        <v>715</v>
      </c>
      <c r="I1487" t="s">
        <v>178</v>
      </c>
      <c r="J1487">
        <v>334</v>
      </c>
      <c r="K1487">
        <v>3</v>
      </c>
      <c r="L1487">
        <v>1</v>
      </c>
      <c r="M1487" t="s">
        <v>25</v>
      </c>
      <c r="N1487" t="s">
        <v>26</v>
      </c>
      <c r="O1487" t="s">
        <v>25</v>
      </c>
      <c r="P1487" t="s">
        <v>25</v>
      </c>
      <c r="Q1487">
        <v>18</v>
      </c>
      <c r="R1487">
        <v>205</v>
      </c>
      <c r="S1487" t="s">
        <v>27</v>
      </c>
    </row>
    <row r="1488" spans="1:19" x14ac:dyDescent="0.35">
      <c r="A1488" t="s">
        <v>37</v>
      </c>
      <c r="B1488">
        <v>10</v>
      </c>
      <c r="C1488" t="s">
        <v>208</v>
      </c>
      <c r="D1488">
        <v>130</v>
      </c>
      <c r="E1488" t="s">
        <v>207</v>
      </c>
      <c r="F1488" t="s">
        <v>22</v>
      </c>
      <c r="G1488" t="s">
        <v>23</v>
      </c>
      <c r="H1488">
        <v>603</v>
      </c>
      <c r="I1488" t="s">
        <v>178</v>
      </c>
      <c r="J1488">
        <v>667</v>
      </c>
      <c r="K1488">
        <v>3</v>
      </c>
      <c r="L1488">
        <v>1</v>
      </c>
      <c r="M1488" t="s">
        <v>25</v>
      </c>
      <c r="N1488" t="s">
        <v>26</v>
      </c>
      <c r="O1488" t="s">
        <v>25</v>
      </c>
      <c r="P1488" t="s">
        <v>25</v>
      </c>
      <c r="Q1488">
        <v>24</v>
      </c>
      <c r="R1488" t="s">
        <v>26</v>
      </c>
      <c r="S1488" t="s">
        <v>31</v>
      </c>
    </row>
    <row r="1489" spans="1:19" x14ac:dyDescent="0.35">
      <c r="A1489" t="s">
        <v>38</v>
      </c>
      <c r="B1489">
        <v>11</v>
      </c>
      <c r="C1489" t="s">
        <v>208</v>
      </c>
      <c r="D1489">
        <v>130</v>
      </c>
      <c r="E1489" t="s">
        <v>207</v>
      </c>
      <c r="F1489" t="s">
        <v>22</v>
      </c>
      <c r="G1489" t="s">
        <v>23</v>
      </c>
      <c r="H1489">
        <v>779</v>
      </c>
      <c r="I1489" t="s">
        <v>178</v>
      </c>
      <c r="J1489">
        <v>667</v>
      </c>
      <c r="K1489">
        <v>3</v>
      </c>
      <c r="L1489">
        <v>1</v>
      </c>
      <c r="M1489" t="s">
        <v>25</v>
      </c>
      <c r="N1489">
        <v>18</v>
      </c>
      <c r="O1489" t="s">
        <v>25</v>
      </c>
      <c r="P1489" t="s">
        <v>25</v>
      </c>
      <c r="Q1489">
        <v>12</v>
      </c>
      <c r="R1489">
        <v>179</v>
      </c>
      <c r="S1489" t="s">
        <v>27</v>
      </c>
    </row>
    <row r="1490" spans="1:19" x14ac:dyDescent="0.35">
      <c r="A1490" t="s">
        <v>39</v>
      </c>
      <c r="B1490">
        <v>12</v>
      </c>
      <c r="C1490" t="s">
        <v>208</v>
      </c>
      <c r="D1490">
        <v>130</v>
      </c>
      <c r="E1490" t="s">
        <v>207</v>
      </c>
      <c r="F1490" t="s">
        <v>22</v>
      </c>
      <c r="G1490" t="s">
        <v>23</v>
      </c>
      <c r="H1490">
        <v>695</v>
      </c>
      <c r="I1490" t="s">
        <v>178</v>
      </c>
      <c r="J1490">
        <v>84</v>
      </c>
      <c r="K1490">
        <v>3</v>
      </c>
      <c r="L1490">
        <v>1</v>
      </c>
      <c r="M1490" t="s">
        <v>25</v>
      </c>
      <c r="N1490" t="s">
        <v>26</v>
      </c>
      <c r="O1490" t="s">
        <v>30</v>
      </c>
      <c r="P1490" t="s">
        <v>25</v>
      </c>
      <c r="Q1490">
        <v>26</v>
      </c>
      <c r="R1490">
        <v>60</v>
      </c>
      <c r="S1490" t="s">
        <v>27</v>
      </c>
    </row>
    <row r="1491" spans="1:19" x14ac:dyDescent="0.35">
      <c r="A1491" t="s">
        <v>40</v>
      </c>
      <c r="B1491">
        <v>13</v>
      </c>
      <c r="C1491" t="s">
        <v>208</v>
      </c>
      <c r="D1491">
        <v>130</v>
      </c>
      <c r="E1491" t="s">
        <v>207</v>
      </c>
      <c r="F1491" t="s">
        <v>22</v>
      </c>
      <c r="G1491" t="s">
        <v>23</v>
      </c>
      <c r="H1491">
        <v>600</v>
      </c>
      <c r="I1491" t="s">
        <v>178</v>
      </c>
      <c r="J1491">
        <v>667</v>
      </c>
      <c r="K1491">
        <v>3</v>
      </c>
      <c r="L1491">
        <v>1</v>
      </c>
      <c r="M1491" t="s">
        <v>25</v>
      </c>
      <c r="N1491">
        <v>18</v>
      </c>
      <c r="O1491" t="s">
        <v>30</v>
      </c>
      <c r="P1491" t="s">
        <v>25</v>
      </c>
      <c r="Q1491">
        <v>24</v>
      </c>
      <c r="R1491">
        <v>55</v>
      </c>
      <c r="S1491" t="s">
        <v>31</v>
      </c>
    </row>
    <row r="1492" spans="1:19" x14ac:dyDescent="0.35">
      <c r="A1492" t="s">
        <v>41</v>
      </c>
      <c r="B1492">
        <v>15</v>
      </c>
      <c r="C1492" t="s">
        <v>208</v>
      </c>
      <c r="D1492">
        <v>130</v>
      </c>
      <c r="E1492" t="s">
        <v>207</v>
      </c>
      <c r="F1492" t="s">
        <v>22</v>
      </c>
      <c r="G1492" t="s">
        <v>23</v>
      </c>
      <c r="H1492">
        <v>794</v>
      </c>
      <c r="I1492" t="s">
        <v>178</v>
      </c>
      <c r="J1492">
        <v>667</v>
      </c>
      <c r="K1492">
        <v>3</v>
      </c>
      <c r="L1492">
        <v>1</v>
      </c>
      <c r="M1492" t="s">
        <v>25</v>
      </c>
      <c r="N1492">
        <v>18</v>
      </c>
      <c r="O1492" t="s">
        <v>25</v>
      </c>
      <c r="P1492" t="s">
        <v>25</v>
      </c>
      <c r="Q1492">
        <v>0</v>
      </c>
      <c r="R1492">
        <v>186</v>
      </c>
      <c r="S1492" t="s">
        <v>31</v>
      </c>
    </row>
    <row r="1493" spans="1:19" x14ac:dyDescent="0.35">
      <c r="A1493" t="s">
        <v>42</v>
      </c>
      <c r="B1493">
        <v>16</v>
      </c>
      <c r="C1493" t="s">
        <v>208</v>
      </c>
      <c r="D1493">
        <v>130</v>
      </c>
      <c r="E1493" t="s">
        <v>207</v>
      </c>
      <c r="F1493" t="s">
        <v>22</v>
      </c>
      <c r="G1493" t="s">
        <v>23</v>
      </c>
      <c r="H1493">
        <v>575</v>
      </c>
      <c r="I1493" t="s">
        <v>178</v>
      </c>
      <c r="J1493">
        <v>667</v>
      </c>
      <c r="K1493">
        <v>3</v>
      </c>
      <c r="L1493">
        <v>1</v>
      </c>
      <c r="M1493" t="s">
        <v>25</v>
      </c>
      <c r="N1493" t="s">
        <v>26</v>
      </c>
      <c r="O1493" t="s">
        <v>30</v>
      </c>
      <c r="P1493" t="s">
        <v>25</v>
      </c>
      <c r="Q1493">
        <v>20</v>
      </c>
      <c r="R1493">
        <v>60</v>
      </c>
      <c r="S1493" t="s">
        <v>27</v>
      </c>
    </row>
    <row r="1494" spans="1:19" x14ac:dyDescent="0.35">
      <c r="A1494" t="s">
        <v>43</v>
      </c>
      <c r="B1494">
        <v>17</v>
      </c>
      <c r="C1494" t="s">
        <v>208</v>
      </c>
      <c r="D1494">
        <v>130</v>
      </c>
      <c r="E1494" t="s">
        <v>207</v>
      </c>
      <c r="F1494" t="s">
        <v>22</v>
      </c>
      <c r="G1494" t="s">
        <v>23</v>
      </c>
      <c r="H1494">
        <v>540</v>
      </c>
      <c r="I1494" t="s">
        <v>178</v>
      </c>
      <c r="J1494">
        <v>667</v>
      </c>
      <c r="K1494">
        <v>3</v>
      </c>
      <c r="L1494">
        <v>1</v>
      </c>
      <c r="M1494" t="s">
        <v>25</v>
      </c>
      <c r="N1494" t="s">
        <v>26</v>
      </c>
      <c r="O1494" t="s">
        <v>25</v>
      </c>
      <c r="P1494" t="s">
        <v>25</v>
      </c>
      <c r="Q1494">
        <v>24</v>
      </c>
      <c r="R1494">
        <v>20</v>
      </c>
      <c r="S1494" t="s">
        <v>27</v>
      </c>
    </row>
    <row r="1495" spans="1:19" x14ac:dyDescent="0.35">
      <c r="A1495" t="s">
        <v>44</v>
      </c>
      <c r="B1495">
        <v>18</v>
      </c>
      <c r="C1495" t="s">
        <v>208</v>
      </c>
      <c r="D1495">
        <v>130</v>
      </c>
      <c r="E1495" t="s">
        <v>207</v>
      </c>
      <c r="F1495" t="s">
        <v>22</v>
      </c>
      <c r="G1495" t="s">
        <v>23</v>
      </c>
      <c r="H1495">
        <v>615</v>
      </c>
      <c r="I1495" t="s">
        <v>178</v>
      </c>
      <c r="J1495">
        <v>667</v>
      </c>
      <c r="K1495">
        <v>3</v>
      </c>
      <c r="L1495">
        <v>1</v>
      </c>
      <c r="M1495" t="s">
        <v>25</v>
      </c>
      <c r="N1495" t="s">
        <v>26</v>
      </c>
      <c r="O1495" t="s">
        <v>25</v>
      </c>
      <c r="P1495" t="s">
        <v>25</v>
      </c>
      <c r="Q1495">
        <v>18</v>
      </c>
      <c r="R1495">
        <v>100</v>
      </c>
      <c r="S1495" t="s">
        <v>27</v>
      </c>
    </row>
    <row r="1496" spans="1:19" x14ac:dyDescent="0.35">
      <c r="A1496" t="s">
        <v>45</v>
      </c>
      <c r="B1496">
        <v>19</v>
      </c>
      <c r="C1496" t="s">
        <v>208</v>
      </c>
      <c r="D1496">
        <v>130</v>
      </c>
      <c r="E1496" t="s">
        <v>207</v>
      </c>
      <c r="F1496" t="s">
        <v>22</v>
      </c>
      <c r="G1496" t="s">
        <v>23</v>
      </c>
      <c r="H1496">
        <v>635</v>
      </c>
      <c r="I1496" t="s">
        <v>178</v>
      </c>
      <c r="J1496">
        <v>334</v>
      </c>
      <c r="K1496">
        <v>3</v>
      </c>
      <c r="L1496">
        <v>1</v>
      </c>
      <c r="M1496" t="s">
        <v>25</v>
      </c>
      <c r="N1496" t="s">
        <v>26</v>
      </c>
      <c r="O1496" t="s">
        <v>25</v>
      </c>
      <c r="P1496" t="s">
        <v>25</v>
      </c>
      <c r="Q1496">
        <v>15</v>
      </c>
      <c r="R1496">
        <v>60</v>
      </c>
      <c r="S1496" t="s">
        <v>27</v>
      </c>
    </row>
    <row r="1497" spans="1:19" x14ac:dyDescent="0.35">
      <c r="A1497" t="s">
        <v>46</v>
      </c>
      <c r="B1497">
        <v>20</v>
      </c>
      <c r="C1497" t="s">
        <v>208</v>
      </c>
      <c r="D1497">
        <v>130</v>
      </c>
      <c r="E1497" t="s">
        <v>207</v>
      </c>
      <c r="F1497" t="s">
        <v>22</v>
      </c>
      <c r="G1497" t="s">
        <v>23</v>
      </c>
      <c r="H1497">
        <v>595</v>
      </c>
      <c r="I1497" t="s">
        <v>178</v>
      </c>
      <c r="J1497">
        <v>667</v>
      </c>
      <c r="K1497">
        <v>3</v>
      </c>
      <c r="L1497">
        <v>1</v>
      </c>
      <c r="M1497" t="s">
        <v>25</v>
      </c>
      <c r="N1497" t="s">
        <v>26</v>
      </c>
      <c r="O1497" t="s">
        <v>25</v>
      </c>
      <c r="P1497" t="s">
        <v>25</v>
      </c>
      <c r="Q1497">
        <v>40</v>
      </c>
      <c r="R1497">
        <v>72</v>
      </c>
      <c r="S1497" t="s">
        <v>27</v>
      </c>
    </row>
    <row r="1498" spans="1:19" x14ac:dyDescent="0.35">
      <c r="A1498" t="s">
        <v>47</v>
      </c>
      <c r="B1498">
        <v>21</v>
      </c>
      <c r="C1498" t="s">
        <v>208</v>
      </c>
      <c r="D1498">
        <v>130</v>
      </c>
      <c r="E1498" t="s">
        <v>207</v>
      </c>
      <c r="F1498" t="s">
        <v>22</v>
      </c>
      <c r="G1498" t="s">
        <v>23</v>
      </c>
      <c r="H1498">
        <v>550</v>
      </c>
      <c r="I1498" t="s">
        <v>178</v>
      </c>
      <c r="J1498">
        <v>667</v>
      </c>
      <c r="K1498">
        <v>3</v>
      </c>
      <c r="L1498">
        <v>2</v>
      </c>
      <c r="M1498" t="s">
        <v>25</v>
      </c>
      <c r="N1498" t="s">
        <v>26</v>
      </c>
      <c r="O1498" t="s">
        <v>30</v>
      </c>
      <c r="P1498" t="s">
        <v>25</v>
      </c>
      <c r="Q1498">
        <v>24</v>
      </c>
      <c r="R1498">
        <v>70</v>
      </c>
      <c r="S1498" t="s">
        <v>31</v>
      </c>
    </row>
    <row r="1499" spans="1:19" x14ac:dyDescent="0.35">
      <c r="A1499" t="s">
        <v>48</v>
      </c>
      <c r="B1499">
        <v>22</v>
      </c>
      <c r="C1499" t="s">
        <v>208</v>
      </c>
      <c r="D1499">
        <v>130</v>
      </c>
      <c r="E1499" t="s">
        <v>207</v>
      </c>
      <c r="F1499" t="s">
        <v>22</v>
      </c>
      <c r="G1499" t="s">
        <v>23</v>
      </c>
      <c r="H1499">
        <v>615</v>
      </c>
      <c r="I1499" t="s">
        <v>178</v>
      </c>
      <c r="J1499">
        <v>667</v>
      </c>
      <c r="K1499">
        <v>3</v>
      </c>
      <c r="L1499">
        <v>1</v>
      </c>
      <c r="M1499" t="s">
        <v>25</v>
      </c>
      <c r="N1499" t="s">
        <v>26</v>
      </c>
      <c r="O1499" t="s">
        <v>30</v>
      </c>
      <c r="P1499" t="s">
        <v>25</v>
      </c>
      <c r="Q1499">
        <v>24</v>
      </c>
      <c r="R1499">
        <v>75</v>
      </c>
      <c r="S1499" t="s">
        <v>31</v>
      </c>
    </row>
    <row r="1500" spans="1:19" x14ac:dyDescent="0.35">
      <c r="A1500" t="s">
        <v>49</v>
      </c>
      <c r="B1500">
        <v>23</v>
      </c>
      <c r="C1500" t="s">
        <v>208</v>
      </c>
      <c r="D1500">
        <v>130</v>
      </c>
      <c r="E1500" t="s">
        <v>207</v>
      </c>
      <c r="F1500" t="s">
        <v>22</v>
      </c>
      <c r="G1500" t="s">
        <v>23</v>
      </c>
      <c r="H1500">
        <v>545</v>
      </c>
      <c r="I1500" t="s">
        <v>178</v>
      </c>
      <c r="J1500">
        <v>667</v>
      </c>
      <c r="K1500">
        <v>3</v>
      </c>
      <c r="L1500">
        <v>1</v>
      </c>
      <c r="M1500" t="s">
        <v>25</v>
      </c>
      <c r="N1500" t="s">
        <v>26</v>
      </c>
      <c r="O1500" t="s">
        <v>25</v>
      </c>
      <c r="P1500" t="s">
        <v>30</v>
      </c>
      <c r="Q1500">
        <v>0</v>
      </c>
      <c r="R1500">
        <v>60</v>
      </c>
      <c r="S1500" t="s">
        <v>27</v>
      </c>
    </row>
    <row r="1501" spans="1:19" x14ac:dyDescent="0.35">
      <c r="A1501" t="s">
        <v>50</v>
      </c>
      <c r="B1501">
        <v>24</v>
      </c>
      <c r="C1501" t="s">
        <v>208</v>
      </c>
      <c r="D1501">
        <v>130</v>
      </c>
      <c r="E1501" t="s">
        <v>207</v>
      </c>
      <c r="F1501" t="s">
        <v>22</v>
      </c>
      <c r="G1501" t="s">
        <v>23</v>
      </c>
      <c r="H1501">
        <v>715</v>
      </c>
      <c r="I1501" t="s">
        <v>178</v>
      </c>
      <c r="J1501">
        <v>667</v>
      </c>
      <c r="K1501">
        <v>3</v>
      </c>
      <c r="L1501">
        <v>2</v>
      </c>
      <c r="M1501" t="s">
        <v>25</v>
      </c>
      <c r="N1501">
        <v>18</v>
      </c>
      <c r="O1501" t="s">
        <v>30</v>
      </c>
      <c r="P1501" t="s">
        <v>25</v>
      </c>
      <c r="Q1501">
        <v>24</v>
      </c>
      <c r="R1501">
        <v>200</v>
      </c>
      <c r="S1501" t="s">
        <v>25</v>
      </c>
    </row>
    <row r="1502" spans="1:19" x14ac:dyDescent="0.35">
      <c r="A1502" t="s">
        <v>51</v>
      </c>
      <c r="B1502">
        <v>25</v>
      </c>
      <c r="C1502" t="s">
        <v>208</v>
      </c>
      <c r="D1502">
        <v>130</v>
      </c>
      <c r="E1502" t="s">
        <v>207</v>
      </c>
      <c r="F1502" t="s">
        <v>22</v>
      </c>
      <c r="G1502" t="s">
        <v>23</v>
      </c>
      <c r="H1502">
        <v>752</v>
      </c>
      <c r="I1502" t="s">
        <v>178</v>
      </c>
      <c r="J1502">
        <v>667</v>
      </c>
      <c r="K1502">
        <v>3</v>
      </c>
      <c r="L1502">
        <v>1</v>
      </c>
      <c r="M1502" t="s">
        <v>25</v>
      </c>
      <c r="N1502" t="s">
        <v>26</v>
      </c>
      <c r="O1502" t="s">
        <v>25</v>
      </c>
      <c r="P1502" t="s">
        <v>30</v>
      </c>
      <c r="Q1502">
        <v>24</v>
      </c>
      <c r="R1502">
        <v>100</v>
      </c>
      <c r="S1502" t="s">
        <v>27</v>
      </c>
    </row>
    <row r="1503" spans="1:19" x14ac:dyDescent="0.35">
      <c r="A1503" t="s">
        <v>52</v>
      </c>
      <c r="B1503">
        <v>26</v>
      </c>
      <c r="C1503" t="s">
        <v>208</v>
      </c>
      <c r="D1503">
        <v>130</v>
      </c>
      <c r="E1503" t="s">
        <v>207</v>
      </c>
      <c r="F1503" t="s">
        <v>22</v>
      </c>
      <c r="G1503" t="s">
        <v>23</v>
      </c>
      <c r="H1503">
        <v>617.70000000000005</v>
      </c>
      <c r="I1503" t="s">
        <v>178</v>
      </c>
      <c r="J1503">
        <v>667</v>
      </c>
      <c r="K1503">
        <v>3</v>
      </c>
      <c r="L1503">
        <v>2</v>
      </c>
      <c r="M1503" t="s">
        <v>25</v>
      </c>
      <c r="N1503" t="s">
        <v>26</v>
      </c>
      <c r="O1503" t="s">
        <v>30</v>
      </c>
      <c r="P1503" t="s">
        <v>30</v>
      </c>
      <c r="Q1503">
        <v>20</v>
      </c>
      <c r="R1503">
        <v>162.19999999999999</v>
      </c>
      <c r="S1503" t="s">
        <v>27</v>
      </c>
    </row>
    <row r="1504" spans="1:19" x14ac:dyDescent="0.35">
      <c r="A1504" t="s">
        <v>53</v>
      </c>
      <c r="B1504">
        <v>27</v>
      </c>
      <c r="C1504" t="s">
        <v>208</v>
      </c>
      <c r="D1504">
        <v>130</v>
      </c>
      <c r="E1504" t="s">
        <v>207</v>
      </c>
      <c r="F1504" t="s">
        <v>22</v>
      </c>
      <c r="G1504" t="s">
        <v>23</v>
      </c>
      <c r="H1504">
        <v>620</v>
      </c>
      <c r="I1504" t="s">
        <v>178</v>
      </c>
      <c r="J1504">
        <v>667</v>
      </c>
      <c r="K1504">
        <v>3</v>
      </c>
      <c r="L1504">
        <v>1</v>
      </c>
      <c r="M1504" t="s">
        <v>25</v>
      </c>
      <c r="N1504" t="s">
        <v>26</v>
      </c>
      <c r="O1504" t="s">
        <v>25</v>
      </c>
      <c r="P1504" t="s">
        <v>25</v>
      </c>
      <c r="Q1504">
        <v>18</v>
      </c>
      <c r="R1504">
        <v>105</v>
      </c>
      <c r="S1504" t="s">
        <v>31</v>
      </c>
    </row>
    <row r="1505" spans="1:19" x14ac:dyDescent="0.35">
      <c r="A1505" t="s">
        <v>54</v>
      </c>
      <c r="B1505">
        <v>28</v>
      </c>
      <c r="C1505" t="s">
        <v>208</v>
      </c>
      <c r="D1505">
        <v>130</v>
      </c>
      <c r="E1505" t="s">
        <v>207</v>
      </c>
      <c r="F1505" t="s">
        <v>22</v>
      </c>
      <c r="G1505" t="s">
        <v>23</v>
      </c>
      <c r="H1505">
        <v>715</v>
      </c>
      <c r="I1505" t="s">
        <v>178</v>
      </c>
      <c r="J1505">
        <v>667</v>
      </c>
      <c r="K1505">
        <v>3</v>
      </c>
      <c r="L1505">
        <v>1</v>
      </c>
      <c r="M1505" t="s">
        <v>25</v>
      </c>
      <c r="N1505" t="s">
        <v>26</v>
      </c>
      <c r="O1505" t="s">
        <v>30</v>
      </c>
      <c r="P1505" t="s">
        <v>30</v>
      </c>
      <c r="Q1505">
        <v>20</v>
      </c>
      <c r="R1505">
        <v>100</v>
      </c>
      <c r="S1505" t="s">
        <v>27</v>
      </c>
    </row>
    <row r="1506" spans="1:19" x14ac:dyDescent="0.35">
      <c r="A1506" t="s">
        <v>55</v>
      </c>
      <c r="B1506">
        <v>29</v>
      </c>
      <c r="C1506" t="s">
        <v>208</v>
      </c>
      <c r="D1506">
        <v>130</v>
      </c>
      <c r="E1506" t="s">
        <v>207</v>
      </c>
      <c r="F1506" t="s">
        <v>22</v>
      </c>
      <c r="G1506" t="s">
        <v>23</v>
      </c>
      <c r="H1506">
        <v>525</v>
      </c>
      <c r="I1506" t="s">
        <v>178</v>
      </c>
      <c r="J1506">
        <v>667</v>
      </c>
      <c r="K1506">
        <v>3</v>
      </c>
      <c r="L1506">
        <v>2</v>
      </c>
      <c r="M1506" t="s">
        <v>25</v>
      </c>
      <c r="N1506" t="s">
        <v>26</v>
      </c>
      <c r="O1506" t="s">
        <v>25</v>
      </c>
      <c r="P1506" t="s">
        <v>25</v>
      </c>
      <c r="Q1506">
        <v>24</v>
      </c>
      <c r="R1506">
        <v>10</v>
      </c>
      <c r="S1506" t="s">
        <v>31</v>
      </c>
    </row>
    <row r="1507" spans="1:19" x14ac:dyDescent="0.35">
      <c r="A1507" t="s">
        <v>56</v>
      </c>
      <c r="B1507">
        <v>30</v>
      </c>
      <c r="C1507" t="s">
        <v>208</v>
      </c>
      <c r="D1507">
        <v>130</v>
      </c>
      <c r="E1507" t="s">
        <v>207</v>
      </c>
      <c r="F1507" t="s">
        <v>22</v>
      </c>
      <c r="G1507" t="s">
        <v>23</v>
      </c>
      <c r="H1507">
        <v>745</v>
      </c>
      <c r="I1507" t="s">
        <v>178</v>
      </c>
      <c r="J1507">
        <v>334</v>
      </c>
      <c r="K1507">
        <v>3</v>
      </c>
      <c r="L1507">
        <v>1</v>
      </c>
      <c r="M1507" t="s">
        <v>25</v>
      </c>
      <c r="N1507" t="s">
        <v>26</v>
      </c>
      <c r="O1507" t="s">
        <v>25</v>
      </c>
      <c r="P1507" t="s">
        <v>25</v>
      </c>
      <c r="Q1507">
        <v>20</v>
      </c>
      <c r="R1507">
        <v>220</v>
      </c>
      <c r="S1507" t="s">
        <v>27</v>
      </c>
    </row>
    <row r="1508" spans="1:19" x14ac:dyDescent="0.35">
      <c r="A1508" t="s">
        <v>57</v>
      </c>
      <c r="B1508">
        <v>31</v>
      </c>
      <c r="C1508" t="s">
        <v>208</v>
      </c>
      <c r="D1508">
        <v>130</v>
      </c>
      <c r="E1508" t="s">
        <v>207</v>
      </c>
      <c r="F1508" t="s">
        <v>22</v>
      </c>
      <c r="G1508" t="s">
        <v>23</v>
      </c>
      <c r="H1508">
        <v>635</v>
      </c>
      <c r="I1508" t="s">
        <v>178</v>
      </c>
      <c r="J1508">
        <v>334</v>
      </c>
      <c r="K1508">
        <v>3</v>
      </c>
      <c r="L1508">
        <v>1</v>
      </c>
      <c r="M1508" t="s">
        <v>25</v>
      </c>
      <c r="N1508">
        <v>19</v>
      </c>
      <c r="O1508" t="s">
        <v>30</v>
      </c>
      <c r="P1508" t="s">
        <v>30</v>
      </c>
      <c r="Q1508">
        <v>15</v>
      </c>
      <c r="R1508">
        <v>120</v>
      </c>
      <c r="S1508" t="s">
        <v>31</v>
      </c>
    </row>
    <row r="1509" spans="1:19" x14ac:dyDescent="0.35">
      <c r="A1509" t="s">
        <v>58</v>
      </c>
      <c r="B1509">
        <v>32</v>
      </c>
      <c r="C1509" t="s">
        <v>208</v>
      </c>
      <c r="D1509">
        <v>130</v>
      </c>
      <c r="E1509" t="s">
        <v>207</v>
      </c>
      <c r="F1509" t="s">
        <v>22</v>
      </c>
      <c r="G1509" t="s">
        <v>23</v>
      </c>
      <c r="H1509">
        <v>840</v>
      </c>
      <c r="I1509" t="s">
        <v>178</v>
      </c>
      <c r="J1509">
        <v>667</v>
      </c>
      <c r="K1509">
        <v>3</v>
      </c>
      <c r="L1509">
        <v>2</v>
      </c>
      <c r="M1509" t="s">
        <v>25</v>
      </c>
      <c r="N1509" t="s">
        <v>26</v>
      </c>
      <c r="O1509" t="s">
        <v>30</v>
      </c>
      <c r="P1509" t="s">
        <v>25</v>
      </c>
      <c r="Q1509">
        <v>24</v>
      </c>
      <c r="R1509">
        <v>175</v>
      </c>
      <c r="S1509" t="s">
        <v>27</v>
      </c>
    </row>
    <row r="1510" spans="1:19" x14ac:dyDescent="0.35">
      <c r="A1510" t="s">
        <v>59</v>
      </c>
      <c r="B1510">
        <v>33</v>
      </c>
      <c r="C1510" t="s">
        <v>208</v>
      </c>
      <c r="D1510">
        <v>130</v>
      </c>
      <c r="E1510" t="s">
        <v>207</v>
      </c>
      <c r="F1510" t="s">
        <v>22</v>
      </c>
      <c r="G1510" t="s">
        <v>23</v>
      </c>
      <c r="H1510">
        <v>685</v>
      </c>
      <c r="I1510" t="s">
        <v>178</v>
      </c>
      <c r="J1510">
        <v>334</v>
      </c>
      <c r="K1510">
        <v>3</v>
      </c>
      <c r="L1510">
        <v>1</v>
      </c>
      <c r="M1510" t="s">
        <v>25</v>
      </c>
      <c r="N1510">
        <v>17</v>
      </c>
      <c r="O1510" t="s">
        <v>30</v>
      </c>
      <c r="P1510" t="s">
        <v>25</v>
      </c>
      <c r="Q1510">
        <v>24</v>
      </c>
      <c r="R1510">
        <v>110</v>
      </c>
      <c r="S1510" t="s">
        <v>25</v>
      </c>
    </row>
    <row r="1511" spans="1:19" x14ac:dyDescent="0.35">
      <c r="A1511" t="s">
        <v>60</v>
      </c>
      <c r="B1511">
        <v>34</v>
      </c>
      <c r="C1511" t="s">
        <v>208</v>
      </c>
      <c r="D1511">
        <v>130</v>
      </c>
      <c r="E1511" t="s">
        <v>207</v>
      </c>
      <c r="F1511" t="s">
        <v>22</v>
      </c>
      <c r="G1511" t="s">
        <v>23</v>
      </c>
      <c r="H1511">
        <v>715</v>
      </c>
      <c r="I1511" t="s">
        <v>178</v>
      </c>
      <c r="J1511">
        <v>500</v>
      </c>
      <c r="K1511">
        <v>3</v>
      </c>
      <c r="L1511">
        <v>2</v>
      </c>
      <c r="M1511" t="s">
        <v>25</v>
      </c>
      <c r="N1511">
        <v>18</v>
      </c>
      <c r="O1511" t="s">
        <v>30</v>
      </c>
      <c r="P1511" t="s">
        <v>25</v>
      </c>
      <c r="Q1511">
        <v>0</v>
      </c>
      <c r="R1511">
        <v>100</v>
      </c>
      <c r="S1511" t="s">
        <v>31</v>
      </c>
    </row>
    <row r="1512" spans="1:19" x14ac:dyDescent="0.35">
      <c r="A1512" t="s">
        <v>61</v>
      </c>
      <c r="B1512">
        <v>35</v>
      </c>
      <c r="C1512" t="s">
        <v>208</v>
      </c>
      <c r="D1512">
        <v>130</v>
      </c>
      <c r="E1512" t="s">
        <v>207</v>
      </c>
      <c r="F1512" t="s">
        <v>22</v>
      </c>
      <c r="G1512" t="s">
        <v>23</v>
      </c>
      <c r="H1512">
        <v>625</v>
      </c>
      <c r="I1512" t="s">
        <v>178</v>
      </c>
      <c r="J1512">
        <v>667</v>
      </c>
      <c r="K1512">
        <v>3</v>
      </c>
      <c r="L1512">
        <v>2</v>
      </c>
      <c r="M1512" t="s">
        <v>25</v>
      </c>
      <c r="N1512" t="s">
        <v>26</v>
      </c>
      <c r="O1512" t="s">
        <v>25</v>
      </c>
      <c r="P1512" t="s">
        <v>25</v>
      </c>
      <c r="Q1512">
        <v>30</v>
      </c>
      <c r="R1512">
        <v>120</v>
      </c>
      <c r="S1512" t="s">
        <v>27</v>
      </c>
    </row>
    <row r="1513" spans="1:19" x14ac:dyDescent="0.35">
      <c r="A1513" t="s">
        <v>62</v>
      </c>
      <c r="B1513">
        <v>36</v>
      </c>
      <c r="C1513" t="s">
        <v>208</v>
      </c>
      <c r="D1513">
        <v>130</v>
      </c>
      <c r="E1513" t="s">
        <v>207</v>
      </c>
      <c r="F1513" t="s">
        <v>22</v>
      </c>
      <c r="G1513" t="s">
        <v>23</v>
      </c>
      <c r="H1513">
        <v>662</v>
      </c>
      <c r="I1513" t="s">
        <v>178</v>
      </c>
      <c r="J1513">
        <v>667</v>
      </c>
      <c r="K1513">
        <v>3</v>
      </c>
      <c r="L1513">
        <v>1</v>
      </c>
      <c r="M1513" t="s">
        <v>25</v>
      </c>
      <c r="N1513">
        <v>18</v>
      </c>
      <c r="O1513" t="s">
        <v>30</v>
      </c>
      <c r="P1513" t="s">
        <v>30</v>
      </c>
      <c r="Q1513">
        <v>36</v>
      </c>
      <c r="R1513">
        <v>114</v>
      </c>
      <c r="S1513" t="s">
        <v>25</v>
      </c>
    </row>
    <row r="1514" spans="1:19" x14ac:dyDescent="0.35">
      <c r="A1514" t="s">
        <v>63</v>
      </c>
      <c r="B1514">
        <v>37</v>
      </c>
      <c r="C1514" t="s">
        <v>208</v>
      </c>
      <c r="D1514">
        <v>130</v>
      </c>
      <c r="E1514" t="s">
        <v>207</v>
      </c>
      <c r="F1514" t="s">
        <v>22</v>
      </c>
      <c r="G1514" t="s">
        <v>23</v>
      </c>
      <c r="H1514">
        <v>625</v>
      </c>
      <c r="I1514" t="s">
        <v>178</v>
      </c>
      <c r="J1514">
        <v>667</v>
      </c>
      <c r="K1514">
        <v>3</v>
      </c>
      <c r="L1514">
        <v>2</v>
      </c>
      <c r="M1514" t="s">
        <v>25</v>
      </c>
      <c r="N1514" t="s">
        <v>26</v>
      </c>
      <c r="O1514" t="s">
        <v>30</v>
      </c>
      <c r="P1514" t="s">
        <v>25</v>
      </c>
      <c r="Q1514">
        <v>30</v>
      </c>
      <c r="R1514">
        <v>100</v>
      </c>
      <c r="S1514" t="s">
        <v>27</v>
      </c>
    </row>
    <row r="1515" spans="1:19" x14ac:dyDescent="0.35">
      <c r="A1515" t="s">
        <v>64</v>
      </c>
      <c r="B1515">
        <v>38</v>
      </c>
      <c r="C1515" t="s">
        <v>208</v>
      </c>
      <c r="D1515">
        <v>130</v>
      </c>
      <c r="E1515" t="s">
        <v>207</v>
      </c>
      <c r="F1515" t="s">
        <v>22</v>
      </c>
      <c r="G1515" t="s">
        <v>23</v>
      </c>
      <c r="H1515">
        <v>675</v>
      </c>
      <c r="I1515" t="s">
        <v>178</v>
      </c>
      <c r="J1515">
        <v>667</v>
      </c>
      <c r="K1515">
        <v>3</v>
      </c>
      <c r="L1515">
        <v>2</v>
      </c>
      <c r="M1515" t="s">
        <v>25</v>
      </c>
      <c r="N1515" t="s">
        <v>26</v>
      </c>
      <c r="O1515" t="s">
        <v>25</v>
      </c>
      <c r="P1515" t="s">
        <v>25</v>
      </c>
      <c r="Q1515">
        <v>20</v>
      </c>
      <c r="R1515">
        <v>110</v>
      </c>
      <c r="S1515" t="s">
        <v>31</v>
      </c>
    </row>
    <row r="1516" spans="1:19" x14ac:dyDescent="0.35">
      <c r="A1516" t="s">
        <v>65</v>
      </c>
      <c r="B1516">
        <v>39</v>
      </c>
      <c r="C1516" t="s">
        <v>208</v>
      </c>
      <c r="D1516">
        <v>130</v>
      </c>
      <c r="E1516" t="s">
        <v>207</v>
      </c>
      <c r="F1516" t="s">
        <v>22</v>
      </c>
      <c r="G1516" t="s">
        <v>23</v>
      </c>
      <c r="H1516">
        <v>615</v>
      </c>
      <c r="I1516" t="s">
        <v>178</v>
      </c>
      <c r="J1516">
        <v>334</v>
      </c>
      <c r="K1516">
        <v>3</v>
      </c>
      <c r="L1516">
        <v>2</v>
      </c>
      <c r="M1516" t="s">
        <v>25</v>
      </c>
      <c r="N1516">
        <v>18</v>
      </c>
      <c r="O1516" t="s">
        <v>25</v>
      </c>
      <c r="P1516" t="s">
        <v>30</v>
      </c>
      <c r="Q1516">
        <v>20</v>
      </c>
      <c r="R1516">
        <v>70</v>
      </c>
      <c r="S1516" t="s">
        <v>27</v>
      </c>
    </row>
    <row r="1517" spans="1:19" x14ac:dyDescent="0.35">
      <c r="A1517" t="s">
        <v>66</v>
      </c>
      <c r="B1517">
        <v>40</v>
      </c>
      <c r="C1517" t="s">
        <v>208</v>
      </c>
      <c r="D1517">
        <v>130</v>
      </c>
      <c r="E1517" t="s">
        <v>207</v>
      </c>
      <c r="F1517" t="s">
        <v>22</v>
      </c>
      <c r="G1517" t="s">
        <v>23</v>
      </c>
      <c r="H1517">
        <v>635</v>
      </c>
      <c r="I1517" t="s">
        <v>178</v>
      </c>
      <c r="J1517">
        <v>334</v>
      </c>
      <c r="K1517">
        <v>3</v>
      </c>
      <c r="L1517">
        <v>1</v>
      </c>
      <c r="M1517" t="s">
        <v>25</v>
      </c>
      <c r="N1517">
        <v>18</v>
      </c>
      <c r="O1517" t="s">
        <v>25</v>
      </c>
      <c r="P1517" t="s">
        <v>25</v>
      </c>
      <c r="Q1517">
        <v>20</v>
      </c>
      <c r="R1517">
        <v>200</v>
      </c>
      <c r="S1517" t="s">
        <v>27</v>
      </c>
    </row>
    <row r="1518" spans="1:19" x14ac:dyDescent="0.35">
      <c r="A1518" t="s">
        <v>67</v>
      </c>
      <c r="B1518">
        <v>41</v>
      </c>
      <c r="C1518" t="s">
        <v>208</v>
      </c>
      <c r="D1518">
        <v>130</v>
      </c>
      <c r="E1518" t="s">
        <v>207</v>
      </c>
      <c r="F1518" t="s">
        <v>22</v>
      </c>
      <c r="G1518" t="s">
        <v>23</v>
      </c>
      <c r="H1518">
        <v>725</v>
      </c>
      <c r="I1518" t="s">
        <v>178</v>
      </c>
      <c r="J1518">
        <v>334</v>
      </c>
      <c r="K1518">
        <v>3</v>
      </c>
      <c r="L1518">
        <v>2</v>
      </c>
      <c r="M1518" t="s">
        <v>25</v>
      </c>
      <c r="N1518">
        <v>18</v>
      </c>
      <c r="O1518" t="s">
        <v>25</v>
      </c>
      <c r="P1518" t="s">
        <v>30</v>
      </c>
      <c r="Q1518">
        <v>30</v>
      </c>
      <c r="R1518">
        <v>100</v>
      </c>
      <c r="S1518" t="s">
        <v>27</v>
      </c>
    </row>
    <row r="1519" spans="1:19" x14ac:dyDescent="0.35">
      <c r="A1519" t="s">
        <v>68</v>
      </c>
      <c r="B1519">
        <v>42</v>
      </c>
      <c r="C1519" t="s">
        <v>208</v>
      </c>
      <c r="D1519">
        <v>130</v>
      </c>
      <c r="E1519" t="s">
        <v>207</v>
      </c>
      <c r="F1519" t="s">
        <v>22</v>
      </c>
      <c r="G1519" t="s">
        <v>23</v>
      </c>
      <c r="H1519">
        <v>545</v>
      </c>
      <c r="I1519" t="s">
        <v>178</v>
      </c>
      <c r="J1519">
        <v>334</v>
      </c>
      <c r="K1519">
        <v>3</v>
      </c>
      <c r="L1519">
        <v>1</v>
      </c>
      <c r="M1519" t="s">
        <v>25</v>
      </c>
      <c r="N1519" t="s">
        <v>26</v>
      </c>
      <c r="O1519" t="s">
        <v>30</v>
      </c>
      <c r="P1519" t="s">
        <v>25</v>
      </c>
      <c r="Q1519">
        <v>24</v>
      </c>
      <c r="R1519">
        <v>45</v>
      </c>
      <c r="S1519" t="s">
        <v>27</v>
      </c>
    </row>
    <row r="1520" spans="1:19" x14ac:dyDescent="0.35">
      <c r="A1520" t="s">
        <v>69</v>
      </c>
      <c r="B1520">
        <v>44</v>
      </c>
      <c r="C1520" t="s">
        <v>208</v>
      </c>
      <c r="D1520">
        <v>130</v>
      </c>
      <c r="E1520" t="s">
        <v>207</v>
      </c>
      <c r="F1520" t="s">
        <v>22</v>
      </c>
      <c r="G1520" t="s">
        <v>23</v>
      </c>
      <c r="H1520">
        <v>655</v>
      </c>
      <c r="I1520" t="s">
        <v>178</v>
      </c>
      <c r="J1520">
        <v>500</v>
      </c>
      <c r="K1520">
        <v>3</v>
      </c>
      <c r="L1520">
        <v>1</v>
      </c>
      <c r="M1520" t="s">
        <v>25</v>
      </c>
      <c r="N1520">
        <v>18</v>
      </c>
      <c r="O1520" t="s">
        <v>30</v>
      </c>
      <c r="P1520" t="s">
        <v>25</v>
      </c>
      <c r="Q1520">
        <v>20</v>
      </c>
      <c r="R1520">
        <v>140</v>
      </c>
      <c r="S1520" t="s">
        <v>27</v>
      </c>
    </row>
    <row r="1521" spans="1:19" x14ac:dyDescent="0.35">
      <c r="A1521" t="s">
        <v>70</v>
      </c>
      <c r="B1521">
        <v>45</v>
      </c>
      <c r="C1521" t="s">
        <v>208</v>
      </c>
      <c r="D1521">
        <v>130</v>
      </c>
      <c r="E1521" t="s">
        <v>207</v>
      </c>
      <c r="F1521" t="s">
        <v>22</v>
      </c>
      <c r="G1521" t="s">
        <v>23</v>
      </c>
      <c r="H1521">
        <v>630</v>
      </c>
      <c r="I1521" t="s">
        <v>178</v>
      </c>
      <c r="J1521">
        <v>334</v>
      </c>
      <c r="K1521">
        <v>3</v>
      </c>
      <c r="L1521">
        <v>2</v>
      </c>
      <c r="M1521" t="s">
        <v>25</v>
      </c>
      <c r="N1521" t="s">
        <v>26</v>
      </c>
      <c r="O1521" t="s">
        <v>25</v>
      </c>
      <c r="P1521" t="s">
        <v>25</v>
      </c>
      <c r="Q1521">
        <v>16</v>
      </c>
      <c r="R1521">
        <v>80</v>
      </c>
      <c r="S1521" t="s">
        <v>27</v>
      </c>
    </row>
    <row r="1522" spans="1:19" x14ac:dyDescent="0.35">
      <c r="A1522" t="s">
        <v>71</v>
      </c>
      <c r="B1522">
        <v>46</v>
      </c>
      <c r="C1522" t="s">
        <v>208</v>
      </c>
      <c r="D1522">
        <v>130</v>
      </c>
      <c r="E1522" t="s">
        <v>207</v>
      </c>
      <c r="F1522" t="s">
        <v>22</v>
      </c>
      <c r="G1522" t="s">
        <v>23</v>
      </c>
      <c r="H1522">
        <v>565</v>
      </c>
      <c r="I1522" t="s">
        <v>178</v>
      </c>
      <c r="J1522">
        <v>334</v>
      </c>
      <c r="K1522">
        <v>3</v>
      </c>
      <c r="L1522">
        <v>1</v>
      </c>
      <c r="M1522" t="s">
        <v>25</v>
      </c>
      <c r="N1522" t="s">
        <v>26</v>
      </c>
      <c r="O1522" t="s">
        <v>30</v>
      </c>
      <c r="P1522" t="s">
        <v>25</v>
      </c>
      <c r="Q1522">
        <v>24</v>
      </c>
      <c r="R1522">
        <v>100</v>
      </c>
      <c r="S1522" t="s">
        <v>31</v>
      </c>
    </row>
    <row r="1523" spans="1:19" x14ac:dyDescent="0.35">
      <c r="A1523" t="s">
        <v>72</v>
      </c>
      <c r="B1523">
        <v>47</v>
      </c>
      <c r="C1523" t="s">
        <v>208</v>
      </c>
      <c r="D1523">
        <v>130</v>
      </c>
      <c r="E1523" t="s">
        <v>207</v>
      </c>
      <c r="F1523" t="s">
        <v>22</v>
      </c>
      <c r="G1523" t="s">
        <v>23</v>
      </c>
      <c r="H1523">
        <v>590</v>
      </c>
      <c r="I1523" t="s">
        <v>178</v>
      </c>
      <c r="J1523">
        <v>667</v>
      </c>
      <c r="K1523">
        <v>3</v>
      </c>
      <c r="L1523">
        <v>1</v>
      </c>
      <c r="M1523" t="s">
        <v>25</v>
      </c>
      <c r="N1523" t="s">
        <v>26</v>
      </c>
      <c r="O1523" t="s">
        <v>30</v>
      </c>
      <c r="P1523" t="s">
        <v>25</v>
      </c>
      <c r="Q1523">
        <v>24</v>
      </c>
      <c r="R1523">
        <v>60</v>
      </c>
      <c r="S1523" t="s">
        <v>31</v>
      </c>
    </row>
    <row r="1524" spans="1:19" x14ac:dyDescent="0.35">
      <c r="A1524" t="s">
        <v>73</v>
      </c>
      <c r="B1524">
        <v>48</v>
      </c>
      <c r="C1524" t="s">
        <v>208</v>
      </c>
      <c r="D1524">
        <v>130</v>
      </c>
      <c r="E1524" t="s">
        <v>207</v>
      </c>
      <c r="F1524" t="s">
        <v>22</v>
      </c>
      <c r="G1524" t="s">
        <v>23</v>
      </c>
      <c r="H1524">
        <v>615</v>
      </c>
      <c r="I1524" t="s">
        <v>178</v>
      </c>
      <c r="J1524">
        <v>667</v>
      </c>
      <c r="K1524">
        <v>3</v>
      </c>
      <c r="L1524">
        <v>2</v>
      </c>
      <c r="M1524" t="s">
        <v>25</v>
      </c>
      <c r="N1524" t="s">
        <v>26</v>
      </c>
      <c r="O1524" t="s">
        <v>25</v>
      </c>
      <c r="P1524" t="s">
        <v>25</v>
      </c>
      <c r="Q1524">
        <v>24</v>
      </c>
      <c r="R1524">
        <v>184</v>
      </c>
      <c r="S1524" t="s">
        <v>27</v>
      </c>
    </row>
    <row r="1525" spans="1:19" x14ac:dyDescent="0.35">
      <c r="A1525" t="s">
        <v>74</v>
      </c>
      <c r="B1525">
        <v>49</v>
      </c>
      <c r="C1525" t="s">
        <v>208</v>
      </c>
      <c r="D1525">
        <v>130</v>
      </c>
      <c r="E1525" t="s">
        <v>207</v>
      </c>
      <c r="F1525" t="s">
        <v>22</v>
      </c>
      <c r="G1525" t="s">
        <v>23</v>
      </c>
      <c r="H1525">
        <v>585</v>
      </c>
      <c r="I1525" t="s">
        <v>178</v>
      </c>
      <c r="J1525">
        <v>667</v>
      </c>
      <c r="K1525">
        <v>3</v>
      </c>
      <c r="L1525">
        <v>1</v>
      </c>
      <c r="M1525" t="s">
        <v>25</v>
      </c>
      <c r="N1525" t="s">
        <v>26</v>
      </c>
      <c r="O1525" t="s">
        <v>25</v>
      </c>
      <c r="P1525" t="s">
        <v>25</v>
      </c>
      <c r="Q1525">
        <v>24</v>
      </c>
      <c r="R1525">
        <v>47</v>
      </c>
      <c r="S1525" t="s">
        <v>27</v>
      </c>
    </row>
    <row r="1526" spans="1:19" x14ac:dyDescent="0.35">
      <c r="A1526" t="s">
        <v>75</v>
      </c>
      <c r="B1526">
        <v>50</v>
      </c>
      <c r="C1526" t="s">
        <v>208</v>
      </c>
      <c r="D1526">
        <v>130</v>
      </c>
      <c r="E1526" t="s">
        <v>207</v>
      </c>
      <c r="F1526" t="s">
        <v>22</v>
      </c>
      <c r="G1526" t="s">
        <v>23</v>
      </c>
      <c r="H1526">
        <v>615</v>
      </c>
      <c r="I1526" t="s">
        <v>178</v>
      </c>
      <c r="J1526">
        <v>667</v>
      </c>
      <c r="K1526">
        <v>3</v>
      </c>
      <c r="L1526">
        <v>1</v>
      </c>
      <c r="M1526" t="s">
        <v>25</v>
      </c>
      <c r="N1526" t="s">
        <v>26</v>
      </c>
      <c r="O1526" t="s">
        <v>25</v>
      </c>
      <c r="P1526" t="s">
        <v>25</v>
      </c>
      <c r="Q1526">
        <v>20</v>
      </c>
      <c r="R1526">
        <v>240</v>
      </c>
      <c r="S1526" t="s">
        <v>27</v>
      </c>
    </row>
    <row r="1527" spans="1:19" x14ac:dyDescent="0.35">
      <c r="A1527" t="s">
        <v>76</v>
      </c>
      <c r="B1527">
        <v>51</v>
      </c>
      <c r="C1527" t="s">
        <v>208</v>
      </c>
      <c r="D1527">
        <v>130</v>
      </c>
      <c r="E1527" t="s">
        <v>207</v>
      </c>
      <c r="F1527" t="s">
        <v>22</v>
      </c>
      <c r="G1527" t="s">
        <v>23</v>
      </c>
      <c r="H1527">
        <v>585</v>
      </c>
      <c r="I1527" t="s">
        <v>178</v>
      </c>
      <c r="J1527">
        <v>667</v>
      </c>
      <c r="K1527">
        <v>3</v>
      </c>
      <c r="L1527">
        <v>1</v>
      </c>
      <c r="M1527" t="s">
        <v>25</v>
      </c>
      <c r="N1527" t="s">
        <v>26</v>
      </c>
      <c r="O1527" t="s">
        <v>25</v>
      </c>
      <c r="P1527" t="s">
        <v>30</v>
      </c>
      <c r="Q1527">
        <v>20</v>
      </c>
      <c r="R1527">
        <v>70</v>
      </c>
      <c r="S1527" t="s">
        <v>27</v>
      </c>
    </row>
    <row r="1528" spans="1:19" x14ac:dyDescent="0.35">
      <c r="A1528" t="s">
        <v>77</v>
      </c>
      <c r="B1528">
        <v>53</v>
      </c>
      <c r="C1528" t="s">
        <v>208</v>
      </c>
      <c r="D1528">
        <v>130</v>
      </c>
      <c r="E1528" t="s">
        <v>207</v>
      </c>
      <c r="F1528" t="s">
        <v>22</v>
      </c>
      <c r="G1528" t="s">
        <v>23</v>
      </c>
      <c r="H1528">
        <v>681</v>
      </c>
      <c r="I1528" t="s">
        <v>178</v>
      </c>
      <c r="J1528">
        <v>667</v>
      </c>
      <c r="K1528">
        <v>3</v>
      </c>
      <c r="L1528">
        <v>2</v>
      </c>
      <c r="M1528" t="s">
        <v>25</v>
      </c>
      <c r="N1528" t="s">
        <v>26</v>
      </c>
      <c r="O1528" t="s">
        <v>30</v>
      </c>
      <c r="P1528" t="s">
        <v>25</v>
      </c>
      <c r="Q1528">
        <v>30</v>
      </c>
      <c r="R1528">
        <v>137</v>
      </c>
      <c r="S1528" t="s">
        <v>27</v>
      </c>
    </row>
    <row r="1529" spans="1:19" x14ac:dyDescent="0.35">
      <c r="A1529" t="s">
        <v>79</v>
      </c>
      <c r="B1529">
        <v>54</v>
      </c>
      <c r="C1529" t="s">
        <v>208</v>
      </c>
      <c r="D1529">
        <v>130</v>
      </c>
      <c r="E1529" t="s">
        <v>207</v>
      </c>
      <c r="F1529" t="s">
        <v>22</v>
      </c>
      <c r="G1529" t="s">
        <v>23</v>
      </c>
      <c r="H1529">
        <v>615</v>
      </c>
      <c r="I1529" t="s">
        <v>178</v>
      </c>
      <c r="J1529">
        <v>667</v>
      </c>
      <c r="K1529">
        <v>3</v>
      </c>
      <c r="L1529">
        <v>1</v>
      </c>
      <c r="M1529" t="s">
        <v>25</v>
      </c>
      <c r="N1529" t="s">
        <v>26</v>
      </c>
      <c r="O1529" t="s">
        <v>30</v>
      </c>
      <c r="P1529" t="s">
        <v>25</v>
      </c>
      <c r="Q1529">
        <v>24</v>
      </c>
      <c r="R1529">
        <v>100</v>
      </c>
      <c r="S1529" t="s">
        <v>31</v>
      </c>
    </row>
    <row r="1530" spans="1:19" x14ac:dyDescent="0.35">
      <c r="A1530" t="s">
        <v>80</v>
      </c>
      <c r="B1530">
        <v>55</v>
      </c>
      <c r="C1530" t="s">
        <v>208</v>
      </c>
      <c r="D1530">
        <v>130</v>
      </c>
      <c r="E1530" t="s">
        <v>207</v>
      </c>
      <c r="F1530" t="s">
        <v>22</v>
      </c>
      <c r="G1530" t="s">
        <v>23</v>
      </c>
      <c r="H1530">
        <v>650</v>
      </c>
      <c r="I1530" t="s">
        <v>178</v>
      </c>
      <c r="J1530">
        <v>667</v>
      </c>
      <c r="K1530">
        <v>3</v>
      </c>
      <c r="L1530">
        <v>2</v>
      </c>
      <c r="M1530" t="s">
        <v>25</v>
      </c>
      <c r="N1530" t="s">
        <v>26</v>
      </c>
      <c r="O1530" t="s">
        <v>25</v>
      </c>
      <c r="P1530" t="s">
        <v>30</v>
      </c>
      <c r="Q1530">
        <v>24</v>
      </c>
      <c r="R1530">
        <v>75</v>
      </c>
      <c r="S1530" t="s">
        <v>31</v>
      </c>
    </row>
    <row r="1531" spans="1:19" x14ac:dyDescent="0.35">
      <c r="A1531" t="s">
        <v>81</v>
      </c>
      <c r="B1531">
        <v>56</v>
      </c>
      <c r="C1531" t="s">
        <v>208</v>
      </c>
      <c r="D1531">
        <v>130</v>
      </c>
      <c r="E1531" t="s">
        <v>207</v>
      </c>
      <c r="F1531" t="s">
        <v>22</v>
      </c>
      <c r="G1531" t="s">
        <v>23</v>
      </c>
      <c r="H1531">
        <v>690</v>
      </c>
      <c r="I1531" t="s">
        <v>178</v>
      </c>
      <c r="J1531">
        <v>667</v>
      </c>
      <c r="K1531">
        <v>3</v>
      </c>
      <c r="L1531">
        <v>1</v>
      </c>
      <c r="M1531" t="s">
        <v>25</v>
      </c>
      <c r="N1531" t="s">
        <v>26</v>
      </c>
      <c r="O1531" t="s">
        <v>25</v>
      </c>
      <c r="P1531" t="s">
        <v>25</v>
      </c>
      <c r="Q1531">
        <v>32</v>
      </c>
      <c r="R1531">
        <v>120</v>
      </c>
      <c r="S1531" t="s">
        <v>27</v>
      </c>
    </row>
    <row r="1532" spans="1:19" x14ac:dyDescent="0.35">
      <c r="A1532" t="s">
        <v>19</v>
      </c>
      <c r="B1532">
        <v>1</v>
      </c>
      <c r="C1532" t="s">
        <v>209</v>
      </c>
      <c r="D1532">
        <v>131</v>
      </c>
      <c r="E1532" t="s">
        <v>179</v>
      </c>
      <c r="F1532" t="s">
        <v>22</v>
      </c>
      <c r="G1532" t="s">
        <v>25</v>
      </c>
      <c r="H1532" t="s">
        <v>26</v>
      </c>
      <c r="I1532" t="s">
        <v>26</v>
      </c>
      <c r="J1532" t="s">
        <v>26</v>
      </c>
      <c r="K1532" t="s">
        <v>26</v>
      </c>
      <c r="L1532" t="s">
        <v>26</v>
      </c>
      <c r="M1532" t="s">
        <v>26</v>
      </c>
      <c r="N1532" t="s">
        <v>26</v>
      </c>
      <c r="O1532" t="s">
        <v>26</v>
      </c>
      <c r="P1532" t="s">
        <v>26</v>
      </c>
      <c r="Q1532" t="s">
        <v>26</v>
      </c>
      <c r="R1532" t="s">
        <v>26</v>
      </c>
      <c r="S1532" t="s">
        <v>26</v>
      </c>
    </row>
    <row r="1533" spans="1:19" x14ac:dyDescent="0.35">
      <c r="A1533" t="s">
        <v>28</v>
      </c>
      <c r="B1533">
        <v>2</v>
      </c>
      <c r="C1533" t="s">
        <v>209</v>
      </c>
      <c r="D1533">
        <v>131</v>
      </c>
      <c r="E1533" t="s">
        <v>179</v>
      </c>
      <c r="F1533" t="s">
        <v>22</v>
      </c>
      <c r="G1533" t="s">
        <v>25</v>
      </c>
      <c r="H1533" t="s">
        <v>26</v>
      </c>
      <c r="I1533" t="s">
        <v>26</v>
      </c>
      <c r="J1533" t="s">
        <v>26</v>
      </c>
      <c r="K1533" t="s">
        <v>26</v>
      </c>
      <c r="L1533" t="s">
        <v>26</v>
      </c>
      <c r="M1533" t="s">
        <v>26</v>
      </c>
      <c r="N1533" t="s">
        <v>26</v>
      </c>
      <c r="O1533" t="s">
        <v>26</v>
      </c>
      <c r="P1533" t="s">
        <v>26</v>
      </c>
      <c r="Q1533" t="s">
        <v>26</v>
      </c>
      <c r="R1533" t="s">
        <v>26</v>
      </c>
      <c r="S1533" t="s">
        <v>26</v>
      </c>
    </row>
    <row r="1534" spans="1:19" x14ac:dyDescent="0.35">
      <c r="A1534" t="s">
        <v>32</v>
      </c>
      <c r="B1534">
        <v>4</v>
      </c>
      <c r="C1534" t="s">
        <v>209</v>
      </c>
      <c r="D1534">
        <v>131</v>
      </c>
      <c r="E1534" t="s">
        <v>179</v>
      </c>
      <c r="F1534" t="s">
        <v>22</v>
      </c>
      <c r="G1534" t="s">
        <v>25</v>
      </c>
      <c r="H1534" t="s">
        <v>26</v>
      </c>
      <c r="I1534" t="s">
        <v>26</v>
      </c>
      <c r="J1534" t="s">
        <v>26</v>
      </c>
      <c r="K1534" t="s">
        <v>26</v>
      </c>
      <c r="L1534" t="s">
        <v>26</v>
      </c>
      <c r="M1534" t="s">
        <v>26</v>
      </c>
      <c r="N1534" t="s">
        <v>26</v>
      </c>
      <c r="O1534" t="s">
        <v>26</v>
      </c>
      <c r="P1534" t="s">
        <v>26</v>
      </c>
      <c r="Q1534" t="s">
        <v>26</v>
      </c>
      <c r="R1534" t="s">
        <v>26</v>
      </c>
      <c r="S1534" t="s">
        <v>26</v>
      </c>
    </row>
    <row r="1535" spans="1:19" x14ac:dyDescent="0.35">
      <c r="A1535" t="s">
        <v>33</v>
      </c>
      <c r="B1535">
        <v>5</v>
      </c>
      <c r="C1535" t="s">
        <v>209</v>
      </c>
      <c r="D1535">
        <v>131</v>
      </c>
      <c r="E1535" t="s">
        <v>179</v>
      </c>
      <c r="F1535" t="s">
        <v>22</v>
      </c>
      <c r="G1535" t="s">
        <v>25</v>
      </c>
      <c r="H1535" t="s">
        <v>26</v>
      </c>
      <c r="I1535" t="s">
        <v>26</v>
      </c>
      <c r="J1535" t="s">
        <v>26</v>
      </c>
      <c r="K1535" t="s">
        <v>26</v>
      </c>
      <c r="L1535" t="s">
        <v>26</v>
      </c>
      <c r="M1535" t="s">
        <v>26</v>
      </c>
      <c r="N1535" t="s">
        <v>26</v>
      </c>
      <c r="O1535" t="s">
        <v>26</v>
      </c>
      <c r="P1535" t="s">
        <v>26</v>
      </c>
      <c r="Q1535" t="s">
        <v>26</v>
      </c>
      <c r="R1535" t="s">
        <v>26</v>
      </c>
      <c r="S1535" t="s">
        <v>26</v>
      </c>
    </row>
    <row r="1536" spans="1:19" x14ac:dyDescent="0.35">
      <c r="A1536" t="s">
        <v>34</v>
      </c>
      <c r="B1536">
        <v>6</v>
      </c>
      <c r="C1536" t="s">
        <v>209</v>
      </c>
      <c r="D1536">
        <v>131</v>
      </c>
      <c r="E1536" t="s">
        <v>179</v>
      </c>
      <c r="F1536" t="s">
        <v>22</v>
      </c>
      <c r="G1536" t="s">
        <v>25</v>
      </c>
      <c r="H1536" t="s">
        <v>26</v>
      </c>
      <c r="I1536" t="s">
        <v>26</v>
      </c>
      <c r="J1536" t="s">
        <v>26</v>
      </c>
      <c r="K1536" t="s">
        <v>26</v>
      </c>
      <c r="L1536" t="s">
        <v>26</v>
      </c>
      <c r="M1536" t="s">
        <v>26</v>
      </c>
      <c r="N1536" t="s">
        <v>26</v>
      </c>
      <c r="O1536" t="s">
        <v>26</v>
      </c>
      <c r="P1536" t="s">
        <v>26</v>
      </c>
      <c r="Q1536" t="s">
        <v>26</v>
      </c>
      <c r="R1536" t="s">
        <v>26</v>
      </c>
      <c r="S1536" t="s">
        <v>26</v>
      </c>
    </row>
    <row r="1537" spans="1:19" x14ac:dyDescent="0.35">
      <c r="A1537" t="s">
        <v>35</v>
      </c>
      <c r="B1537">
        <v>8</v>
      </c>
      <c r="C1537" t="s">
        <v>209</v>
      </c>
      <c r="D1537">
        <v>131</v>
      </c>
      <c r="E1537" t="s">
        <v>179</v>
      </c>
      <c r="F1537" t="s">
        <v>22</v>
      </c>
      <c r="G1537" t="s">
        <v>25</v>
      </c>
      <c r="H1537" t="s">
        <v>26</v>
      </c>
      <c r="I1537" t="s">
        <v>26</v>
      </c>
      <c r="J1537" t="s">
        <v>26</v>
      </c>
      <c r="K1537" t="s">
        <v>26</v>
      </c>
      <c r="L1537" t="s">
        <v>26</v>
      </c>
      <c r="M1537" t="s">
        <v>26</v>
      </c>
      <c r="N1537" t="s">
        <v>26</v>
      </c>
      <c r="O1537" t="s">
        <v>26</v>
      </c>
      <c r="P1537" t="s">
        <v>26</v>
      </c>
      <c r="Q1537" t="s">
        <v>26</v>
      </c>
      <c r="R1537" t="s">
        <v>26</v>
      </c>
      <c r="S1537" t="s">
        <v>26</v>
      </c>
    </row>
    <row r="1538" spans="1:19" x14ac:dyDescent="0.35">
      <c r="A1538" t="s">
        <v>36</v>
      </c>
      <c r="B1538">
        <v>9</v>
      </c>
      <c r="C1538" t="s">
        <v>209</v>
      </c>
      <c r="D1538">
        <v>131</v>
      </c>
      <c r="E1538" t="s">
        <v>179</v>
      </c>
      <c r="F1538" t="s">
        <v>22</v>
      </c>
      <c r="G1538" t="s">
        <v>25</v>
      </c>
      <c r="H1538" t="s">
        <v>26</v>
      </c>
      <c r="I1538" t="s">
        <v>26</v>
      </c>
      <c r="J1538" t="s">
        <v>26</v>
      </c>
      <c r="K1538" t="s">
        <v>26</v>
      </c>
      <c r="L1538" t="s">
        <v>26</v>
      </c>
      <c r="M1538" t="s">
        <v>26</v>
      </c>
      <c r="N1538" t="s">
        <v>26</v>
      </c>
      <c r="O1538" t="s">
        <v>26</v>
      </c>
      <c r="P1538" t="s">
        <v>26</v>
      </c>
      <c r="Q1538" t="s">
        <v>26</v>
      </c>
      <c r="R1538" t="s">
        <v>26</v>
      </c>
      <c r="S1538" t="s">
        <v>26</v>
      </c>
    </row>
    <row r="1539" spans="1:19" x14ac:dyDescent="0.35">
      <c r="A1539" t="s">
        <v>37</v>
      </c>
      <c r="B1539">
        <v>10</v>
      </c>
      <c r="C1539" t="s">
        <v>209</v>
      </c>
      <c r="D1539">
        <v>131</v>
      </c>
      <c r="E1539" t="s">
        <v>179</v>
      </c>
      <c r="F1539" t="s">
        <v>22</v>
      </c>
      <c r="G1539" t="s">
        <v>25</v>
      </c>
      <c r="H1539" t="s">
        <v>26</v>
      </c>
      <c r="I1539" t="s">
        <v>26</v>
      </c>
      <c r="J1539" t="s">
        <v>26</v>
      </c>
      <c r="K1539" t="s">
        <v>26</v>
      </c>
      <c r="L1539" t="s">
        <v>26</v>
      </c>
      <c r="M1539" t="s">
        <v>26</v>
      </c>
      <c r="N1539" t="s">
        <v>26</v>
      </c>
      <c r="O1539" t="s">
        <v>26</v>
      </c>
      <c r="P1539" t="s">
        <v>26</v>
      </c>
      <c r="Q1539" t="s">
        <v>26</v>
      </c>
      <c r="R1539" t="s">
        <v>26</v>
      </c>
      <c r="S1539" t="s">
        <v>26</v>
      </c>
    </row>
    <row r="1540" spans="1:19" x14ac:dyDescent="0.35">
      <c r="A1540" t="s">
        <v>38</v>
      </c>
      <c r="B1540">
        <v>11</v>
      </c>
      <c r="C1540" t="s">
        <v>209</v>
      </c>
      <c r="D1540">
        <v>131</v>
      </c>
      <c r="E1540" t="s">
        <v>179</v>
      </c>
      <c r="F1540" t="s">
        <v>22</v>
      </c>
      <c r="G1540" t="s">
        <v>25</v>
      </c>
      <c r="H1540" t="s">
        <v>26</v>
      </c>
      <c r="I1540" t="s">
        <v>26</v>
      </c>
      <c r="J1540" t="s">
        <v>26</v>
      </c>
      <c r="K1540" t="s">
        <v>26</v>
      </c>
      <c r="L1540" t="s">
        <v>26</v>
      </c>
      <c r="M1540" t="s">
        <v>26</v>
      </c>
      <c r="N1540" t="s">
        <v>26</v>
      </c>
      <c r="O1540" t="s">
        <v>26</v>
      </c>
      <c r="P1540" t="s">
        <v>26</v>
      </c>
      <c r="Q1540" t="s">
        <v>26</v>
      </c>
      <c r="R1540" t="s">
        <v>26</v>
      </c>
      <c r="S1540" t="s">
        <v>26</v>
      </c>
    </row>
    <row r="1541" spans="1:19" x14ac:dyDescent="0.35">
      <c r="A1541" t="s">
        <v>39</v>
      </c>
      <c r="B1541">
        <v>12</v>
      </c>
      <c r="C1541" t="s">
        <v>209</v>
      </c>
      <c r="D1541">
        <v>131</v>
      </c>
      <c r="E1541" t="s">
        <v>179</v>
      </c>
      <c r="F1541" t="s">
        <v>22</v>
      </c>
      <c r="G1541" t="s">
        <v>25</v>
      </c>
      <c r="H1541" t="s">
        <v>26</v>
      </c>
      <c r="I1541" t="s">
        <v>26</v>
      </c>
      <c r="J1541" t="s">
        <v>26</v>
      </c>
      <c r="K1541" t="s">
        <v>26</v>
      </c>
      <c r="L1541" t="s">
        <v>26</v>
      </c>
      <c r="M1541" t="s">
        <v>26</v>
      </c>
      <c r="N1541" t="s">
        <v>26</v>
      </c>
      <c r="O1541" t="s">
        <v>26</v>
      </c>
      <c r="P1541" t="s">
        <v>26</v>
      </c>
      <c r="Q1541" t="s">
        <v>26</v>
      </c>
      <c r="R1541" t="s">
        <v>26</v>
      </c>
      <c r="S1541" t="s">
        <v>26</v>
      </c>
    </row>
    <row r="1542" spans="1:19" x14ac:dyDescent="0.35">
      <c r="A1542" t="s">
        <v>40</v>
      </c>
      <c r="B1542">
        <v>13</v>
      </c>
      <c r="C1542" t="s">
        <v>209</v>
      </c>
      <c r="D1542">
        <v>131</v>
      </c>
      <c r="E1542" t="s">
        <v>179</v>
      </c>
      <c r="F1542" t="s">
        <v>22</v>
      </c>
      <c r="G1542" t="s">
        <v>25</v>
      </c>
      <c r="H1542" t="s">
        <v>26</v>
      </c>
      <c r="I1542" t="s">
        <v>26</v>
      </c>
      <c r="J1542" t="s">
        <v>26</v>
      </c>
      <c r="K1542" t="s">
        <v>26</v>
      </c>
      <c r="L1542" t="s">
        <v>26</v>
      </c>
      <c r="M1542" t="s">
        <v>26</v>
      </c>
      <c r="N1542" t="s">
        <v>26</v>
      </c>
      <c r="O1542" t="s">
        <v>26</v>
      </c>
      <c r="P1542" t="s">
        <v>26</v>
      </c>
      <c r="Q1542" t="s">
        <v>26</v>
      </c>
      <c r="R1542" t="s">
        <v>26</v>
      </c>
      <c r="S1542" t="s">
        <v>26</v>
      </c>
    </row>
    <row r="1543" spans="1:19" x14ac:dyDescent="0.35">
      <c r="A1543" t="s">
        <v>41</v>
      </c>
      <c r="B1543">
        <v>15</v>
      </c>
      <c r="C1543" t="s">
        <v>209</v>
      </c>
      <c r="D1543">
        <v>131</v>
      </c>
      <c r="E1543" t="s">
        <v>179</v>
      </c>
      <c r="F1543" t="s">
        <v>22</v>
      </c>
      <c r="G1543" t="s">
        <v>25</v>
      </c>
      <c r="H1543" t="s">
        <v>26</v>
      </c>
      <c r="I1543" t="s">
        <v>26</v>
      </c>
      <c r="J1543" t="s">
        <v>26</v>
      </c>
      <c r="K1543" t="s">
        <v>26</v>
      </c>
      <c r="L1543" t="s">
        <v>26</v>
      </c>
      <c r="M1543" t="s">
        <v>26</v>
      </c>
      <c r="N1543" t="s">
        <v>26</v>
      </c>
      <c r="O1543" t="s">
        <v>26</v>
      </c>
      <c r="P1543" t="s">
        <v>26</v>
      </c>
      <c r="Q1543" t="s">
        <v>26</v>
      </c>
      <c r="R1543" t="s">
        <v>26</v>
      </c>
      <c r="S1543" t="s">
        <v>26</v>
      </c>
    </row>
    <row r="1544" spans="1:19" x14ac:dyDescent="0.35">
      <c r="A1544" t="s">
        <v>42</v>
      </c>
      <c r="B1544">
        <v>16</v>
      </c>
      <c r="C1544" t="s">
        <v>209</v>
      </c>
      <c r="D1544">
        <v>131</v>
      </c>
      <c r="E1544" t="s">
        <v>179</v>
      </c>
      <c r="F1544" t="s">
        <v>22</v>
      </c>
      <c r="G1544" t="s">
        <v>25</v>
      </c>
      <c r="H1544" t="s">
        <v>26</v>
      </c>
      <c r="I1544" t="s">
        <v>26</v>
      </c>
      <c r="J1544" t="s">
        <v>26</v>
      </c>
      <c r="K1544" t="s">
        <v>26</v>
      </c>
      <c r="L1544" t="s">
        <v>26</v>
      </c>
      <c r="M1544" t="s">
        <v>26</v>
      </c>
      <c r="N1544" t="s">
        <v>26</v>
      </c>
      <c r="O1544" t="s">
        <v>26</v>
      </c>
      <c r="P1544" t="s">
        <v>26</v>
      </c>
      <c r="Q1544" t="s">
        <v>26</v>
      </c>
      <c r="R1544" t="s">
        <v>26</v>
      </c>
      <c r="S1544" t="s">
        <v>26</v>
      </c>
    </row>
    <row r="1545" spans="1:19" x14ac:dyDescent="0.35">
      <c r="A1545" t="s">
        <v>43</v>
      </c>
      <c r="B1545">
        <v>17</v>
      </c>
      <c r="C1545" t="s">
        <v>209</v>
      </c>
      <c r="D1545">
        <v>131</v>
      </c>
      <c r="E1545" t="s">
        <v>179</v>
      </c>
      <c r="F1545" t="s">
        <v>22</v>
      </c>
      <c r="G1545" t="s">
        <v>25</v>
      </c>
      <c r="H1545" t="s">
        <v>26</v>
      </c>
      <c r="I1545" t="s">
        <v>26</v>
      </c>
      <c r="J1545" t="s">
        <v>26</v>
      </c>
      <c r="K1545" t="s">
        <v>26</v>
      </c>
      <c r="L1545" t="s">
        <v>26</v>
      </c>
      <c r="M1545" t="s">
        <v>26</v>
      </c>
      <c r="N1545" t="s">
        <v>26</v>
      </c>
      <c r="O1545" t="s">
        <v>26</v>
      </c>
      <c r="P1545" t="s">
        <v>26</v>
      </c>
      <c r="Q1545" t="s">
        <v>26</v>
      </c>
      <c r="R1545" t="s">
        <v>26</v>
      </c>
      <c r="S1545" t="s">
        <v>26</v>
      </c>
    </row>
    <row r="1546" spans="1:19" x14ac:dyDescent="0.35">
      <c r="A1546" t="s">
        <v>44</v>
      </c>
      <c r="B1546">
        <v>18</v>
      </c>
      <c r="C1546" t="s">
        <v>209</v>
      </c>
      <c r="D1546">
        <v>131</v>
      </c>
      <c r="E1546" t="s">
        <v>179</v>
      </c>
      <c r="F1546" t="s">
        <v>22</v>
      </c>
      <c r="G1546" t="s">
        <v>25</v>
      </c>
      <c r="H1546" t="s">
        <v>26</v>
      </c>
      <c r="I1546" t="s">
        <v>26</v>
      </c>
      <c r="J1546" t="s">
        <v>26</v>
      </c>
      <c r="K1546" t="s">
        <v>26</v>
      </c>
      <c r="L1546" t="s">
        <v>26</v>
      </c>
      <c r="M1546" t="s">
        <v>26</v>
      </c>
      <c r="N1546" t="s">
        <v>26</v>
      </c>
      <c r="O1546" t="s">
        <v>26</v>
      </c>
      <c r="P1546" t="s">
        <v>26</v>
      </c>
      <c r="Q1546" t="s">
        <v>26</v>
      </c>
      <c r="R1546" t="s">
        <v>26</v>
      </c>
      <c r="S1546" t="s">
        <v>26</v>
      </c>
    </row>
    <row r="1547" spans="1:19" x14ac:dyDescent="0.35">
      <c r="A1547" t="s">
        <v>45</v>
      </c>
      <c r="B1547">
        <v>19</v>
      </c>
      <c r="C1547" t="s">
        <v>209</v>
      </c>
      <c r="D1547">
        <v>131</v>
      </c>
      <c r="E1547" t="s">
        <v>179</v>
      </c>
      <c r="F1547" t="s">
        <v>22</v>
      </c>
      <c r="G1547" t="s">
        <v>25</v>
      </c>
      <c r="H1547" t="s">
        <v>26</v>
      </c>
      <c r="I1547" t="s">
        <v>26</v>
      </c>
      <c r="J1547" t="s">
        <v>26</v>
      </c>
      <c r="K1547" t="s">
        <v>26</v>
      </c>
      <c r="L1547" t="s">
        <v>26</v>
      </c>
      <c r="M1547" t="s">
        <v>26</v>
      </c>
      <c r="N1547" t="s">
        <v>26</v>
      </c>
      <c r="O1547" t="s">
        <v>26</v>
      </c>
      <c r="P1547" t="s">
        <v>26</v>
      </c>
      <c r="Q1547" t="s">
        <v>26</v>
      </c>
      <c r="R1547" t="s">
        <v>26</v>
      </c>
      <c r="S1547" t="s">
        <v>26</v>
      </c>
    </row>
    <row r="1548" spans="1:19" x14ac:dyDescent="0.35">
      <c r="A1548" t="s">
        <v>46</v>
      </c>
      <c r="B1548">
        <v>20</v>
      </c>
      <c r="C1548" t="s">
        <v>209</v>
      </c>
      <c r="D1548">
        <v>131</v>
      </c>
      <c r="E1548" t="s">
        <v>179</v>
      </c>
      <c r="F1548" t="s">
        <v>22</v>
      </c>
      <c r="G1548" t="s">
        <v>25</v>
      </c>
      <c r="H1548" t="s">
        <v>26</v>
      </c>
      <c r="I1548" t="s">
        <v>26</v>
      </c>
      <c r="J1548" t="s">
        <v>26</v>
      </c>
      <c r="K1548" t="s">
        <v>26</v>
      </c>
      <c r="L1548" t="s">
        <v>26</v>
      </c>
      <c r="M1548" t="s">
        <v>26</v>
      </c>
      <c r="N1548" t="s">
        <v>26</v>
      </c>
      <c r="O1548" t="s">
        <v>26</v>
      </c>
      <c r="P1548" t="s">
        <v>26</v>
      </c>
      <c r="Q1548" t="s">
        <v>26</v>
      </c>
      <c r="R1548" t="s">
        <v>26</v>
      </c>
      <c r="S1548" t="s">
        <v>26</v>
      </c>
    </row>
    <row r="1549" spans="1:19" x14ac:dyDescent="0.35">
      <c r="A1549" t="s">
        <v>47</v>
      </c>
      <c r="B1549">
        <v>21</v>
      </c>
      <c r="C1549" t="s">
        <v>209</v>
      </c>
      <c r="D1549">
        <v>131</v>
      </c>
      <c r="E1549" t="s">
        <v>179</v>
      </c>
      <c r="F1549" t="s">
        <v>22</v>
      </c>
      <c r="G1549" t="s">
        <v>25</v>
      </c>
      <c r="H1549" t="s">
        <v>26</v>
      </c>
      <c r="I1549" t="s">
        <v>26</v>
      </c>
      <c r="J1549" t="s">
        <v>26</v>
      </c>
      <c r="K1549" t="s">
        <v>26</v>
      </c>
      <c r="L1549" t="s">
        <v>26</v>
      </c>
      <c r="M1549" t="s">
        <v>26</v>
      </c>
      <c r="N1549" t="s">
        <v>26</v>
      </c>
      <c r="O1549" t="s">
        <v>26</v>
      </c>
      <c r="P1549" t="s">
        <v>26</v>
      </c>
      <c r="Q1549" t="s">
        <v>26</v>
      </c>
      <c r="R1549" t="s">
        <v>26</v>
      </c>
      <c r="S1549" t="s">
        <v>26</v>
      </c>
    </row>
    <row r="1550" spans="1:19" x14ac:dyDescent="0.35">
      <c r="A1550" t="s">
        <v>48</v>
      </c>
      <c r="B1550">
        <v>22</v>
      </c>
      <c r="C1550" t="s">
        <v>209</v>
      </c>
      <c r="D1550">
        <v>131</v>
      </c>
      <c r="E1550" t="s">
        <v>179</v>
      </c>
      <c r="F1550" t="s">
        <v>22</v>
      </c>
      <c r="G1550" t="s">
        <v>25</v>
      </c>
      <c r="H1550" t="s">
        <v>26</v>
      </c>
      <c r="I1550" t="s">
        <v>26</v>
      </c>
      <c r="J1550" t="s">
        <v>26</v>
      </c>
      <c r="K1550" t="s">
        <v>26</v>
      </c>
      <c r="L1550" t="s">
        <v>26</v>
      </c>
      <c r="M1550" t="s">
        <v>26</v>
      </c>
      <c r="N1550" t="s">
        <v>26</v>
      </c>
      <c r="O1550" t="s">
        <v>26</v>
      </c>
      <c r="P1550" t="s">
        <v>26</v>
      </c>
      <c r="Q1550" t="s">
        <v>26</v>
      </c>
      <c r="R1550" t="s">
        <v>26</v>
      </c>
      <c r="S1550" t="s">
        <v>26</v>
      </c>
    </row>
    <row r="1551" spans="1:19" x14ac:dyDescent="0.35">
      <c r="A1551" t="s">
        <v>49</v>
      </c>
      <c r="B1551">
        <v>23</v>
      </c>
      <c r="C1551" t="s">
        <v>209</v>
      </c>
      <c r="D1551">
        <v>131</v>
      </c>
      <c r="E1551" t="s">
        <v>179</v>
      </c>
      <c r="F1551" t="s">
        <v>22</v>
      </c>
      <c r="G1551" t="s">
        <v>25</v>
      </c>
      <c r="H1551" t="s">
        <v>26</v>
      </c>
      <c r="I1551" t="s">
        <v>26</v>
      </c>
      <c r="J1551" t="s">
        <v>26</v>
      </c>
      <c r="K1551" t="s">
        <v>26</v>
      </c>
      <c r="L1551" t="s">
        <v>26</v>
      </c>
      <c r="M1551" t="s">
        <v>26</v>
      </c>
      <c r="N1551" t="s">
        <v>26</v>
      </c>
      <c r="O1551" t="s">
        <v>26</v>
      </c>
      <c r="P1551" t="s">
        <v>26</v>
      </c>
      <c r="Q1551" t="s">
        <v>26</v>
      </c>
      <c r="R1551" t="s">
        <v>26</v>
      </c>
      <c r="S1551" t="s">
        <v>26</v>
      </c>
    </row>
    <row r="1552" spans="1:19" x14ac:dyDescent="0.35">
      <c r="A1552" t="s">
        <v>50</v>
      </c>
      <c r="B1552">
        <v>24</v>
      </c>
      <c r="C1552" t="s">
        <v>209</v>
      </c>
      <c r="D1552">
        <v>131</v>
      </c>
      <c r="E1552" t="s">
        <v>179</v>
      </c>
      <c r="F1552" t="s">
        <v>22</v>
      </c>
      <c r="G1552" t="s">
        <v>25</v>
      </c>
      <c r="H1552" t="s">
        <v>26</v>
      </c>
      <c r="I1552" t="s">
        <v>26</v>
      </c>
      <c r="J1552" t="s">
        <v>26</v>
      </c>
      <c r="K1552" t="s">
        <v>26</v>
      </c>
      <c r="L1552" t="s">
        <v>26</v>
      </c>
      <c r="M1552" t="s">
        <v>26</v>
      </c>
      <c r="N1552" t="s">
        <v>26</v>
      </c>
      <c r="O1552" t="s">
        <v>26</v>
      </c>
      <c r="P1552" t="s">
        <v>26</v>
      </c>
      <c r="Q1552" t="s">
        <v>26</v>
      </c>
      <c r="R1552" t="s">
        <v>26</v>
      </c>
      <c r="S1552" t="s">
        <v>26</v>
      </c>
    </row>
    <row r="1553" spans="1:19" x14ac:dyDescent="0.35">
      <c r="A1553" t="s">
        <v>51</v>
      </c>
      <c r="B1553">
        <v>25</v>
      </c>
      <c r="C1553" t="s">
        <v>209</v>
      </c>
      <c r="D1553">
        <v>131</v>
      </c>
      <c r="E1553" t="s">
        <v>179</v>
      </c>
      <c r="F1553" t="s">
        <v>22</v>
      </c>
      <c r="G1553" t="s">
        <v>25</v>
      </c>
      <c r="H1553" t="s">
        <v>26</v>
      </c>
      <c r="I1553" t="s">
        <v>26</v>
      </c>
      <c r="J1553" t="s">
        <v>26</v>
      </c>
      <c r="K1553" t="s">
        <v>26</v>
      </c>
      <c r="L1553" t="s">
        <v>26</v>
      </c>
      <c r="M1553" t="s">
        <v>26</v>
      </c>
      <c r="N1553" t="s">
        <v>26</v>
      </c>
      <c r="O1553" t="s">
        <v>26</v>
      </c>
      <c r="P1553" t="s">
        <v>26</v>
      </c>
      <c r="Q1553" t="s">
        <v>26</v>
      </c>
      <c r="R1553" t="s">
        <v>26</v>
      </c>
      <c r="S1553" t="s">
        <v>26</v>
      </c>
    </row>
    <row r="1554" spans="1:19" x14ac:dyDescent="0.35">
      <c r="A1554" t="s">
        <v>52</v>
      </c>
      <c r="B1554">
        <v>26</v>
      </c>
      <c r="C1554" t="s">
        <v>209</v>
      </c>
      <c r="D1554">
        <v>131</v>
      </c>
      <c r="E1554" t="s">
        <v>179</v>
      </c>
      <c r="F1554" t="s">
        <v>22</v>
      </c>
      <c r="G1554" t="s">
        <v>25</v>
      </c>
      <c r="H1554" t="s">
        <v>26</v>
      </c>
      <c r="I1554" t="s">
        <v>26</v>
      </c>
      <c r="J1554" t="s">
        <v>26</v>
      </c>
      <c r="K1554" t="s">
        <v>26</v>
      </c>
      <c r="L1554" t="s">
        <v>26</v>
      </c>
      <c r="M1554" t="s">
        <v>26</v>
      </c>
      <c r="N1554" t="s">
        <v>26</v>
      </c>
      <c r="O1554" t="s">
        <v>26</v>
      </c>
      <c r="P1554" t="s">
        <v>26</v>
      </c>
      <c r="Q1554" t="s">
        <v>26</v>
      </c>
      <c r="R1554" t="s">
        <v>26</v>
      </c>
      <c r="S1554" t="s">
        <v>26</v>
      </c>
    </row>
    <row r="1555" spans="1:19" x14ac:dyDescent="0.35">
      <c r="A1555" t="s">
        <v>53</v>
      </c>
      <c r="B1555">
        <v>27</v>
      </c>
      <c r="C1555" t="s">
        <v>209</v>
      </c>
      <c r="D1555">
        <v>131</v>
      </c>
      <c r="E1555" t="s">
        <v>179</v>
      </c>
      <c r="F1555" t="s">
        <v>22</v>
      </c>
      <c r="G1555" t="s">
        <v>25</v>
      </c>
      <c r="H1555" t="s">
        <v>26</v>
      </c>
      <c r="I1555" t="s">
        <v>26</v>
      </c>
      <c r="J1555" t="s">
        <v>26</v>
      </c>
      <c r="K1555" t="s">
        <v>26</v>
      </c>
      <c r="L1555" t="s">
        <v>26</v>
      </c>
      <c r="M1555" t="s">
        <v>26</v>
      </c>
      <c r="N1555" t="s">
        <v>26</v>
      </c>
      <c r="O1555" t="s">
        <v>26</v>
      </c>
      <c r="P1555" t="s">
        <v>26</v>
      </c>
      <c r="Q1555" t="s">
        <v>26</v>
      </c>
      <c r="R1555" t="s">
        <v>26</v>
      </c>
      <c r="S1555" t="s">
        <v>26</v>
      </c>
    </row>
    <row r="1556" spans="1:19" x14ac:dyDescent="0.35">
      <c r="A1556" t="s">
        <v>54</v>
      </c>
      <c r="B1556">
        <v>28</v>
      </c>
      <c r="C1556" t="s">
        <v>209</v>
      </c>
      <c r="D1556">
        <v>131</v>
      </c>
      <c r="E1556" t="s">
        <v>179</v>
      </c>
      <c r="F1556" t="s">
        <v>22</v>
      </c>
      <c r="G1556" t="s">
        <v>25</v>
      </c>
      <c r="H1556" t="s">
        <v>26</v>
      </c>
      <c r="I1556" t="s">
        <v>26</v>
      </c>
      <c r="J1556" t="s">
        <v>26</v>
      </c>
      <c r="K1556" t="s">
        <v>26</v>
      </c>
      <c r="L1556" t="s">
        <v>26</v>
      </c>
      <c r="M1556" t="s">
        <v>26</v>
      </c>
      <c r="N1556" t="s">
        <v>26</v>
      </c>
      <c r="O1556" t="s">
        <v>26</v>
      </c>
      <c r="P1556" t="s">
        <v>26</v>
      </c>
      <c r="Q1556" t="s">
        <v>26</v>
      </c>
      <c r="R1556" t="s">
        <v>26</v>
      </c>
      <c r="S1556" t="s">
        <v>26</v>
      </c>
    </row>
    <row r="1557" spans="1:19" x14ac:dyDescent="0.35">
      <c r="A1557" t="s">
        <v>55</v>
      </c>
      <c r="B1557">
        <v>29</v>
      </c>
      <c r="C1557" t="s">
        <v>209</v>
      </c>
      <c r="D1557">
        <v>131</v>
      </c>
      <c r="E1557" t="s">
        <v>179</v>
      </c>
      <c r="F1557" t="s">
        <v>22</v>
      </c>
      <c r="G1557" t="s">
        <v>25</v>
      </c>
      <c r="H1557" t="s">
        <v>26</v>
      </c>
      <c r="I1557" t="s">
        <v>26</v>
      </c>
      <c r="J1557" t="s">
        <v>26</v>
      </c>
      <c r="K1557" t="s">
        <v>26</v>
      </c>
      <c r="L1557" t="s">
        <v>26</v>
      </c>
      <c r="M1557" t="s">
        <v>26</v>
      </c>
      <c r="N1557" t="s">
        <v>26</v>
      </c>
      <c r="O1557" t="s">
        <v>26</v>
      </c>
      <c r="P1557" t="s">
        <v>26</v>
      </c>
      <c r="Q1557" t="s">
        <v>26</v>
      </c>
      <c r="R1557" t="s">
        <v>26</v>
      </c>
      <c r="S1557" t="s">
        <v>26</v>
      </c>
    </row>
    <row r="1558" spans="1:19" x14ac:dyDescent="0.35">
      <c r="A1558" t="s">
        <v>56</v>
      </c>
      <c r="B1558">
        <v>30</v>
      </c>
      <c r="C1558" t="s">
        <v>209</v>
      </c>
      <c r="D1558">
        <v>131</v>
      </c>
      <c r="E1558" t="s">
        <v>179</v>
      </c>
      <c r="F1558" t="s">
        <v>22</v>
      </c>
      <c r="G1558" t="s">
        <v>25</v>
      </c>
      <c r="H1558" t="s">
        <v>26</v>
      </c>
      <c r="I1558" t="s">
        <v>26</v>
      </c>
      <c r="J1558" t="s">
        <v>26</v>
      </c>
      <c r="K1558" t="s">
        <v>26</v>
      </c>
      <c r="L1558" t="s">
        <v>26</v>
      </c>
      <c r="M1558" t="s">
        <v>26</v>
      </c>
      <c r="N1558" t="s">
        <v>26</v>
      </c>
      <c r="O1558" t="s">
        <v>26</v>
      </c>
      <c r="P1558" t="s">
        <v>26</v>
      </c>
      <c r="Q1558" t="s">
        <v>26</v>
      </c>
      <c r="R1558" t="s">
        <v>26</v>
      </c>
      <c r="S1558" t="s">
        <v>26</v>
      </c>
    </row>
    <row r="1559" spans="1:19" x14ac:dyDescent="0.35">
      <c r="A1559" t="s">
        <v>57</v>
      </c>
      <c r="B1559">
        <v>31</v>
      </c>
      <c r="C1559" t="s">
        <v>209</v>
      </c>
      <c r="D1559">
        <v>131</v>
      </c>
      <c r="E1559" t="s">
        <v>179</v>
      </c>
      <c r="F1559" t="s">
        <v>22</v>
      </c>
      <c r="G1559" t="s">
        <v>25</v>
      </c>
      <c r="H1559" t="s">
        <v>26</v>
      </c>
      <c r="I1559" t="s">
        <v>26</v>
      </c>
      <c r="J1559" t="s">
        <v>26</v>
      </c>
      <c r="K1559" t="s">
        <v>26</v>
      </c>
      <c r="L1559" t="s">
        <v>26</v>
      </c>
      <c r="M1559" t="s">
        <v>26</v>
      </c>
      <c r="N1559" t="s">
        <v>26</v>
      </c>
      <c r="O1559" t="s">
        <v>26</v>
      </c>
      <c r="P1559" t="s">
        <v>26</v>
      </c>
      <c r="Q1559" t="s">
        <v>26</v>
      </c>
      <c r="R1559" t="s">
        <v>26</v>
      </c>
      <c r="S1559" t="s">
        <v>26</v>
      </c>
    </row>
    <row r="1560" spans="1:19" x14ac:dyDescent="0.35">
      <c r="A1560" t="s">
        <v>58</v>
      </c>
      <c r="B1560">
        <v>32</v>
      </c>
      <c r="C1560" t="s">
        <v>209</v>
      </c>
      <c r="D1560">
        <v>131</v>
      </c>
      <c r="E1560" t="s">
        <v>179</v>
      </c>
      <c r="F1560" t="s">
        <v>22</v>
      </c>
      <c r="G1560" t="s">
        <v>25</v>
      </c>
      <c r="H1560" t="s">
        <v>26</v>
      </c>
      <c r="I1560" t="s">
        <v>26</v>
      </c>
      <c r="J1560" t="s">
        <v>26</v>
      </c>
      <c r="K1560" t="s">
        <v>26</v>
      </c>
      <c r="L1560" t="s">
        <v>26</v>
      </c>
      <c r="M1560" t="s">
        <v>26</v>
      </c>
      <c r="N1560" t="s">
        <v>26</v>
      </c>
      <c r="O1560" t="s">
        <v>26</v>
      </c>
      <c r="P1560" t="s">
        <v>26</v>
      </c>
      <c r="Q1560" t="s">
        <v>26</v>
      </c>
      <c r="R1560" t="s">
        <v>26</v>
      </c>
      <c r="S1560" t="s">
        <v>26</v>
      </c>
    </row>
    <row r="1561" spans="1:19" x14ac:dyDescent="0.35">
      <c r="A1561" t="s">
        <v>59</v>
      </c>
      <c r="B1561">
        <v>33</v>
      </c>
      <c r="C1561" t="s">
        <v>209</v>
      </c>
      <c r="D1561">
        <v>131</v>
      </c>
      <c r="E1561" t="s">
        <v>179</v>
      </c>
      <c r="F1561" t="s">
        <v>22</v>
      </c>
      <c r="G1561" t="s">
        <v>25</v>
      </c>
      <c r="H1561" t="s">
        <v>26</v>
      </c>
      <c r="I1561" t="s">
        <v>26</v>
      </c>
      <c r="J1561" t="s">
        <v>26</v>
      </c>
      <c r="K1561" t="s">
        <v>26</v>
      </c>
      <c r="L1561" t="s">
        <v>26</v>
      </c>
      <c r="M1561" t="s">
        <v>26</v>
      </c>
      <c r="N1561" t="s">
        <v>26</v>
      </c>
      <c r="O1561" t="s">
        <v>26</v>
      </c>
      <c r="P1561" t="s">
        <v>26</v>
      </c>
      <c r="Q1561" t="s">
        <v>26</v>
      </c>
      <c r="R1561" t="s">
        <v>26</v>
      </c>
      <c r="S1561" t="s">
        <v>26</v>
      </c>
    </row>
    <row r="1562" spans="1:19" x14ac:dyDescent="0.35">
      <c r="A1562" t="s">
        <v>60</v>
      </c>
      <c r="B1562">
        <v>34</v>
      </c>
      <c r="C1562" t="s">
        <v>209</v>
      </c>
      <c r="D1562">
        <v>131</v>
      </c>
      <c r="E1562" t="s">
        <v>179</v>
      </c>
      <c r="F1562" t="s">
        <v>22</v>
      </c>
      <c r="G1562" t="s">
        <v>25</v>
      </c>
      <c r="H1562" t="s">
        <v>26</v>
      </c>
      <c r="I1562" t="s">
        <v>26</v>
      </c>
      <c r="J1562" t="s">
        <v>26</v>
      </c>
      <c r="K1562" t="s">
        <v>26</v>
      </c>
      <c r="L1562" t="s">
        <v>26</v>
      </c>
      <c r="M1562" t="s">
        <v>26</v>
      </c>
      <c r="N1562" t="s">
        <v>26</v>
      </c>
      <c r="O1562" t="s">
        <v>26</v>
      </c>
      <c r="P1562" t="s">
        <v>26</v>
      </c>
      <c r="Q1562" t="s">
        <v>26</v>
      </c>
      <c r="R1562" t="s">
        <v>26</v>
      </c>
      <c r="S1562" t="s">
        <v>26</v>
      </c>
    </row>
    <row r="1563" spans="1:19" x14ac:dyDescent="0.35">
      <c r="A1563" t="s">
        <v>61</v>
      </c>
      <c r="B1563">
        <v>35</v>
      </c>
      <c r="C1563" t="s">
        <v>209</v>
      </c>
      <c r="D1563">
        <v>131</v>
      </c>
      <c r="E1563" t="s">
        <v>179</v>
      </c>
      <c r="F1563" t="s">
        <v>22</v>
      </c>
      <c r="G1563" t="s">
        <v>25</v>
      </c>
      <c r="H1563" t="s">
        <v>26</v>
      </c>
      <c r="I1563" t="s">
        <v>26</v>
      </c>
      <c r="J1563" t="s">
        <v>26</v>
      </c>
      <c r="K1563" t="s">
        <v>26</v>
      </c>
      <c r="L1563" t="s">
        <v>26</v>
      </c>
      <c r="M1563" t="s">
        <v>26</v>
      </c>
      <c r="N1563" t="s">
        <v>26</v>
      </c>
      <c r="O1563" t="s">
        <v>26</v>
      </c>
      <c r="P1563" t="s">
        <v>26</v>
      </c>
      <c r="Q1563" t="s">
        <v>26</v>
      </c>
      <c r="R1563" t="s">
        <v>26</v>
      </c>
      <c r="S1563" t="s">
        <v>26</v>
      </c>
    </row>
    <row r="1564" spans="1:19" x14ac:dyDescent="0.35">
      <c r="A1564" t="s">
        <v>62</v>
      </c>
      <c r="B1564">
        <v>36</v>
      </c>
      <c r="C1564" t="s">
        <v>209</v>
      </c>
      <c r="D1564">
        <v>131</v>
      </c>
      <c r="E1564" t="s">
        <v>179</v>
      </c>
      <c r="F1564" t="s">
        <v>22</v>
      </c>
      <c r="G1564" t="s">
        <v>25</v>
      </c>
      <c r="H1564" t="s">
        <v>26</v>
      </c>
      <c r="I1564" t="s">
        <v>26</v>
      </c>
      <c r="J1564" t="s">
        <v>26</v>
      </c>
      <c r="K1564" t="s">
        <v>26</v>
      </c>
      <c r="L1564" t="s">
        <v>26</v>
      </c>
      <c r="M1564" t="s">
        <v>26</v>
      </c>
      <c r="N1564" t="s">
        <v>26</v>
      </c>
      <c r="O1564" t="s">
        <v>26</v>
      </c>
      <c r="P1564" t="s">
        <v>26</v>
      </c>
      <c r="Q1564" t="s">
        <v>26</v>
      </c>
      <c r="R1564" t="s">
        <v>26</v>
      </c>
      <c r="S1564" t="s">
        <v>26</v>
      </c>
    </row>
    <row r="1565" spans="1:19" x14ac:dyDescent="0.35">
      <c r="A1565" t="s">
        <v>63</v>
      </c>
      <c r="B1565">
        <v>37</v>
      </c>
      <c r="C1565" t="s">
        <v>209</v>
      </c>
      <c r="D1565">
        <v>131</v>
      </c>
      <c r="E1565" t="s">
        <v>179</v>
      </c>
      <c r="F1565" t="s">
        <v>22</v>
      </c>
      <c r="G1565" t="s">
        <v>25</v>
      </c>
      <c r="H1565" t="s">
        <v>26</v>
      </c>
      <c r="I1565" t="s">
        <v>26</v>
      </c>
      <c r="J1565" t="s">
        <v>26</v>
      </c>
      <c r="K1565" t="s">
        <v>26</v>
      </c>
      <c r="L1565" t="s">
        <v>26</v>
      </c>
      <c r="M1565" t="s">
        <v>26</v>
      </c>
      <c r="N1565" t="s">
        <v>26</v>
      </c>
      <c r="O1565" t="s">
        <v>26</v>
      </c>
      <c r="P1565" t="s">
        <v>26</v>
      </c>
      <c r="Q1565" t="s">
        <v>26</v>
      </c>
      <c r="R1565" t="s">
        <v>26</v>
      </c>
      <c r="S1565" t="s">
        <v>26</v>
      </c>
    </row>
    <row r="1566" spans="1:19" x14ac:dyDescent="0.35">
      <c r="A1566" t="s">
        <v>64</v>
      </c>
      <c r="B1566">
        <v>38</v>
      </c>
      <c r="C1566" t="s">
        <v>209</v>
      </c>
      <c r="D1566">
        <v>131</v>
      </c>
      <c r="E1566" t="s">
        <v>179</v>
      </c>
      <c r="F1566" t="s">
        <v>22</v>
      </c>
      <c r="G1566" t="s">
        <v>25</v>
      </c>
      <c r="H1566" t="s">
        <v>26</v>
      </c>
      <c r="I1566" t="s">
        <v>26</v>
      </c>
      <c r="J1566" t="s">
        <v>26</v>
      </c>
      <c r="K1566" t="s">
        <v>26</v>
      </c>
      <c r="L1566" t="s">
        <v>26</v>
      </c>
      <c r="M1566" t="s">
        <v>26</v>
      </c>
      <c r="N1566" t="s">
        <v>26</v>
      </c>
      <c r="O1566" t="s">
        <v>26</v>
      </c>
      <c r="P1566" t="s">
        <v>26</v>
      </c>
      <c r="Q1566" t="s">
        <v>26</v>
      </c>
      <c r="R1566" t="s">
        <v>26</v>
      </c>
      <c r="S1566" t="s">
        <v>26</v>
      </c>
    </row>
    <row r="1567" spans="1:19" x14ac:dyDescent="0.35">
      <c r="A1567" t="s">
        <v>65</v>
      </c>
      <c r="B1567">
        <v>39</v>
      </c>
      <c r="C1567" t="s">
        <v>209</v>
      </c>
      <c r="D1567">
        <v>131</v>
      </c>
      <c r="E1567" t="s">
        <v>179</v>
      </c>
      <c r="F1567" t="s">
        <v>22</v>
      </c>
      <c r="G1567" t="s">
        <v>23</v>
      </c>
      <c r="H1567">
        <v>53.5</v>
      </c>
      <c r="I1567" t="s">
        <v>86</v>
      </c>
      <c r="J1567">
        <v>10000</v>
      </c>
      <c r="K1567">
        <v>2</v>
      </c>
      <c r="L1567">
        <v>1</v>
      </c>
      <c r="M1567" t="s">
        <v>25</v>
      </c>
      <c r="N1567">
        <v>18</v>
      </c>
      <c r="O1567" t="s">
        <v>30</v>
      </c>
      <c r="P1567" t="s">
        <v>25</v>
      </c>
      <c r="Q1567">
        <v>4</v>
      </c>
      <c r="R1567">
        <v>100</v>
      </c>
      <c r="S1567" t="s">
        <v>27</v>
      </c>
    </row>
    <row r="1568" spans="1:19" x14ac:dyDescent="0.35">
      <c r="A1568" t="s">
        <v>66</v>
      </c>
      <c r="B1568">
        <v>40</v>
      </c>
      <c r="C1568" t="s">
        <v>209</v>
      </c>
      <c r="D1568">
        <v>131</v>
      </c>
      <c r="E1568" t="s">
        <v>179</v>
      </c>
      <c r="F1568" t="s">
        <v>22</v>
      </c>
      <c r="G1568" t="s">
        <v>25</v>
      </c>
      <c r="H1568" t="s">
        <v>26</v>
      </c>
      <c r="I1568" t="s">
        <v>26</v>
      </c>
      <c r="J1568" t="s">
        <v>26</v>
      </c>
      <c r="K1568" t="s">
        <v>26</v>
      </c>
      <c r="L1568" t="s">
        <v>26</v>
      </c>
      <c r="M1568" t="s">
        <v>26</v>
      </c>
      <c r="N1568" t="s">
        <v>26</v>
      </c>
      <c r="O1568" t="s">
        <v>26</v>
      </c>
      <c r="P1568" t="s">
        <v>26</v>
      </c>
      <c r="Q1568" t="s">
        <v>26</v>
      </c>
      <c r="R1568" t="s">
        <v>26</v>
      </c>
      <c r="S1568" t="s">
        <v>26</v>
      </c>
    </row>
    <row r="1569" spans="1:19" x14ac:dyDescent="0.35">
      <c r="A1569" t="s">
        <v>67</v>
      </c>
      <c r="B1569">
        <v>41</v>
      </c>
      <c r="C1569" t="s">
        <v>209</v>
      </c>
      <c r="D1569">
        <v>131</v>
      </c>
      <c r="E1569" t="s">
        <v>179</v>
      </c>
      <c r="F1569" t="s">
        <v>22</v>
      </c>
      <c r="G1569" t="s">
        <v>25</v>
      </c>
      <c r="H1569" t="s">
        <v>26</v>
      </c>
      <c r="I1569" t="s">
        <v>26</v>
      </c>
      <c r="J1569" t="s">
        <v>26</v>
      </c>
      <c r="K1569" t="s">
        <v>26</v>
      </c>
      <c r="L1569" t="s">
        <v>26</v>
      </c>
      <c r="M1569" t="s">
        <v>26</v>
      </c>
      <c r="N1569" t="s">
        <v>26</v>
      </c>
      <c r="O1569" t="s">
        <v>26</v>
      </c>
      <c r="P1569" t="s">
        <v>26</v>
      </c>
      <c r="Q1569" t="s">
        <v>26</v>
      </c>
      <c r="R1569" t="s">
        <v>26</v>
      </c>
      <c r="S1569" t="s">
        <v>26</v>
      </c>
    </row>
    <row r="1570" spans="1:19" x14ac:dyDescent="0.35">
      <c r="A1570" t="s">
        <v>68</v>
      </c>
      <c r="B1570">
        <v>42</v>
      </c>
      <c r="C1570" t="s">
        <v>209</v>
      </c>
      <c r="D1570">
        <v>131</v>
      </c>
      <c r="E1570" t="s">
        <v>179</v>
      </c>
      <c r="F1570" t="s">
        <v>22</v>
      </c>
      <c r="G1570" t="s">
        <v>25</v>
      </c>
      <c r="H1570" t="s">
        <v>26</v>
      </c>
      <c r="I1570" t="s">
        <v>26</v>
      </c>
      <c r="J1570" t="s">
        <v>26</v>
      </c>
      <c r="K1570" t="s">
        <v>26</v>
      </c>
      <c r="L1570" t="s">
        <v>26</v>
      </c>
      <c r="M1570" t="s">
        <v>26</v>
      </c>
      <c r="N1570" t="s">
        <v>26</v>
      </c>
      <c r="O1570" t="s">
        <v>26</v>
      </c>
      <c r="P1570" t="s">
        <v>26</v>
      </c>
      <c r="Q1570" t="s">
        <v>26</v>
      </c>
      <c r="R1570" t="s">
        <v>26</v>
      </c>
      <c r="S1570" t="s">
        <v>26</v>
      </c>
    </row>
    <row r="1571" spans="1:19" x14ac:dyDescent="0.35">
      <c r="A1571" t="s">
        <v>69</v>
      </c>
      <c r="B1571">
        <v>44</v>
      </c>
      <c r="C1571" t="s">
        <v>209</v>
      </c>
      <c r="D1571">
        <v>131</v>
      </c>
      <c r="E1571" t="s">
        <v>179</v>
      </c>
      <c r="F1571" t="s">
        <v>22</v>
      </c>
      <c r="G1571" t="s">
        <v>25</v>
      </c>
      <c r="H1571" t="s">
        <v>26</v>
      </c>
      <c r="I1571" t="s">
        <v>26</v>
      </c>
      <c r="J1571" t="s">
        <v>26</v>
      </c>
      <c r="K1571" t="s">
        <v>26</v>
      </c>
      <c r="L1571" t="s">
        <v>26</v>
      </c>
      <c r="M1571" t="s">
        <v>26</v>
      </c>
      <c r="N1571" t="s">
        <v>26</v>
      </c>
      <c r="O1571" t="s">
        <v>26</v>
      </c>
      <c r="P1571" t="s">
        <v>26</v>
      </c>
      <c r="Q1571" t="s">
        <v>26</v>
      </c>
      <c r="R1571" t="s">
        <v>26</v>
      </c>
      <c r="S1571" t="s">
        <v>26</v>
      </c>
    </row>
    <row r="1572" spans="1:19" x14ac:dyDescent="0.35">
      <c r="A1572" t="s">
        <v>70</v>
      </c>
      <c r="B1572">
        <v>45</v>
      </c>
      <c r="C1572" t="s">
        <v>209</v>
      </c>
      <c r="D1572">
        <v>131</v>
      </c>
      <c r="E1572" t="s">
        <v>179</v>
      </c>
      <c r="F1572" t="s">
        <v>22</v>
      </c>
      <c r="G1572" t="s">
        <v>25</v>
      </c>
      <c r="H1572" t="s">
        <v>26</v>
      </c>
      <c r="I1572" t="s">
        <v>26</v>
      </c>
      <c r="J1572" t="s">
        <v>26</v>
      </c>
      <c r="K1572" t="s">
        <v>26</v>
      </c>
      <c r="L1572" t="s">
        <v>26</v>
      </c>
      <c r="M1572" t="s">
        <v>26</v>
      </c>
      <c r="N1572" t="s">
        <v>26</v>
      </c>
      <c r="O1572" t="s">
        <v>26</v>
      </c>
      <c r="P1572" t="s">
        <v>26</v>
      </c>
      <c r="Q1572" t="s">
        <v>26</v>
      </c>
      <c r="R1572" t="s">
        <v>26</v>
      </c>
      <c r="S1572" t="s">
        <v>26</v>
      </c>
    </row>
    <row r="1573" spans="1:19" x14ac:dyDescent="0.35">
      <c r="A1573" t="s">
        <v>71</v>
      </c>
      <c r="B1573">
        <v>46</v>
      </c>
      <c r="C1573" t="s">
        <v>209</v>
      </c>
      <c r="D1573">
        <v>131</v>
      </c>
      <c r="E1573" t="s">
        <v>179</v>
      </c>
      <c r="F1573" t="s">
        <v>22</v>
      </c>
      <c r="G1573" t="s">
        <v>25</v>
      </c>
      <c r="H1573" t="s">
        <v>26</v>
      </c>
      <c r="I1573" t="s">
        <v>26</v>
      </c>
      <c r="J1573" t="s">
        <v>26</v>
      </c>
      <c r="K1573" t="s">
        <v>26</v>
      </c>
      <c r="L1573" t="s">
        <v>26</v>
      </c>
      <c r="M1573" t="s">
        <v>26</v>
      </c>
      <c r="N1573" t="s">
        <v>26</v>
      </c>
      <c r="O1573" t="s">
        <v>26</v>
      </c>
      <c r="P1573" t="s">
        <v>26</v>
      </c>
      <c r="Q1573" t="s">
        <v>26</v>
      </c>
      <c r="R1573" t="s">
        <v>26</v>
      </c>
      <c r="S1573" t="s">
        <v>26</v>
      </c>
    </row>
    <row r="1574" spans="1:19" x14ac:dyDescent="0.35">
      <c r="A1574" t="s">
        <v>72</v>
      </c>
      <c r="B1574">
        <v>47</v>
      </c>
      <c r="C1574" t="s">
        <v>209</v>
      </c>
      <c r="D1574">
        <v>131</v>
      </c>
      <c r="E1574" t="s">
        <v>179</v>
      </c>
      <c r="F1574" t="s">
        <v>22</v>
      </c>
      <c r="G1574" t="s">
        <v>25</v>
      </c>
      <c r="H1574" t="s">
        <v>26</v>
      </c>
      <c r="I1574" t="s">
        <v>26</v>
      </c>
      <c r="J1574" t="s">
        <v>26</v>
      </c>
      <c r="K1574" t="s">
        <v>26</v>
      </c>
      <c r="L1574" t="s">
        <v>26</v>
      </c>
      <c r="M1574" t="s">
        <v>26</v>
      </c>
      <c r="N1574" t="s">
        <v>26</v>
      </c>
      <c r="O1574" t="s">
        <v>26</v>
      </c>
      <c r="P1574" t="s">
        <v>26</v>
      </c>
      <c r="Q1574" t="s">
        <v>26</v>
      </c>
      <c r="R1574" t="s">
        <v>26</v>
      </c>
      <c r="S1574" t="s">
        <v>26</v>
      </c>
    </row>
    <row r="1575" spans="1:19" x14ac:dyDescent="0.35">
      <c r="A1575" t="s">
        <v>73</v>
      </c>
      <c r="B1575">
        <v>48</v>
      </c>
      <c r="C1575" t="s">
        <v>209</v>
      </c>
      <c r="D1575">
        <v>131</v>
      </c>
      <c r="E1575" t="s">
        <v>179</v>
      </c>
      <c r="F1575" t="s">
        <v>22</v>
      </c>
      <c r="G1575" t="s">
        <v>25</v>
      </c>
      <c r="H1575" t="s">
        <v>26</v>
      </c>
      <c r="I1575" t="s">
        <v>26</v>
      </c>
      <c r="J1575" t="s">
        <v>26</v>
      </c>
      <c r="K1575" t="s">
        <v>26</v>
      </c>
      <c r="L1575" t="s">
        <v>26</v>
      </c>
      <c r="M1575" t="s">
        <v>26</v>
      </c>
      <c r="N1575" t="s">
        <v>26</v>
      </c>
      <c r="O1575" t="s">
        <v>26</v>
      </c>
      <c r="P1575" t="s">
        <v>26</v>
      </c>
      <c r="Q1575" t="s">
        <v>26</v>
      </c>
      <c r="R1575" t="s">
        <v>26</v>
      </c>
      <c r="S1575" t="s">
        <v>26</v>
      </c>
    </row>
    <row r="1576" spans="1:19" x14ac:dyDescent="0.35">
      <c r="A1576" t="s">
        <v>74</v>
      </c>
      <c r="B1576">
        <v>49</v>
      </c>
      <c r="C1576" t="s">
        <v>209</v>
      </c>
      <c r="D1576">
        <v>131</v>
      </c>
      <c r="E1576" t="s">
        <v>179</v>
      </c>
      <c r="F1576" t="s">
        <v>22</v>
      </c>
      <c r="G1576" t="s">
        <v>25</v>
      </c>
      <c r="H1576" t="s">
        <v>26</v>
      </c>
      <c r="I1576" t="s">
        <v>26</v>
      </c>
      <c r="J1576" t="s">
        <v>26</v>
      </c>
      <c r="K1576" t="s">
        <v>26</v>
      </c>
      <c r="L1576" t="s">
        <v>26</v>
      </c>
      <c r="M1576" t="s">
        <v>26</v>
      </c>
      <c r="N1576" t="s">
        <v>26</v>
      </c>
      <c r="O1576" t="s">
        <v>26</v>
      </c>
      <c r="P1576" t="s">
        <v>26</v>
      </c>
      <c r="Q1576" t="s">
        <v>26</v>
      </c>
      <c r="R1576" t="s">
        <v>26</v>
      </c>
      <c r="S1576" t="s">
        <v>26</v>
      </c>
    </row>
    <row r="1577" spans="1:19" x14ac:dyDescent="0.35">
      <c r="A1577" t="s">
        <v>75</v>
      </c>
      <c r="B1577">
        <v>50</v>
      </c>
      <c r="C1577" t="s">
        <v>209</v>
      </c>
      <c r="D1577">
        <v>131</v>
      </c>
      <c r="E1577" t="s">
        <v>179</v>
      </c>
      <c r="F1577" t="s">
        <v>22</v>
      </c>
      <c r="G1577" t="s">
        <v>25</v>
      </c>
      <c r="H1577" t="s">
        <v>26</v>
      </c>
      <c r="I1577" t="s">
        <v>26</v>
      </c>
      <c r="J1577" t="s">
        <v>26</v>
      </c>
      <c r="K1577" t="s">
        <v>26</v>
      </c>
      <c r="L1577" t="s">
        <v>26</v>
      </c>
      <c r="M1577" t="s">
        <v>26</v>
      </c>
      <c r="N1577" t="s">
        <v>26</v>
      </c>
      <c r="O1577" t="s">
        <v>26</v>
      </c>
      <c r="P1577" t="s">
        <v>26</v>
      </c>
      <c r="Q1577" t="s">
        <v>26</v>
      </c>
      <c r="R1577" t="s">
        <v>26</v>
      </c>
      <c r="S1577" t="s">
        <v>26</v>
      </c>
    </row>
    <row r="1578" spans="1:19" x14ac:dyDescent="0.35">
      <c r="A1578" t="s">
        <v>76</v>
      </c>
      <c r="B1578">
        <v>51</v>
      </c>
      <c r="C1578" t="s">
        <v>209</v>
      </c>
      <c r="D1578">
        <v>131</v>
      </c>
      <c r="E1578" t="s">
        <v>179</v>
      </c>
      <c r="F1578" t="s">
        <v>22</v>
      </c>
      <c r="G1578" t="s">
        <v>25</v>
      </c>
      <c r="H1578" t="s">
        <v>26</v>
      </c>
      <c r="I1578" t="s">
        <v>26</v>
      </c>
      <c r="J1578" t="s">
        <v>26</v>
      </c>
      <c r="K1578" t="s">
        <v>26</v>
      </c>
      <c r="L1578" t="s">
        <v>26</v>
      </c>
      <c r="M1578" t="s">
        <v>26</v>
      </c>
      <c r="N1578" t="s">
        <v>26</v>
      </c>
      <c r="O1578" t="s">
        <v>26</v>
      </c>
      <c r="P1578" t="s">
        <v>26</v>
      </c>
      <c r="Q1578" t="s">
        <v>26</v>
      </c>
      <c r="R1578" t="s">
        <v>26</v>
      </c>
      <c r="S1578" t="s">
        <v>26</v>
      </c>
    </row>
    <row r="1579" spans="1:19" x14ac:dyDescent="0.35">
      <c r="A1579" t="s">
        <v>77</v>
      </c>
      <c r="B1579">
        <v>53</v>
      </c>
      <c r="C1579" t="s">
        <v>209</v>
      </c>
      <c r="D1579">
        <v>131</v>
      </c>
      <c r="E1579" t="s">
        <v>179</v>
      </c>
      <c r="F1579" t="s">
        <v>22</v>
      </c>
      <c r="G1579" t="s">
        <v>23</v>
      </c>
      <c r="H1579">
        <v>370</v>
      </c>
      <c r="I1579" t="s">
        <v>86</v>
      </c>
      <c r="J1579">
        <v>10000</v>
      </c>
      <c r="K1579">
        <v>2</v>
      </c>
      <c r="L1579">
        <v>1</v>
      </c>
      <c r="M1579" t="s">
        <v>25</v>
      </c>
      <c r="N1579">
        <v>18</v>
      </c>
      <c r="O1579" t="s">
        <v>30</v>
      </c>
      <c r="P1579" t="s">
        <v>25</v>
      </c>
      <c r="Q1579">
        <v>0</v>
      </c>
      <c r="R1579">
        <v>555</v>
      </c>
      <c r="S1579" t="s">
        <v>27</v>
      </c>
    </row>
    <row r="1580" spans="1:19" x14ac:dyDescent="0.35">
      <c r="A1580" t="s">
        <v>79</v>
      </c>
      <c r="B1580">
        <v>54</v>
      </c>
      <c r="C1580" t="s">
        <v>209</v>
      </c>
      <c r="D1580">
        <v>131</v>
      </c>
      <c r="E1580" t="s">
        <v>179</v>
      </c>
      <c r="F1580" t="s">
        <v>22</v>
      </c>
      <c r="G1580" t="s">
        <v>25</v>
      </c>
      <c r="H1580" t="s">
        <v>26</v>
      </c>
      <c r="I1580" t="s">
        <v>26</v>
      </c>
      <c r="J1580" t="s">
        <v>26</v>
      </c>
      <c r="K1580" t="s">
        <v>26</v>
      </c>
      <c r="L1580" t="s">
        <v>26</v>
      </c>
      <c r="M1580" t="s">
        <v>26</v>
      </c>
      <c r="N1580" t="s">
        <v>26</v>
      </c>
      <c r="O1580" t="s">
        <v>26</v>
      </c>
      <c r="P1580" t="s">
        <v>26</v>
      </c>
      <c r="Q1580" t="s">
        <v>26</v>
      </c>
      <c r="R1580" t="s">
        <v>26</v>
      </c>
      <c r="S1580" t="s">
        <v>26</v>
      </c>
    </row>
    <row r="1581" spans="1:19" x14ac:dyDescent="0.35">
      <c r="A1581" t="s">
        <v>80</v>
      </c>
      <c r="B1581">
        <v>55</v>
      </c>
      <c r="C1581" t="s">
        <v>209</v>
      </c>
      <c r="D1581">
        <v>131</v>
      </c>
      <c r="E1581" t="s">
        <v>179</v>
      </c>
      <c r="F1581" t="s">
        <v>22</v>
      </c>
      <c r="G1581" t="s">
        <v>25</v>
      </c>
      <c r="H1581" t="s">
        <v>26</v>
      </c>
      <c r="I1581" t="s">
        <v>26</v>
      </c>
      <c r="J1581" t="s">
        <v>26</v>
      </c>
      <c r="K1581" t="s">
        <v>26</v>
      </c>
      <c r="L1581" t="s">
        <v>26</v>
      </c>
      <c r="M1581" t="s">
        <v>26</v>
      </c>
      <c r="N1581" t="s">
        <v>26</v>
      </c>
      <c r="O1581" t="s">
        <v>26</v>
      </c>
      <c r="P1581" t="s">
        <v>26</v>
      </c>
      <c r="Q1581" t="s">
        <v>26</v>
      </c>
      <c r="R1581" t="s">
        <v>26</v>
      </c>
      <c r="S1581" t="s">
        <v>26</v>
      </c>
    </row>
    <row r="1582" spans="1:19" x14ac:dyDescent="0.35">
      <c r="A1582" t="s">
        <v>81</v>
      </c>
      <c r="B1582">
        <v>56</v>
      </c>
      <c r="C1582" t="s">
        <v>209</v>
      </c>
      <c r="D1582">
        <v>131</v>
      </c>
      <c r="E1582" t="s">
        <v>179</v>
      </c>
      <c r="F1582" t="s">
        <v>22</v>
      </c>
      <c r="G1582" t="s">
        <v>25</v>
      </c>
      <c r="H1582" t="s">
        <v>26</v>
      </c>
      <c r="I1582" t="s">
        <v>26</v>
      </c>
      <c r="J1582" t="s">
        <v>26</v>
      </c>
      <c r="K1582" t="s">
        <v>26</v>
      </c>
      <c r="L1582" t="s">
        <v>26</v>
      </c>
      <c r="M1582" t="s">
        <v>26</v>
      </c>
      <c r="N1582" t="s">
        <v>26</v>
      </c>
      <c r="O1582" t="s">
        <v>26</v>
      </c>
      <c r="P1582" t="s">
        <v>26</v>
      </c>
      <c r="Q1582" t="s">
        <v>26</v>
      </c>
      <c r="R1582" t="s">
        <v>26</v>
      </c>
      <c r="S1582" t="s">
        <v>26</v>
      </c>
    </row>
    <row r="1583" spans="1:19" x14ac:dyDescent="0.35">
      <c r="A1583" t="s">
        <v>19</v>
      </c>
      <c r="B1583">
        <v>1</v>
      </c>
      <c r="C1583" t="s">
        <v>210</v>
      </c>
      <c r="D1583">
        <v>132</v>
      </c>
      <c r="E1583" t="s">
        <v>211</v>
      </c>
      <c r="F1583" t="s">
        <v>22</v>
      </c>
      <c r="G1583" t="s">
        <v>25</v>
      </c>
      <c r="H1583" t="s">
        <v>26</v>
      </c>
      <c r="I1583" t="s">
        <v>26</v>
      </c>
      <c r="J1583" t="s">
        <v>26</v>
      </c>
      <c r="K1583" t="s">
        <v>26</v>
      </c>
      <c r="L1583" t="s">
        <v>26</v>
      </c>
      <c r="M1583" t="s">
        <v>26</v>
      </c>
      <c r="N1583" t="s">
        <v>26</v>
      </c>
      <c r="O1583" t="s">
        <v>26</v>
      </c>
      <c r="P1583" t="s">
        <v>26</v>
      </c>
      <c r="Q1583" t="s">
        <v>26</v>
      </c>
      <c r="R1583" t="s">
        <v>26</v>
      </c>
      <c r="S1583" t="s">
        <v>26</v>
      </c>
    </row>
    <row r="1584" spans="1:19" x14ac:dyDescent="0.35">
      <c r="A1584" t="s">
        <v>28</v>
      </c>
      <c r="B1584">
        <v>2</v>
      </c>
      <c r="C1584" t="s">
        <v>210</v>
      </c>
      <c r="D1584">
        <v>132</v>
      </c>
      <c r="E1584" t="s">
        <v>211</v>
      </c>
      <c r="F1584" t="s">
        <v>22</v>
      </c>
      <c r="G1584" t="s">
        <v>23</v>
      </c>
      <c r="H1584">
        <v>325</v>
      </c>
      <c r="I1584" s="3" t="s">
        <v>178</v>
      </c>
      <c r="J1584" t="s">
        <v>26</v>
      </c>
      <c r="K1584">
        <v>2</v>
      </c>
      <c r="L1584">
        <v>2</v>
      </c>
      <c r="M1584" t="s">
        <v>25</v>
      </c>
      <c r="N1584" t="s">
        <v>26</v>
      </c>
      <c r="O1584" t="s">
        <v>25</v>
      </c>
      <c r="P1584" t="s">
        <v>25</v>
      </c>
      <c r="Q1584">
        <v>10</v>
      </c>
      <c r="R1584">
        <v>275</v>
      </c>
      <c r="S1584" t="s">
        <v>27</v>
      </c>
    </row>
    <row r="1585" spans="1:19" x14ac:dyDescent="0.35">
      <c r="A1585" t="s">
        <v>32</v>
      </c>
      <c r="B1585">
        <v>4</v>
      </c>
      <c r="C1585" t="s">
        <v>210</v>
      </c>
      <c r="D1585">
        <v>132</v>
      </c>
      <c r="E1585" t="s">
        <v>211</v>
      </c>
      <c r="F1585" t="s">
        <v>22</v>
      </c>
      <c r="G1585" t="s">
        <v>23</v>
      </c>
      <c r="H1585">
        <v>100</v>
      </c>
      <c r="I1585" s="3" t="s">
        <v>178</v>
      </c>
      <c r="J1585" t="s">
        <v>26</v>
      </c>
      <c r="K1585">
        <v>2</v>
      </c>
      <c r="L1585">
        <v>3</v>
      </c>
      <c r="M1585" t="s">
        <v>30</v>
      </c>
      <c r="N1585" t="s">
        <v>26</v>
      </c>
      <c r="O1585" t="s">
        <v>30</v>
      </c>
      <c r="P1585" t="s">
        <v>25</v>
      </c>
      <c r="Q1585">
        <v>12</v>
      </c>
      <c r="R1585">
        <f>2*135</f>
        <v>270</v>
      </c>
      <c r="S1585" t="s">
        <v>31</v>
      </c>
    </row>
    <row r="1586" spans="1:19" x14ac:dyDescent="0.35">
      <c r="A1586" t="s">
        <v>33</v>
      </c>
      <c r="B1586">
        <v>5</v>
      </c>
      <c r="C1586" t="s">
        <v>210</v>
      </c>
      <c r="D1586">
        <v>132</v>
      </c>
      <c r="E1586" t="s">
        <v>211</v>
      </c>
      <c r="F1586" t="s">
        <v>22</v>
      </c>
      <c r="G1586" t="s">
        <v>23</v>
      </c>
      <c r="H1586">
        <v>250</v>
      </c>
      <c r="I1586" t="s">
        <v>178</v>
      </c>
      <c r="J1586" t="s">
        <v>26</v>
      </c>
      <c r="K1586">
        <v>2</v>
      </c>
      <c r="L1586">
        <v>2</v>
      </c>
      <c r="M1586" t="s">
        <v>25</v>
      </c>
      <c r="N1586">
        <v>21</v>
      </c>
      <c r="O1586" t="s">
        <v>30</v>
      </c>
      <c r="P1586" t="s">
        <v>25</v>
      </c>
      <c r="Q1586">
        <v>9</v>
      </c>
      <c r="R1586">
        <f>2*60</f>
        <v>120</v>
      </c>
      <c r="S1586" t="s">
        <v>31</v>
      </c>
    </row>
    <row r="1587" spans="1:19" x14ac:dyDescent="0.35">
      <c r="A1587" t="s">
        <v>34</v>
      </c>
      <c r="B1587">
        <v>6</v>
      </c>
      <c r="C1587" t="s">
        <v>210</v>
      </c>
      <c r="D1587">
        <v>132</v>
      </c>
      <c r="E1587" t="s">
        <v>211</v>
      </c>
      <c r="F1587" t="s">
        <v>22</v>
      </c>
      <c r="G1587" t="s">
        <v>23</v>
      </c>
      <c r="H1587">
        <v>350</v>
      </c>
      <c r="I1587" t="s">
        <v>178</v>
      </c>
      <c r="J1587" t="s">
        <v>26</v>
      </c>
      <c r="K1587">
        <v>2</v>
      </c>
      <c r="L1587">
        <v>2</v>
      </c>
      <c r="M1587" t="s">
        <v>25</v>
      </c>
      <c r="N1587">
        <v>18</v>
      </c>
      <c r="O1587" t="s">
        <v>25</v>
      </c>
      <c r="P1587" t="s">
        <v>25</v>
      </c>
      <c r="Q1587">
        <v>0</v>
      </c>
      <c r="R1587">
        <v>200</v>
      </c>
      <c r="S1587" t="s">
        <v>25</v>
      </c>
    </row>
    <row r="1588" spans="1:19" x14ac:dyDescent="0.35">
      <c r="A1588" t="s">
        <v>35</v>
      </c>
      <c r="B1588">
        <v>8</v>
      </c>
      <c r="C1588" t="s">
        <v>210</v>
      </c>
      <c r="D1588">
        <v>132</v>
      </c>
      <c r="E1588" t="s">
        <v>211</v>
      </c>
      <c r="F1588" t="s">
        <v>22</v>
      </c>
      <c r="G1588" t="s">
        <v>25</v>
      </c>
      <c r="H1588" t="s">
        <v>26</v>
      </c>
      <c r="I1588" t="s">
        <v>26</v>
      </c>
      <c r="J1588" t="s">
        <v>26</v>
      </c>
      <c r="K1588" t="s">
        <v>26</v>
      </c>
      <c r="L1588" t="s">
        <v>26</v>
      </c>
      <c r="M1588" t="s">
        <v>26</v>
      </c>
      <c r="N1588" t="s">
        <v>26</v>
      </c>
      <c r="O1588" t="s">
        <v>26</v>
      </c>
      <c r="P1588" t="s">
        <v>26</v>
      </c>
      <c r="Q1588" t="s">
        <v>26</v>
      </c>
      <c r="R1588" t="s">
        <v>26</v>
      </c>
      <c r="S1588" t="s">
        <v>26</v>
      </c>
    </row>
    <row r="1589" spans="1:19" x14ac:dyDescent="0.35">
      <c r="A1589" t="s">
        <v>36</v>
      </c>
      <c r="B1589">
        <v>9</v>
      </c>
      <c r="C1589" t="s">
        <v>210</v>
      </c>
      <c r="D1589">
        <v>132</v>
      </c>
      <c r="E1589" t="s">
        <v>211</v>
      </c>
      <c r="F1589" t="s">
        <v>22</v>
      </c>
      <c r="G1589" t="s">
        <v>23</v>
      </c>
      <c r="H1589">
        <v>200</v>
      </c>
      <c r="I1589" t="s">
        <v>178</v>
      </c>
      <c r="J1589" t="s">
        <v>26</v>
      </c>
      <c r="K1589">
        <v>2</v>
      </c>
      <c r="L1589">
        <v>3</v>
      </c>
      <c r="M1589" t="s">
        <v>25</v>
      </c>
      <c r="O1589" t="s">
        <v>25</v>
      </c>
      <c r="P1589" t="s">
        <v>30</v>
      </c>
      <c r="Q1589">
        <v>14</v>
      </c>
      <c r="R1589">
        <f>2*205</f>
        <v>410</v>
      </c>
      <c r="S1589" t="s">
        <v>31</v>
      </c>
    </row>
    <row r="1590" spans="1:19" x14ac:dyDescent="0.35">
      <c r="A1590" t="s">
        <v>37</v>
      </c>
      <c r="B1590">
        <v>10</v>
      </c>
      <c r="C1590" t="s">
        <v>210</v>
      </c>
      <c r="D1590">
        <v>132</v>
      </c>
      <c r="E1590" t="s">
        <v>211</v>
      </c>
      <c r="F1590" t="s">
        <v>22</v>
      </c>
      <c r="G1590" t="s">
        <v>25</v>
      </c>
      <c r="H1590" t="s">
        <v>26</v>
      </c>
      <c r="I1590" t="s">
        <v>26</v>
      </c>
      <c r="J1590" t="s">
        <v>26</v>
      </c>
      <c r="K1590" t="s">
        <v>26</v>
      </c>
      <c r="L1590" t="s">
        <v>26</v>
      </c>
      <c r="M1590" t="s">
        <v>26</v>
      </c>
      <c r="N1590" t="s">
        <v>26</v>
      </c>
      <c r="O1590" t="s">
        <v>26</v>
      </c>
      <c r="P1590" t="s">
        <v>26</v>
      </c>
      <c r="Q1590" t="s">
        <v>26</v>
      </c>
      <c r="R1590" t="s">
        <v>26</v>
      </c>
      <c r="S1590" t="s">
        <v>26</v>
      </c>
    </row>
    <row r="1591" spans="1:19" x14ac:dyDescent="0.35">
      <c r="A1591" t="s">
        <v>39</v>
      </c>
      <c r="B1591">
        <v>12</v>
      </c>
      <c r="C1591" t="s">
        <v>210</v>
      </c>
      <c r="D1591">
        <v>132</v>
      </c>
      <c r="E1591" t="s">
        <v>211</v>
      </c>
      <c r="F1591" t="s">
        <v>22</v>
      </c>
      <c r="G1591" t="s">
        <v>23</v>
      </c>
      <c r="H1591">
        <v>230</v>
      </c>
      <c r="I1591" t="s">
        <v>178</v>
      </c>
      <c r="J1591" t="s">
        <v>26</v>
      </c>
      <c r="K1591">
        <v>2</v>
      </c>
      <c r="L1591">
        <v>2</v>
      </c>
      <c r="M1591" t="s">
        <v>25</v>
      </c>
      <c r="N1591">
        <v>18</v>
      </c>
      <c r="O1591" t="s">
        <v>25</v>
      </c>
      <c r="P1591" t="s">
        <v>25</v>
      </c>
      <c r="Q1591">
        <v>20</v>
      </c>
      <c r="R1591">
        <v>130</v>
      </c>
      <c r="S1591" t="s">
        <v>31</v>
      </c>
    </row>
    <row r="1592" spans="1:19" x14ac:dyDescent="0.35">
      <c r="A1592" t="s">
        <v>40</v>
      </c>
      <c r="B1592">
        <v>13</v>
      </c>
      <c r="C1592" t="s">
        <v>210</v>
      </c>
      <c r="D1592">
        <v>132</v>
      </c>
      <c r="E1592" t="s">
        <v>211</v>
      </c>
      <c r="F1592" t="s">
        <v>22</v>
      </c>
      <c r="G1592" t="s">
        <v>23</v>
      </c>
      <c r="H1592">
        <v>125</v>
      </c>
      <c r="I1592" t="s">
        <v>178</v>
      </c>
      <c r="J1592" t="s">
        <v>26</v>
      </c>
      <c r="K1592">
        <v>2</v>
      </c>
      <c r="L1592">
        <v>3</v>
      </c>
      <c r="M1592" t="s">
        <v>25</v>
      </c>
      <c r="N1592">
        <v>18</v>
      </c>
      <c r="O1592" t="s">
        <v>30</v>
      </c>
      <c r="P1592" t="s">
        <v>25</v>
      </c>
      <c r="Q1592">
        <v>10</v>
      </c>
      <c r="R1592">
        <v>65</v>
      </c>
      <c r="S1592" t="s">
        <v>25</v>
      </c>
    </row>
    <row r="1593" spans="1:19" x14ac:dyDescent="0.35">
      <c r="A1593" t="s">
        <v>41</v>
      </c>
      <c r="B1593">
        <v>15</v>
      </c>
      <c r="C1593" t="s">
        <v>210</v>
      </c>
      <c r="D1593">
        <v>132</v>
      </c>
      <c r="E1593" t="s">
        <v>211</v>
      </c>
      <c r="F1593" t="s">
        <v>22</v>
      </c>
      <c r="G1593" t="s">
        <v>23</v>
      </c>
      <c r="H1593">
        <v>218</v>
      </c>
      <c r="I1593" t="s">
        <v>178</v>
      </c>
      <c r="J1593" t="s">
        <v>26</v>
      </c>
      <c r="K1593">
        <v>2</v>
      </c>
      <c r="L1593">
        <v>3</v>
      </c>
      <c r="M1593" t="s">
        <v>25</v>
      </c>
      <c r="N1593">
        <v>18</v>
      </c>
      <c r="O1593" t="s">
        <v>25</v>
      </c>
      <c r="P1593" t="s">
        <v>25</v>
      </c>
      <c r="Q1593">
        <v>0</v>
      </c>
      <c r="R1593">
        <v>240</v>
      </c>
      <c r="S1593" t="s">
        <v>31</v>
      </c>
    </row>
    <row r="1594" spans="1:19" x14ac:dyDescent="0.35">
      <c r="A1594" t="s">
        <v>42</v>
      </c>
      <c r="B1594">
        <v>16</v>
      </c>
      <c r="C1594" t="s">
        <v>210</v>
      </c>
      <c r="D1594">
        <v>132</v>
      </c>
      <c r="E1594" t="s">
        <v>211</v>
      </c>
      <c r="F1594" t="s">
        <v>22</v>
      </c>
      <c r="G1594" t="s">
        <v>25</v>
      </c>
      <c r="H1594" t="s">
        <v>26</v>
      </c>
      <c r="I1594" t="s">
        <v>26</v>
      </c>
      <c r="J1594" t="s">
        <v>26</v>
      </c>
      <c r="K1594" t="s">
        <v>26</v>
      </c>
      <c r="L1594" t="s">
        <v>26</v>
      </c>
      <c r="M1594" t="s">
        <v>26</v>
      </c>
      <c r="N1594" t="s">
        <v>26</v>
      </c>
      <c r="O1594" t="s">
        <v>26</v>
      </c>
      <c r="P1594" t="s">
        <v>26</v>
      </c>
      <c r="Q1594" t="s">
        <v>26</v>
      </c>
      <c r="R1594" t="s">
        <v>26</v>
      </c>
      <c r="S1594" t="s">
        <v>26</v>
      </c>
    </row>
    <row r="1595" spans="1:19" x14ac:dyDescent="0.35">
      <c r="A1595" t="s">
        <v>43</v>
      </c>
      <c r="B1595">
        <v>17</v>
      </c>
      <c r="C1595" t="s">
        <v>210</v>
      </c>
      <c r="D1595">
        <v>132</v>
      </c>
      <c r="E1595" t="s">
        <v>211</v>
      </c>
      <c r="F1595" t="s">
        <v>22</v>
      </c>
      <c r="G1595" t="s">
        <v>25</v>
      </c>
      <c r="H1595" t="s">
        <v>26</v>
      </c>
      <c r="I1595" t="s">
        <v>26</v>
      </c>
      <c r="J1595" t="s">
        <v>26</v>
      </c>
      <c r="K1595" t="s">
        <v>26</v>
      </c>
      <c r="L1595" t="s">
        <v>26</v>
      </c>
      <c r="M1595" t="s">
        <v>26</v>
      </c>
      <c r="N1595" t="s">
        <v>26</v>
      </c>
      <c r="O1595" t="s">
        <v>26</v>
      </c>
      <c r="P1595" t="s">
        <v>26</v>
      </c>
      <c r="Q1595" t="s">
        <v>26</v>
      </c>
      <c r="R1595" t="s">
        <v>26</v>
      </c>
      <c r="S1595" t="s">
        <v>26</v>
      </c>
    </row>
    <row r="1596" spans="1:19" x14ac:dyDescent="0.35">
      <c r="A1596" t="s">
        <v>44</v>
      </c>
      <c r="B1596">
        <v>18</v>
      </c>
      <c r="C1596" t="s">
        <v>210</v>
      </c>
      <c r="D1596">
        <v>132</v>
      </c>
      <c r="E1596" t="s">
        <v>211</v>
      </c>
      <c r="F1596" t="s">
        <v>22</v>
      </c>
      <c r="G1596" t="s">
        <v>25</v>
      </c>
      <c r="H1596" t="s">
        <v>26</v>
      </c>
      <c r="I1596" t="s">
        <v>26</v>
      </c>
      <c r="J1596" t="s">
        <v>26</v>
      </c>
      <c r="K1596" t="s">
        <v>26</v>
      </c>
      <c r="L1596" t="s">
        <v>26</v>
      </c>
      <c r="M1596" t="s">
        <v>26</v>
      </c>
      <c r="N1596" t="s">
        <v>26</v>
      </c>
      <c r="O1596" t="s">
        <v>26</v>
      </c>
      <c r="P1596" t="s">
        <v>26</v>
      </c>
      <c r="Q1596" t="s">
        <v>26</v>
      </c>
      <c r="R1596" t="s">
        <v>26</v>
      </c>
      <c r="S1596" t="s">
        <v>26</v>
      </c>
    </row>
    <row r="1597" spans="1:19" x14ac:dyDescent="0.35">
      <c r="A1597" t="s">
        <v>45</v>
      </c>
      <c r="B1597">
        <v>19</v>
      </c>
      <c r="C1597" t="s">
        <v>210</v>
      </c>
      <c r="D1597">
        <v>132</v>
      </c>
      <c r="E1597" t="s">
        <v>211</v>
      </c>
      <c r="F1597" t="s">
        <v>22</v>
      </c>
      <c r="G1597" t="s">
        <v>25</v>
      </c>
      <c r="H1597" t="s">
        <v>26</v>
      </c>
      <c r="I1597" t="s">
        <v>26</v>
      </c>
      <c r="J1597" t="s">
        <v>26</v>
      </c>
      <c r="K1597" t="s">
        <v>26</v>
      </c>
      <c r="L1597" t="s">
        <v>26</v>
      </c>
      <c r="M1597" t="s">
        <v>26</v>
      </c>
      <c r="N1597" t="s">
        <v>26</v>
      </c>
      <c r="O1597" t="s">
        <v>26</v>
      </c>
      <c r="P1597" t="s">
        <v>26</v>
      </c>
      <c r="Q1597" t="s">
        <v>26</v>
      </c>
      <c r="R1597" t="s">
        <v>26</v>
      </c>
      <c r="S1597" t="s">
        <v>26</v>
      </c>
    </row>
    <row r="1598" spans="1:19" x14ac:dyDescent="0.35">
      <c r="A1598" t="s">
        <v>46</v>
      </c>
      <c r="B1598">
        <v>20</v>
      </c>
      <c r="C1598" t="s">
        <v>210</v>
      </c>
      <c r="D1598">
        <v>132</v>
      </c>
      <c r="E1598" t="s">
        <v>211</v>
      </c>
      <c r="F1598" t="s">
        <v>22</v>
      </c>
      <c r="G1598" t="s">
        <v>25</v>
      </c>
      <c r="H1598" t="s">
        <v>26</v>
      </c>
      <c r="I1598" t="s">
        <v>26</v>
      </c>
      <c r="J1598" t="s">
        <v>26</v>
      </c>
      <c r="K1598" t="s">
        <v>26</v>
      </c>
      <c r="L1598" t="s">
        <v>26</v>
      </c>
      <c r="M1598" t="s">
        <v>26</v>
      </c>
      <c r="N1598" t="s">
        <v>26</v>
      </c>
      <c r="O1598" t="s">
        <v>26</v>
      </c>
      <c r="P1598" t="s">
        <v>26</v>
      </c>
      <c r="Q1598" t="s">
        <v>26</v>
      </c>
      <c r="R1598" t="s">
        <v>26</v>
      </c>
      <c r="S1598" t="s">
        <v>26</v>
      </c>
    </row>
    <row r="1599" spans="1:19" x14ac:dyDescent="0.35">
      <c r="A1599" t="s">
        <v>47</v>
      </c>
      <c r="B1599">
        <v>21</v>
      </c>
      <c r="C1599" t="s">
        <v>210</v>
      </c>
      <c r="D1599">
        <v>132</v>
      </c>
      <c r="E1599" t="s">
        <v>211</v>
      </c>
      <c r="F1599" t="s">
        <v>22</v>
      </c>
      <c r="G1599" t="s">
        <v>23</v>
      </c>
      <c r="H1599">
        <v>50</v>
      </c>
      <c r="I1599" t="s">
        <v>178</v>
      </c>
      <c r="J1599" t="s">
        <v>26</v>
      </c>
      <c r="K1599">
        <v>2</v>
      </c>
      <c r="L1599">
        <v>3</v>
      </c>
      <c r="M1599" t="s">
        <v>25</v>
      </c>
      <c r="N1599">
        <v>18</v>
      </c>
      <c r="O1599" t="s">
        <v>30</v>
      </c>
      <c r="P1599" t="s">
        <v>25</v>
      </c>
      <c r="Q1599">
        <v>12</v>
      </c>
      <c r="R1599">
        <f>2*75</f>
        <v>150</v>
      </c>
      <c r="S1599" t="s">
        <v>31</v>
      </c>
    </row>
    <row r="1600" spans="1:19" x14ac:dyDescent="0.35">
      <c r="A1600" t="s">
        <v>48</v>
      </c>
      <c r="B1600">
        <v>22</v>
      </c>
      <c r="C1600" t="s">
        <v>210</v>
      </c>
      <c r="D1600">
        <v>132</v>
      </c>
      <c r="E1600" t="s">
        <v>211</v>
      </c>
      <c r="F1600" t="s">
        <v>22</v>
      </c>
      <c r="G1600" t="s">
        <v>25</v>
      </c>
      <c r="H1600" t="s">
        <v>26</v>
      </c>
      <c r="I1600" t="s">
        <v>26</v>
      </c>
      <c r="J1600" t="s">
        <v>26</v>
      </c>
      <c r="K1600" t="s">
        <v>26</v>
      </c>
      <c r="L1600" t="s">
        <v>26</v>
      </c>
      <c r="M1600" t="s">
        <v>26</v>
      </c>
      <c r="N1600" t="s">
        <v>26</v>
      </c>
      <c r="O1600" t="s">
        <v>26</v>
      </c>
      <c r="P1600" t="s">
        <v>26</v>
      </c>
      <c r="Q1600" t="s">
        <v>26</v>
      </c>
      <c r="R1600" t="s">
        <v>26</v>
      </c>
      <c r="S1600" t="s">
        <v>26</v>
      </c>
    </row>
    <row r="1601" spans="1:19" x14ac:dyDescent="0.35">
      <c r="A1601" t="s">
        <v>49</v>
      </c>
      <c r="B1601">
        <v>23</v>
      </c>
      <c r="C1601" t="s">
        <v>210</v>
      </c>
      <c r="D1601">
        <v>132</v>
      </c>
      <c r="E1601" t="s">
        <v>211</v>
      </c>
      <c r="F1601" t="s">
        <v>22</v>
      </c>
      <c r="G1601" t="s">
        <v>25</v>
      </c>
      <c r="H1601" t="s">
        <v>26</v>
      </c>
      <c r="I1601" t="s">
        <v>26</v>
      </c>
      <c r="J1601" t="s">
        <v>26</v>
      </c>
      <c r="K1601" t="s">
        <v>26</v>
      </c>
      <c r="L1601" t="s">
        <v>26</v>
      </c>
      <c r="M1601" t="s">
        <v>26</v>
      </c>
      <c r="N1601" t="s">
        <v>26</v>
      </c>
      <c r="O1601" t="s">
        <v>26</v>
      </c>
      <c r="P1601" t="s">
        <v>26</v>
      </c>
      <c r="Q1601" t="s">
        <v>26</v>
      </c>
      <c r="R1601" t="s">
        <v>26</v>
      </c>
      <c r="S1601" t="s">
        <v>26</v>
      </c>
    </row>
    <row r="1602" spans="1:19" x14ac:dyDescent="0.35">
      <c r="A1602" t="s">
        <v>50</v>
      </c>
      <c r="B1602">
        <v>24</v>
      </c>
      <c r="C1602" t="s">
        <v>210</v>
      </c>
      <c r="D1602">
        <v>132</v>
      </c>
      <c r="E1602" t="s">
        <v>211</v>
      </c>
      <c r="F1602" t="s">
        <v>22</v>
      </c>
      <c r="G1602" t="s">
        <v>25</v>
      </c>
      <c r="H1602" t="s">
        <v>26</v>
      </c>
      <c r="I1602" t="s">
        <v>26</v>
      </c>
      <c r="J1602" t="s">
        <v>26</v>
      </c>
      <c r="K1602" t="s">
        <v>26</v>
      </c>
      <c r="L1602" t="s">
        <v>26</v>
      </c>
      <c r="M1602" t="s">
        <v>26</v>
      </c>
      <c r="N1602" t="s">
        <v>26</v>
      </c>
      <c r="O1602" t="s">
        <v>26</v>
      </c>
      <c r="P1602" t="s">
        <v>26</v>
      </c>
      <c r="Q1602" t="s">
        <v>26</v>
      </c>
      <c r="R1602" t="s">
        <v>26</v>
      </c>
      <c r="S1602" t="s">
        <v>26</v>
      </c>
    </row>
    <row r="1603" spans="1:19" x14ac:dyDescent="0.35">
      <c r="A1603" t="s">
        <v>51</v>
      </c>
      <c r="B1603">
        <v>25</v>
      </c>
      <c r="C1603" t="s">
        <v>210</v>
      </c>
      <c r="D1603">
        <v>132</v>
      </c>
      <c r="E1603" t="s">
        <v>211</v>
      </c>
      <c r="F1603" t="s">
        <v>22</v>
      </c>
      <c r="G1603" t="s">
        <v>23</v>
      </c>
      <c r="H1603">
        <v>59</v>
      </c>
      <c r="I1603" t="s">
        <v>178</v>
      </c>
      <c r="J1603" t="s">
        <v>26</v>
      </c>
      <c r="K1603">
        <v>2</v>
      </c>
      <c r="L1603">
        <v>2</v>
      </c>
      <c r="M1603" t="s">
        <v>25</v>
      </c>
      <c r="N1603">
        <v>18</v>
      </c>
      <c r="O1603" t="s">
        <v>30</v>
      </c>
      <c r="P1603" t="s">
        <v>30</v>
      </c>
      <c r="Q1603">
        <v>12</v>
      </c>
      <c r="R1603">
        <v>82</v>
      </c>
      <c r="S1603" t="s">
        <v>27</v>
      </c>
    </row>
    <row r="1604" spans="1:19" x14ac:dyDescent="0.35">
      <c r="A1604" t="s">
        <v>52</v>
      </c>
      <c r="B1604">
        <v>26</v>
      </c>
      <c r="C1604" t="s">
        <v>210</v>
      </c>
      <c r="D1604">
        <v>132</v>
      </c>
      <c r="E1604" t="s">
        <v>211</v>
      </c>
      <c r="F1604" t="s">
        <v>22</v>
      </c>
      <c r="G1604" t="s">
        <v>25</v>
      </c>
      <c r="H1604" t="s">
        <v>26</v>
      </c>
      <c r="I1604" t="s">
        <v>26</v>
      </c>
      <c r="J1604" t="s">
        <v>26</v>
      </c>
      <c r="K1604" t="s">
        <v>26</v>
      </c>
      <c r="L1604" t="s">
        <v>26</v>
      </c>
      <c r="M1604" t="s">
        <v>26</v>
      </c>
      <c r="N1604" t="s">
        <v>26</v>
      </c>
      <c r="O1604" t="s">
        <v>26</v>
      </c>
      <c r="P1604" t="s">
        <v>26</v>
      </c>
      <c r="Q1604" t="s">
        <v>26</v>
      </c>
      <c r="R1604" t="s">
        <v>26</v>
      </c>
      <c r="S1604" t="s">
        <v>26</v>
      </c>
    </row>
    <row r="1605" spans="1:19" x14ac:dyDescent="0.35">
      <c r="A1605" t="s">
        <v>53</v>
      </c>
      <c r="B1605">
        <v>27</v>
      </c>
      <c r="C1605" t="s">
        <v>210</v>
      </c>
      <c r="D1605">
        <v>132</v>
      </c>
      <c r="E1605" t="s">
        <v>211</v>
      </c>
      <c r="F1605" t="s">
        <v>22</v>
      </c>
      <c r="G1605" t="s">
        <v>25</v>
      </c>
      <c r="H1605" t="s">
        <v>26</v>
      </c>
      <c r="I1605" t="s">
        <v>26</v>
      </c>
      <c r="J1605" t="s">
        <v>26</v>
      </c>
      <c r="K1605" t="s">
        <v>26</v>
      </c>
      <c r="L1605" t="s">
        <v>26</v>
      </c>
      <c r="M1605" t="s">
        <v>26</v>
      </c>
      <c r="N1605" t="s">
        <v>26</v>
      </c>
      <c r="O1605" t="s">
        <v>26</v>
      </c>
      <c r="P1605" t="s">
        <v>26</v>
      </c>
      <c r="Q1605" t="s">
        <v>26</v>
      </c>
      <c r="R1605" t="s">
        <v>26</v>
      </c>
      <c r="S1605" t="s">
        <v>26</v>
      </c>
    </row>
    <row r="1606" spans="1:19" x14ac:dyDescent="0.35">
      <c r="A1606" t="s">
        <v>54</v>
      </c>
      <c r="B1606">
        <v>28</v>
      </c>
      <c r="C1606" t="s">
        <v>210</v>
      </c>
      <c r="D1606">
        <v>132</v>
      </c>
      <c r="E1606" t="s">
        <v>211</v>
      </c>
      <c r="F1606" t="s">
        <v>22</v>
      </c>
      <c r="G1606" t="s">
        <v>25</v>
      </c>
      <c r="H1606" t="s">
        <v>26</v>
      </c>
      <c r="I1606" t="s">
        <v>26</v>
      </c>
      <c r="J1606" t="s">
        <v>26</v>
      </c>
      <c r="K1606" t="s">
        <v>26</v>
      </c>
      <c r="L1606" t="s">
        <v>26</v>
      </c>
      <c r="M1606" t="s">
        <v>26</v>
      </c>
      <c r="N1606" t="s">
        <v>26</v>
      </c>
      <c r="O1606" t="s">
        <v>26</v>
      </c>
      <c r="P1606" t="s">
        <v>26</v>
      </c>
      <c r="Q1606" t="s">
        <v>26</v>
      </c>
      <c r="R1606" t="s">
        <v>26</v>
      </c>
      <c r="S1606" t="s">
        <v>26</v>
      </c>
    </row>
    <row r="1607" spans="1:19" x14ac:dyDescent="0.35">
      <c r="A1607" t="s">
        <v>55</v>
      </c>
      <c r="B1607">
        <v>29</v>
      </c>
      <c r="C1607" t="s">
        <v>210</v>
      </c>
      <c r="D1607">
        <v>132</v>
      </c>
      <c r="E1607" t="s">
        <v>211</v>
      </c>
      <c r="F1607" t="s">
        <v>22</v>
      </c>
      <c r="G1607" t="s">
        <v>25</v>
      </c>
      <c r="H1607" t="s">
        <v>26</v>
      </c>
      <c r="I1607" t="s">
        <v>26</v>
      </c>
      <c r="J1607" t="s">
        <v>26</v>
      </c>
      <c r="K1607" t="s">
        <v>26</v>
      </c>
      <c r="L1607" t="s">
        <v>26</v>
      </c>
      <c r="M1607" t="s">
        <v>26</v>
      </c>
      <c r="N1607" t="s">
        <v>26</v>
      </c>
      <c r="O1607" t="s">
        <v>26</v>
      </c>
      <c r="P1607" t="s">
        <v>26</v>
      </c>
      <c r="Q1607" t="s">
        <v>26</v>
      </c>
      <c r="R1607" t="s">
        <v>26</v>
      </c>
      <c r="S1607" t="s">
        <v>26</v>
      </c>
    </row>
    <row r="1608" spans="1:19" x14ac:dyDescent="0.35">
      <c r="A1608" t="s">
        <v>38</v>
      </c>
      <c r="B1608">
        <v>11</v>
      </c>
      <c r="C1608" t="s">
        <v>210</v>
      </c>
      <c r="D1608">
        <v>132</v>
      </c>
      <c r="E1608" t="s">
        <v>211</v>
      </c>
      <c r="F1608" t="s">
        <v>22</v>
      </c>
      <c r="G1608" t="s">
        <v>25</v>
      </c>
      <c r="H1608" t="s">
        <v>26</v>
      </c>
      <c r="I1608" t="s">
        <v>26</v>
      </c>
      <c r="J1608" t="s">
        <v>26</v>
      </c>
      <c r="K1608" t="s">
        <v>26</v>
      </c>
      <c r="L1608" t="s">
        <v>26</v>
      </c>
      <c r="M1608" t="s">
        <v>26</v>
      </c>
      <c r="N1608" t="s">
        <v>26</v>
      </c>
      <c r="O1608" t="s">
        <v>26</v>
      </c>
      <c r="P1608" t="s">
        <v>26</v>
      </c>
      <c r="Q1608" t="s">
        <v>26</v>
      </c>
      <c r="R1608" t="s">
        <v>26</v>
      </c>
      <c r="S1608" t="s">
        <v>26</v>
      </c>
    </row>
    <row r="1609" spans="1:19" x14ac:dyDescent="0.35">
      <c r="A1609" t="s">
        <v>56</v>
      </c>
      <c r="B1609">
        <v>30</v>
      </c>
      <c r="C1609" t="s">
        <v>210</v>
      </c>
      <c r="D1609">
        <v>132</v>
      </c>
      <c r="E1609" t="s">
        <v>211</v>
      </c>
      <c r="F1609" t="s">
        <v>22</v>
      </c>
      <c r="G1609" t="s">
        <v>25</v>
      </c>
      <c r="H1609" t="s">
        <v>26</v>
      </c>
      <c r="I1609" t="s">
        <v>26</v>
      </c>
      <c r="J1609" t="s">
        <v>26</v>
      </c>
      <c r="K1609" t="s">
        <v>26</v>
      </c>
      <c r="L1609" t="s">
        <v>26</v>
      </c>
      <c r="M1609" t="s">
        <v>26</v>
      </c>
      <c r="N1609" t="s">
        <v>26</v>
      </c>
      <c r="O1609" t="s">
        <v>26</v>
      </c>
      <c r="P1609" t="s">
        <v>26</v>
      </c>
      <c r="Q1609" t="s">
        <v>26</v>
      </c>
      <c r="R1609" t="s">
        <v>26</v>
      </c>
      <c r="S1609" t="s">
        <v>26</v>
      </c>
    </row>
    <row r="1610" spans="1:19" x14ac:dyDescent="0.35">
      <c r="A1610" t="s">
        <v>57</v>
      </c>
      <c r="B1610">
        <v>31</v>
      </c>
      <c r="C1610" t="s">
        <v>210</v>
      </c>
      <c r="D1610">
        <v>132</v>
      </c>
      <c r="E1610" t="s">
        <v>211</v>
      </c>
      <c r="F1610" t="s">
        <v>22</v>
      </c>
      <c r="G1610" t="s">
        <v>25</v>
      </c>
      <c r="H1610" t="s">
        <v>26</v>
      </c>
      <c r="I1610" t="s">
        <v>26</v>
      </c>
      <c r="J1610" t="s">
        <v>26</v>
      </c>
      <c r="K1610" t="s">
        <v>26</v>
      </c>
      <c r="L1610" t="s">
        <v>26</v>
      </c>
      <c r="M1610" t="s">
        <v>26</v>
      </c>
      <c r="N1610" t="s">
        <v>26</v>
      </c>
      <c r="O1610" t="s">
        <v>26</v>
      </c>
      <c r="P1610" t="s">
        <v>26</v>
      </c>
      <c r="Q1610" t="s">
        <v>26</v>
      </c>
      <c r="R1610" t="s">
        <v>26</v>
      </c>
      <c r="S1610" t="s">
        <v>26</v>
      </c>
    </row>
    <row r="1611" spans="1:19" x14ac:dyDescent="0.35">
      <c r="A1611" t="s">
        <v>58</v>
      </c>
      <c r="B1611">
        <v>32</v>
      </c>
      <c r="C1611" t="s">
        <v>210</v>
      </c>
      <c r="D1611">
        <v>132</v>
      </c>
      <c r="E1611" t="s">
        <v>211</v>
      </c>
      <c r="F1611" t="s">
        <v>22</v>
      </c>
      <c r="G1611" t="s">
        <v>23</v>
      </c>
      <c r="H1611">
        <v>100</v>
      </c>
      <c r="I1611" t="s">
        <v>178</v>
      </c>
      <c r="J1611" t="s">
        <v>26</v>
      </c>
      <c r="K1611">
        <v>2</v>
      </c>
      <c r="L1611">
        <v>3</v>
      </c>
      <c r="M1611" t="s">
        <v>30</v>
      </c>
      <c r="N1611">
        <v>18</v>
      </c>
      <c r="O1611" t="s">
        <v>30</v>
      </c>
      <c r="P1611" t="s">
        <v>25</v>
      </c>
      <c r="Q1611">
        <v>28</v>
      </c>
      <c r="R1611">
        <f>2*300</f>
        <v>600</v>
      </c>
      <c r="S1611" t="s">
        <v>25</v>
      </c>
    </row>
    <row r="1612" spans="1:19" x14ac:dyDescent="0.35">
      <c r="A1612" t="s">
        <v>59</v>
      </c>
      <c r="B1612">
        <v>33</v>
      </c>
      <c r="C1612" t="s">
        <v>210</v>
      </c>
      <c r="D1612">
        <v>132</v>
      </c>
      <c r="E1612" t="s">
        <v>211</v>
      </c>
      <c r="F1612" t="s">
        <v>22</v>
      </c>
      <c r="G1612" t="s">
        <v>23</v>
      </c>
      <c r="H1612">
        <v>100</v>
      </c>
      <c r="I1612" t="s">
        <v>178</v>
      </c>
      <c r="J1612" t="s">
        <v>26</v>
      </c>
      <c r="K1612">
        <v>2</v>
      </c>
      <c r="L1612">
        <v>1</v>
      </c>
      <c r="M1612" t="s">
        <v>25</v>
      </c>
      <c r="N1612" t="s">
        <v>26</v>
      </c>
      <c r="O1612" t="s">
        <v>25</v>
      </c>
      <c r="P1612" t="s">
        <v>25</v>
      </c>
      <c r="Q1612">
        <v>8</v>
      </c>
      <c r="R1612">
        <v>100</v>
      </c>
      <c r="S1612" t="s">
        <v>25</v>
      </c>
    </row>
    <row r="1613" spans="1:19" x14ac:dyDescent="0.35">
      <c r="A1613" t="s">
        <v>60</v>
      </c>
      <c r="B1613">
        <v>34</v>
      </c>
      <c r="C1613" t="s">
        <v>210</v>
      </c>
      <c r="D1613">
        <v>132</v>
      </c>
      <c r="E1613" t="s">
        <v>211</v>
      </c>
      <c r="F1613" t="s">
        <v>22</v>
      </c>
      <c r="G1613" t="s">
        <v>23</v>
      </c>
      <c r="H1613">
        <v>25</v>
      </c>
      <c r="I1613" t="s">
        <v>178</v>
      </c>
      <c r="J1613" t="s">
        <v>26</v>
      </c>
      <c r="K1613">
        <v>2</v>
      </c>
      <c r="L1613">
        <v>1</v>
      </c>
      <c r="M1613" t="s">
        <v>25</v>
      </c>
      <c r="N1613" t="s">
        <v>26</v>
      </c>
      <c r="O1613" t="s">
        <v>25</v>
      </c>
      <c r="P1613" t="s">
        <v>25</v>
      </c>
      <c r="Q1613">
        <v>24</v>
      </c>
      <c r="R1613">
        <f>2*15</f>
        <v>30</v>
      </c>
      <c r="S1613" t="s">
        <v>27</v>
      </c>
    </row>
    <row r="1614" spans="1:19" x14ac:dyDescent="0.35">
      <c r="A1614" t="s">
        <v>61</v>
      </c>
      <c r="B1614">
        <v>35</v>
      </c>
      <c r="C1614" t="s">
        <v>210</v>
      </c>
      <c r="D1614">
        <v>132</v>
      </c>
      <c r="E1614" t="s">
        <v>211</v>
      </c>
      <c r="F1614" t="s">
        <v>22</v>
      </c>
      <c r="G1614" t="s">
        <v>25</v>
      </c>
      <c r="H1614" t="s">
        <v>26</v>
      </c>
      <c r="I1614" t="s">
        <v>26</v>
      </c>
      <c r="J1614" t="s">
        <v>26</v>
      </c>
      <c r="K1614" t="s">
        <v>26</v>
      </c>
      <c r="L1614" t="s">
        <v>26</v>
      </c>
      <c r="M1614" t="s">
        <v>26</v>
      </c>
      <c r="N1614" t="s">
        <v>26</v>
      </c>
      <c r="O1614" t="s">
        <v>26</v>
      </c>
      <c r="P1614" t="s">
        <v>26</v>
      </c>
      <c r="Q1614" t="s">
        <v>26</v>
      </c>
      <c r="R1614" t="s">
        <v>26</v>
      </c>
      <c r="S1614" t="s">
        <v>26</v>
      </c>
    </row>
    <row r="1615" spans="1:19" x14ac:dyDescent="0.35">
      <c r="A1615" t="s">
        <v>62</v>
      </c>
      <c r="B1615">
        <v>36</v>
      </c>
      <c r="C1615" t="s">
        <v>210</v>
      </c>
      <c r="D1615">
        <v>132</v>
      </c>
      <c r="E1615" t="s">
        <v>211</v>
      </c>
      <c r="F1615" t="s">
        <v>22</v>
      </c>
      <c r="G1615" t="s">
        <v>23</v>
      </c>
      <c r="H1615">
        <v>108</v>
      </c>
      <c r="I1615" t="s">
        <v>178</v>
      </c>
      <c r="J1615" t="s">
        <v>26</v>
      </c>
      <c r="K1615">
        <v>2</v>
      </c>
      <c r="L1615">
        <v>2</v>
      </c>
      <c r="M1615" t="s">
        <v>25</v>
      </c>
      <c r="N1615">
        <v>18</v>
      </c>
      <c r="O1615" t="s">
        <v>30</v>
      </c>
      <c r="P1615" t="s">
        <v>25</v>
      </c>
      <c r="Q1615">
        <v>12</v>
      </c>
      <c r="R1615">
        <v>67</v>
      </c>
      <c r="S1615" t="s">
        <v>25</v>
      </c>
    </row>
    <row r="1616" spans="1:19" x14ac:dyDescent="0.35">
      <c r="A1616" t="s">
        <v>63</v>
      </c>
      <c r="B1616">
        <v>37</v>
      </c>
      <c r="C1616" t="s">
        <v>210</v>
      </c>
      <c r="D1616">
        <v>132</v>
      </c>
      <c r="E1616" t="s">
        <v>211</v>
      </c>
      <c r="F1616" t="s">
        <v>22</v>
      </c>
      <c r="G1616" t="s">
        <v>23</v>
      </c>
      <c r="H1616">
        <v>300</v>
      </c>
      <c r="I1616" t="s">
        <v>178</v>
      </c>
      <c r="J1616" t="s">
        <v>26</v>
      </c>
      <c r="K1616">
        <v>2</v>
      </c>
      <c r="L1616">
        <v>1</v>
      </c>
      <c r="M1616" t="s">
        <v>25</v>
      </c>
      <c r="N1616">
        <v>18</v>
      </c>
      <c r="O1616" t="s">
        <v>30</v>
      </c>
      <c r="P1616" t="s">
        <v>25</v>
      </c>
      <c r="Q1616">
        <v>16</v>
      </c>
      <c r="R1616">
        <f>2*150</f>
        <v>300</v>
      </c>
      <c r="S1616" t="s">
        <v>27</v>
      </c>
    </row>
    <row r="1617" spans="1:19" x14ac:dyDescent="0.35">
      <c r="A1617" t="s">
        <v>64</v>
      </c>
      <c r="B1617">
        <v>38</v>
      </c>
      <c r="C1617" t="s">
        <v>210</v>
      </c>
      <c r="D1617">
        <v>132</v>
      </c>
      <c r="E1617" t="s">
        <v>211</v>
      </c>
      <c r="F1617" t="s">
        <v>22</v>
      </c>
      <c r="G1617" t="s">
        <v>25</v>
      </c>
      <c r="H1617" t="s">
        <v>26</v>
      </c>
      <c r="I1617" t="s">
        <v>26</v>
      </c>
      <c r="J1617" t="s">
        <v>26</v>
      </c>
      <c r="K1617" t="s">
        <v>26</v>
      </c>
      <c r="L1617" t="s">
        <v>26</v>
      </c>
      <c r="M1617" t="s">
        <v>26</v>
      </c>
      <c r="N1617" t="s">
        <v>26</v>
      </c>
      <c r="O1617" t="s">
        <v>26</v>
      </c>
      <c r="P1617" t="s">
        <v>26</v>
      </c>
      <c r="Q1617" t="s">
        <v>26</v>
      </c>
      <c r="R1617" t="s">
        <v>26</v>
      </c>
      <c r="S1617" t="s">
        <v>26</v>
      </c>
    </row>
    <row r="1618" spans="1:19" x14ac:dyDescent="0.35">
      <c r="A1618" t="s">
        <v>65</v>
      </c>
      <c r="B1618">
        <v>39</v>
      </c>
      <c r="C1618" t="s">
        <v>210</v>
      </c>
      <c r="D1618">
        <v>132</v>
      </c>
      <c r="E1618" t="s">
        <v>211</v>
      </c>
      <c r="F1618" t="s">
        <v>22</v>
      </c>
      <c r="G1618" t="s">
        <v>23</v>
      </c>
      <c r="H1618">
        <v>53.5</v>
      </c>
      <c r="I1618" t="s">
        <v>178</v>
      </c>
      <c r="J1618" t="s">
        <v>26</v>
      </c>
      <c r="K1618">
        <v>2</v>
      </c>
      <c r="L1618">
        <v>2</v>
      </c>
      <c r="M1618" t="s">
        <v>25</v>
      </c>
      <c r="N1618">
        <v>18</v>
      </c>
      <c r="O1618" t="s">
        <v>30</v>
      </c>
      <c r="P1618" t="s">
        <v>25</v>
      </c>
      <c r="Q1618">
        <v>0</v>
      </c>
      <c r="R1618">
        <v>100</v>
      </c>
      <c r="S1618" t="s">
        <v>27</v>
      </c>
    </row>
    <row r="1619" spans="1:19" x14ac:dyDescent="0.35">
      <c r="A1619" t="s">
        <v>66</v>
      </c>
      <c r="B1619">
        <v>40</v>
      </c>
      <c r="C1619" t="s">
        <v>210</v>
      </c>
      <c r="D1619">
        <v>132</v>
      </c>
      <c r="E1619" t="s">
        <v>211</v>
      </c>
      <c r="F1619" t="s">
        <v>22</v>
      </c>
      <c r="G1619" t="s">
        <v>25</v>
      </c>
      <c r="H1619" t="s">
        <v>26</v>
      </c>
      <c r="I1619" t="s">
        <v>26</v>
      </c>
      <c r="J1619" t="s">
        <v>26</v>
      </c>
      <c r="K1619" t="s">
        <v>26</v>
      </c>
      <c r="L1619" t="s">
        <v>26</v>
      </c>
      <c r="M1619" t="s">
        <v>26</v>
      </c>
      <c r="N1619" t="s">
        <v>26</v>
      </c>
      <c r="O1619" t="s">
        <v>26</v>
      </c>
      <c r="P1619" t="s">
        <v>26</v>
      </c>
      <c r="Q1619" t="s">
        <v>26</v>
      </c>
      <c r="R1619" t="s">
        <v>26</v>
      </c>
      <c r="S1619" t="s">
        <v>26</v>
      </c>
    </row>
    <row r="1620" spans="1:19" x14ac:dyDescent="0.35">
      <c r="A1620" t="s">
        <v>67</v>
      </c>
      <c r="B1620">
        <v>41</v>
      </c>
      <c r="C1620" t="s">
        <v>210</v>
      </c>
      <c r="D1620">
        <v>132</v>
      </c>
      <c r="E1620" t="s">
        <v>211</v>
      </c>
      <c r="F1620" t="s">
        <v>22</v>
      </c>
      <c r="G1620" t="s">
        <v>25</v>
      </c>
      <c r="H1620" t="s">
        <v>26</v>
      </c>
      <c r="I1620" t="s">
        <v>26</v>
      </c>
      <c r="J1620" t="s">
        <v>26</v>
      </c>
      <c r="K1620" t="s">
        <v>26</v>
      </c>
      <c r="L1620" t="s">
        <v>26</v>
      </c>
      <c r="M1620" t="s">
        <v>26</v>
      </c>
      <c r="N1620" t="s">
        <v>26</v>
      </c>
      <c r="O1620" t="s">
        <v>26</v>
      </c>
      <c r="P1620" t="s">
        <v>26</v>
      </c>
      <c r="Q1620" t="s">
        <v>26</v>
      </c>
      <c r="R1620" t="s">
        <v>26</v>
      </c>
      <c r="S1620" t="s">
        <v>26</v>
      </c>
    </row>
    <row r="1621" spans="1:19" x14ac:dyDescent="0.35">
      <c r="A1621" t="s">
        <v>68</v>
      </c>
      <c r="B1621">
        <v>42</v>
      </c>
      <c r="C1621" t="s">
        <v>210</v>
      </c>
      <c r="D1621">
        <v>132</v>
      </c>
      <c r="E1621" t="s">
        <v>211</v>
      </c>
      <c r="F1621" t="s">
        <v>22</v>
      </c>
      <c r="G1621" t="s">
        <v>25</v>
      </c>
      <c r="H1621" t="s">
        <v>26</v>
      </c>
      <c r="I1621" t="s">
        <v>26</v>
      </c>
      <c r="J1621" t="s">
        <v>26</v>
      </c>
      <c r="K1621" t="s">
        <v>26</v>
      </c>
      <c r="L1621" t="s">
        <v>26</v>
      </c>
      <c r="M1621" t="s">
        <v>26</v>
      </c>
      <c r="N1621" t="s">
        <v>26</v>
      </c>
      <c r="O1621" t="s">
        <v>26</v>
      </c>
      <c r="P1621" t="s">
        <v>26</v>
      </c>
      <c r="Q1621" t="s">
        <v>26</v>
      </c>
      <c r="R1621" t="s">
        <v>26</v>
      </c>
      <c r="S1621" t="s">
        <v>26</v>
      </c>
    </row>
    <row r="1622" spans="1:19" x14ac:dyDescent="0.35">
      <c r="A1622" t="s">
        <v>69</v>
      </c>
      <c r="B1622">
        <v>44</v>
      </c>
      <c r="C1622" t="s">
        <v>210</v>
      </c>
      <c r="D1622">
        <v>132</v>
      </c>
      <c r="E1622" t="s">
        <v>211</v>
      </c>
      <c r="F1622" t="s">
        <v>22</v>
      </c>
      <c r="G1622" t="s">
        <v>23</v>
      </c>
      <c r="H1622">
        <v>30</v>
      </c>
      <c r="I1622" t="s">
        <v>178</v>
      </c>
      <c r="J1622" t="s">
        <v>26</v>
      </c>
      <c r="K1622">
        <v>2</v>
      </c>
      <c r="L1622">
        <v>1</v>
      </c>
      <c r="M1622" t="s">
        <v>25</v>
      </c>
      <c r="N1622">
        <v>18</v>
      </c>
      <c r="O1622" t="s">
        <v>30</v>
      </c>
      <c r="P1622" t="s">
        <v>25</v>
      </c>
      <c r="Q1622">
        <v>12</v>
      </c>
      <c r="R1622">
        <v>30</v>
      </c>
      <c r="S1622" t="s">
        <v>27</v>
      </c>
    </row>
    <row r="1623" spans="1:19" x14ac:dyDescent="0.35">
      <c r="A1623" t="s">
        <v>70</v>
      </c>
      <c r="B1623">
        <v>45</v>
      </c>
      <c r="C1623" t="s">
        <v>210</v>
      </c>
      <c r="D1623">
        <v>132</v>
      </c>
      <c r="E1623" t="s">
        <v>211</v>
      </c>
      <c r="F1623" t="s">
        <v>22</v>
      </c>
      <c r="G1623" t="s">
        <v>23</v>
      </c>
      <c r="H1623">
        <v>100</v>
      </c>
      <c r="I1623" t="s">
        <v>178</v>
      </c>
      <c r="J1623" t="s">
        <v>26</v>
      </c>
      <c r="K1623">
        <v>2</v>
      </c>
      <c r="L1623">
        <v>2</v>
      </c>
      <c r="M1623" t="s">
        <v>25</v>
      </c>
      <c r="Q1623">
        <v>8</v>
      </c>
      <c r="R1623">
        <f>2*200</f>
        <v>400</v>
      </c>
      <c r="S1623" t="s">
        <v>25</v>
      </c>
    </row>
    <row r="1624" spans="1:19" x14ac:dyDescent="0.35">
      <c r="A1624" t="s">
        <v>71</v>
      </c>
      <c r="B1624">
        <v>46</v>
      </c>
      <c r="C1624" t="s">
        <v>210</v>
      </c>
      <c r="D1624">
        <v>132</v>
      </c>
      <c r="E1624" t="s">
        <v>211</v>
      </c>
      <c r="F1624" t="s">
        <v>22</v>
      </c>
      <c r="G1624" t="s">
        <v>25</v>
      </c>
      <c r="H1624" t="s">
        <v>26</v>
      </c>
      <c r="I1624" t="s">
        <v>26</v>
      </c>
      <c r="J1624" t="s">
        <v>26</v>
      </c>
      <c r="K1624" t="s">
        <v>26</v>
      </c>
      <c r="L1624" t="s">
        <v>26</v>
      </c>
      <c r="M1624" t="s">
        <v>26</v>
      </c>
      <c r="N1624" t="s">
        <v>26</v>
      </c>
      <c r="O1624" t="s">
        <v>26</v>
      </c>
      <c r="P1624" t="s">
        <v>26</v>
      </c>
      <c r="Q1624" t="s">
        <v>26</v>
      </c>
      <c r="R1624" t="s">
        <v>26</v>
      </c>
      <c r="S1624" t="s">
        <v>26</v>
      </c>
    </row>
    <row r="1625" spans="1:19" x14ac:dyDescent="0.35">
      <c r="A1625" t="s">
        <v>72</v>
      </c>
      <c r="B1625">
        <v>47</v>
      </c>
      <c r="C1625" t="s">
        <v>210</v>
      </c>
      <c r="D1625">
        <v>132</v>
      </c>
      <c r="E1625" t="s">
        <v>211</v>
      </c>
      <c r="F1625" t="s">
        <v>22</v>
      </c>
      <c r="G1625" t="s">
        <v>23</v>
      </c>
      <c r="H1625">
        <v>270</v>
      </c>
      <c r="I1625" t="s">
        <v>178</v>
      </c>
      <c r="J1625" t="s">
        <v>26</v>
      </c>
      <c r="K1625">
        <v>2</v>
      </c>
      <c r="L1625">
        <v>4</v>
      </c>
      <c r="M1625" t="s">
        <v>25</v>
      </c>
      <c r="N1625">
        <v>18</v>
      </c>
      <c r="O1625" t="s">
        <v>30</v>
      </c>
      <c r="P1625" t="s">
        <v>25</v>
      </c>
      <c r="Q1625">
        <v>9</v>
      </c>
      <c r="R1625">
        <v>85</v>
      </c>
      <c r="S1625" t="s">
        <v>31</v>
      </c>
    </row>
    <row r="1626" spans="1:19" x14ac:dyDescent="0.35">
      <c r="A1626" t="s">
        <v>73</v>
      </c>
      <c r="B1626">
        <v>48</v>
      </c>
      <c r="C1626" t="s">
        <v>210</v>
      </c>
      <c r="D1626">
        <v>132</v>
      </c>
      <c r="E1626" t="s">
        <v>211</v>
      </c>
      <c r="F1626" t="s">
        <v>22</v>
      </c>
      <c r="G1626" t="s">
        <v>25</v>
      </c>
      <c r="H1626" t="s">
        <v>26</v>
      </c>
      <c r="I1626" t="s">
        <v>26</v>
      </c>
      <c r="J1626" t="s">
        <v>26</v>
      </c>
      <c r="K1626" t="s">
        <v>26</v>
      </c>
      <c r="L1626" t="s">
        <v>26</v>
      </c>
      <c r="M1626" t="s">
        <v>26</v>
      </c>
      <c r="N1626" t="s">
        <v>26</v>
      </c>
      <c r="O1626" t="s">
        <v>26</v>
      </c>
      <c r="P1626" t="s">
        <v>26</v>
      </c>
      <c r="Q1626" t="s">
        <v>26</v>
      </c>
      <c r="R1626" t="s">
        <v>26</v>
      </c>
      <c r="S1626" t="s">
        <v>26</v>
      </c>
    </row>
    <row r="1627" spans="1:19" x14ac:dyDescent="0.35">
      <c r="A1627" t="s">
        <v>74</v>
      </c>
      <c r="B1627">
        <v>49</v>
      </c>
      <c r="C1627" t="s">
        <v>210</v>
      </c>
      <c r="D1627">
        <v>132</v>
      </c>
      <c r="E1627" t="s">
        <v>211</v>
      </c>
      <c r="F1627" t="s">
        <v>22</v>
      </c>
      <c r="G1627" t="s">
        <v>25</v>
      </c>
      <c r="H1627" t="s">
        <v>26</v>
      </c>
      <c r="I1627" t="s">
        <v>26</v>
      </c>
      <c r="J1627" t="s">
        <v>26</v>
      </c>
      <c r="K1627" t="s">
        <v>26</v>
      </c>
      <c r="L1627" t="s">
        <v>26</v>
      </c>
      <c r="M1627" t="s">
        <v>26</v>
      </c>
      <c r="N1627" t="s">
        <v>26</v>
      </c>
      <c r="O1627" t="s">
        <v>26</v>
      </c>
      <c r="P1627" t="s">
        <v>26</v>
      </c>
      <c r="Q1627" t="s">
        <v>26</v>
      </c>
      <c r="R1627" t="s">
        <v>26</v>
      </c>
      <c r="S1627" t="s">
        <v>26</v>
      </c>
    </row>
    <row r="1628" spans="1:19" x14ac:dyDescent="0.35">
      <c r="A1628" t="s">
        <v>75</v>
      </c>
      <c r="B1628">
        <v>50</v>
      </c>
      <c r="C1628" t="s">
        <v>210</v>
      </c>
      <c r="D1628">
        <v>132</v>
      </c>
      <c r="E1628" t="s">
        <v>211</v>
      </c>
      <c r="F1628" t="s">
        <v>22</v>
      </c>
      <c r="G1628" t="s">
        <v>23</v>
      </c>
      <c r="H1628">
        <v>100</v>
      </c>
      <c r="I1628" t="s">
        <v>178</v>
      </c>
      <c r="J1628" t="s">
        <v>26</v>
      </c>
      <c r="K1628">
        <v>2</v>
      </c>
      <c r="L1628">
        <v>1</v>
      </c>
      <c r="M1628" t="s">
        <v>25</v>
      </c>
      <c r="O1628" t="s">
        <v>25</v>
      </c>
      <c r="P1628" t="s">
        <v>25</v>
      </c>
      <c r="Q1628">
        <v>10</v>
      </c>
      <c r="R1628">
        <v>240</v>
      </c>
      <c r="S1628" t="s">
        <v>27</v>
      </c>
    </row>
    <row r="1629" spans="1:19" x14ac:dyDescent="0.35">
      <c r="A1629" t="s">
        <v>76</v>
      </c>
      <c r="B1629">
        <v>51</v>
      </c>
      <c r="C1629" t="s">
        <v>210</v>
      </c>
      <c r="D1629">
        <v>132</v>
      </c>
      <c r="E1629" t="s">
        <v>211</v>
      </c>
      <c r="F1629" t="s">
        <v>22</v>
      </c>
      <c r="G1629" t="s">
        <v>23</v>
      </c>
      <c r="H1629">
        <v>100</v>
      </c>
      <c r="I1629" t="s">
        <v>178</v>
      </c>
      <c r="J1629" t="s">
        <v>26</v>
      </c>
      <c r="K1629">
        <v>2</v>
      </c>
      <c r="L1629">
        <v>2</v>
      </c>
      <c r="M1629" t="s">
        <v>25</v>
      </c>
      <c r="N1629">
        <v>18</v>
      </c>
      <c r="O1629" t="s">
        <v>25</v>
      </c>
      <c r="P1629" t="s">
        <v>25</v>
      </c>
      <c r="Q1629">
        <v>0</v>
      </c>
      <c r="R1629">
        <v>100</v>
      </c>
      <c r="S1629" t="s">
        <v>31</v>
      </c>
    </row>
    <row r="1630" spans="1:19" x14ac:dyDescent="0.35">
      <c r="A1630" t="s">
        <v>77</v>
      </c>
      <c r="B1630">
        <v>53</v>
      </c>
      <c r="C1630" t="s">
        <v>210</v>
      </c>
      <c r="D1630">
        <v>132</v>
      </c>
      <c r="E1630" t="s">
        <v>211</v>
      </c>
      <c r="F1630" t="s">
        <v>22</v>
      </c>
      <c r="G1630" t="s">
        <v>23</v>
      </c>
      <c r="H1630">
        <v>100</v>
      </c>
      <c r="I1630" t="s">
        <v>178</v>
      </c>
      <c r="J1630" t="s">
        <v>26</v>
      </c>
      <c r="K1630">
        <v>2</v>
      </c>
      <c r="L1630">
        <v>4</v>
      </c>
      <c r="M1630" t="s">
        <v>25</v>
      </c>
      <c r="N1630">
        <v>18</v>
      </c>
      <c r="O1630" t="s">
        <v>30</v>
      </c>
      <c r="P1630" t="s">
        <v>25</v>
      </c>
      <c r="Q1630">
        <v>20</v>
      </c>
      <c r="R1630">
        <v>125</v>
      </c>
      <c r="S1630" t="s">
        <v>27</v>
      </c>
    </row>
    <row r="1631" spans="1:19" x14ac:dyDescent="0.35">
      <c r="A1631" t="s">
        <v>79</v>
      </c>
      <c r="B1631">
        <v>54</v>
      </c>
      <c r="C1631" t="s">
        <v>210</v>
      </c>
      <c r="D1631">
        <v>132</v>
      </c>
      <c r="E1631" t="s">
        <v>211</v>
      </c>
      <c r="F1631" t="s">
        <v>22</v>
      </c>
      <c r="G1631" t="s">
        <v>25</v>
      </c>
      <c r="H1631" t="s">
        <v>26</v>
      </c>
      <c r="I1631" t="s">
        <v>26</v>
      </c>
      <c r="J1631" t="s">
        <v>26</v>
      </c>
      <c r="K1631" t="s">
        <v>26</v>
      </c>
      <c r="L1631" t="s">
        <v>26</v>
      </c>
      <c r="M1631" t="s">
        <v>26</v>
      </c>
      <c r="N1631" t="s">
        <v>26</v>
      </c>
      <c r="O1631" t="s">
        <v>26</v>
      </c>
      <c r="P1631" t="s">
        <v>26</v>
      </c>
      <c r="Q1631" t="s">
        <v>26</v>
      </c>
      <c r="R1631" t="s">
        <v>26</v>
      </c>
      <c r="S1631" t="s">
        <v>26</v>
      </c>
    </row>
    <row r="1632" spans="1:19" x14ac:dyDescent="0.35">
      <c r="A1632" t="s">
        <v>80</v>
      </c>
      <c r="B1632">
        <v>55</v>
      </c>
      <c r="C1632" t="s">
        <v>210</v>
      </c>
      <c r="D1632">
        <v>132</v>
      </c>
      <c r="E1632" t="s">
        <v>211</v>
      </c>
      <c r="F1632" t="s">
        <v>22</v>
      </c>
      <c r="G1632" t="s">
        <v>25</v>
      </c>
      <c r="H1632" t="s">
        <v>26</v>
      </c>
      <c r="I1632" t="s">
        <v>26</v>
      </c>
      <c r="J1632" t="s">
        <v>26</v>
      </c>
      <c r="K1632" t="s">
        <v>26</v>
      </c>
      <c r="L1632" t="s">
        <v>26</v>
      </c>
      <c r="M1632" t="s">
        <v>26</v>
      </c>
      <c r="N1632" t="s">
        <v>26</v>
      </c>
      <c r="O1632" t="s">
        <v>26</v>
      </c>
      <c r="P1632" t="s">
        <v>26</v>
      </c>
      <c r="Q1632" t="s">
        <v>26</v>
      </c>
      <c r="R1632" t="s">
        <v>26</v>
      </c>
      <c r="S1632" t="s">
        <v>26</v>
      </c>
    </row>
    <row r="1633" spans="1:19" x14ac:dyDescent="0.35">
      <c r="A1633" t="s">
        <v>81</v>
      </c>
      <c r="B1633">
        <v>56</v>
      </c>
      <c r="C1633" t="s">
        <v>210</v>
      </c>
      <c r="D1633">
        <v>132</v>
      </c>
      <c r="E1633" t="s">
        <v>211</v>
      </c>
      <c r="F1633" t="s">
        <v>22</v>
      </c>
      <c r="G1633" t="s">
        <v>25</v>
      </c>
      <c r="H1633" t="s">
        <v>26</v>
      </c>
      <c r="I1633" t="s">
        <v>26</v>
      </c>
      <c r="J1633" t="s">
        <v>26</v>
      </c>
      <c r="K1633" t="s">
        <v>26</v>
      </c>
      <c r="L1633" t="s">
        <v>26</v>
      </c>
      <c r="M1633" t="s">
        <v>26</v>
      </c>
      <c r="N1633" t="s">
        <v>26</v>
      </c>
      <c r="O1633" t="s">
        <v>26</v>
      </c>
      <c r="P1633" t="s">
        <v>26</v>
      </c>
      <c r="Q1633" t="s">
        <v>26</v>
      </c>
      <c r="R1633" t="s">
        <v>26</v>
      </c>
      <c r="S1633" t="s">
        <v>26</v>
      </c>
    </row>
    <row r="1634" spans="1:19" x14ac:dyDescent="0.35">
      <c r="A1634" t="s">
        <v>19</v>
      </c>
      <c r="B1634">
        <v>1</v>
      </c>
      <c r="C1634" t="s">
        <v>212</v>
      </c>
      <c r="D1634">
        <v>133</v>
      </c>
      <c r="E1634" t="s">
        <v>213</v>
      </c>
      <c r="F1634" t="s">
        <v>22</v>
      </c>
      <c r="G1634" t="s">
        <v>23</v>
      </c>
      <c r="H1634">
        <v>500</v>
      </c>
      <c r="I1634" t="s">
        <v>24</v>
      </c>
      <c r="J1634" t="s">
        <v>26</v>
      </c>
      <c r="K1634">
        <v>6</v>
      </c>
      <c r="L1634">
        <v>1</v>
      </c>
      <c r="M1634" t="s">
        <v>30</v>
      </c>
      <c r="N1634">
        <v>19</v>
      </c>
      <c r="O1634" t="s">
        <v>30</v>
      </c>
      <c r="P1634" t="s">
        <v>30</v>
      </c>
      <c r="Q1634">
        <v>28</v>
      </c>
      <c r="R1634">
        <v>320</v>
      </c>
      <c r="S1634" t="s">
        <v>31</v>
      </c>
    </row>
    <row r="1635" spans="1:19" x14ac:dyDescent="0.35">
      <c r="A1635" t="s">
        <v>28</v>
      </c>
      <c r="B1635">
        <v>2</v>
      </c>
      <c r="C1635" t="s">
        <v>212</v>
      </c>
      <c r="D1635">
        <v>133</v>
      </c>
      <c r="E1635" t="s">
        <v>213</v>
      </c>
      <c r="F1635" t="s">
        <v>22</v>
      </c>
      <c r="G1635" t="s">
        <v>23</v>
      </c>
      <c r="H1635">
        <v>1300</v>
      </c>
      <c r="I1635" t="s">
        <v>24</v>
      </c>
      <c r="J1635" t="s">
        <v>26</v>
      </c>
      <c r="K1635">
        <v>6</v>
      </c>
      <c r="L1635">
        <v>4</v>
      </c>
      <c r="M1635" t="s">
        <v>30</v>
      </c>
      <c r="N1635" t="s">
        <v>26</v>
      </c>
      <c r="O1635" t="s">
        <v>30</v>
      </c>
      <c r="P1635" t="s">
        <v>25</v>
      </c>
      <c r="Q1635">
        <v>36</v>
      </c>
      <c r="R1635">
        <v>600</v>
      </c>
      <c r="S1635" t="s">
        <v>27</v>
      </c>
    </row>
    <row r="1636" spans="1:19" x14ac:dyDescent="0.35">
      <c r="A1636" t="s">
        <v>32</v>
      </c>
      <c r="B1636">
        <v>4</v>
      </c>
      <c r="C1636" t="s">
        <v>212</v>
      </c>
      <c r="D1636">
        <v>133</v>
      </c>
      <c r="E1636" t="s">
        <v>213</v>
      </c>
      <c r="F1636" t="s">
        <v>22</v>
      </c>
      <c r="G1636" t="s">
        <v>23</v>
      </c>
      <c r="H1636">
        <v>622</v>
      </c>
      <c r="I1636" t="s">
        <v>24</v>
      </c>
      <c r="J1636" t="s">
        <v>26</v>
      </c>
      <c r="K1636">
        <v>6</v>
      </c>
      <c r="L1636">
        <v>3</v>
      </c>
      <c r="M1636" t="s">
        <v>30</v>
      </c>
      <c r="N1636" t="s">
        <v>26</v>
      </c>
      <c r="O1636" t="s">
        <v>30</v>
      </c>
      <c r="P1636" t="s">
        <v>25</v>
      </c>
      <c r="Q1636">
        <v>32</v>
      </c>
      <c r="R1636">
        <v>450</v>
      </c>
      <c r="S1636" t="s">
        <v>27</v>
      </c>
    </row>
    <row r="1637" spans="1:19" x14ac:dyDescent="0.35">
      <c r="A1637" t="s">
        <v>33</v>
      </c>
      <c r="B1637">
        <v>5</v>
      </c>
      <c r="C1637" t="s">
        <v>212</v>
      </c>
      <c r="D1637">
        <v>133</v>
      </c>
      <c r="E1637" t="s">
        <v>213</v>
      </c>
      <c r="F1637" t="s">
        <v>22</v>
      </c>
      <c r="G1637" t="s">
        <v>23</v>
      </c>
      <c r="H1637">
        <v>410</v>
      </c>
      <c r="I1637" t="s">
        <v>24</v>
      </c>
      <c r="J1637" t="s">
        <v>26</v>
      </c>
      <c r="K1637">
        <v>6</v>
      </c>
      <c r="L1637">
        <v>3</v>
      </c>
      <c r="M1637" t="s">
        <v>25</v>
      </c>
      <c r="N1637">
        <v>21</v>
      </c>
      <c r="O1637" t="s">
        <v>30</v>
      </c>
      <c r="P1637" t="s">
        <v>30</v>
      </c>
      <c r="Q1637">
        <v>24</v>
      </c>
      <c r="R1637">
        <v>300</v>
      </c>
      <c r="S1637" t="s">
        <v>27</v>
      </c>
    </row>
    <row r="1638" spans="1:19" x14ac:dyDescent="0.35">
      <c r="A1638" t="s">
        <v>34</v>
      </c>
      <c r="B1638">
        <v>6</v>
      </c>
      <c r="C1638" t="s">
        <v>212</v>
      </c>
      <c r="D1638">
        <v>133</v>
      </c>
      <c r="E1638" t="s">
        <v>213</v>
      </c>
      <c r="F1638" t="s">
        <v>22</v>
      </c>
      <c r="G1638" t="s">
        <v>23</v>
      </c>
      <c r="H1638">
        <v>275</v>
      </c>
      <c r="I1638" t="s">
        <v>24</v>
      </c>
      <c r="J1638" t="s">
        <v>26</v>
      </c>
      <c r="K1638">
        <v>6</v>
      </c>
      <c r="L1638">
        <v>2</v>
      </c>
      <c r="M1638" t="s">
        <v>30</v>
      </c>
      <c r="N1638">
        <v>18</v>
      </c>
      <c r="O1638" t="s">
        <v>25</v>
      </c>
      <c r="P1638" t="s">
        <v>30</v>
      </c>
      <c r="Q1638">
        <v>40</v>
      </c>
      <c r="R1638">
        <v>451</v>
      </c>
      <c r="S1638" t="s">
        <v>25</v>
      </c>
    </row>
    <row r="1639" spans="1:19" x14ac:dyDescent="0.35">
      <c r="A1639" t="s">
        <v>35</v>
      </c>
      <c r="B1639">
        <v>8</v>
      </c>
      <c r="C1639" t="s">
        <v>212</v>
      </c>
      <c r="D1639">
        <v>133</v>
      </c>
      <c r="E1639" t="s">
        <v>213</v>
      </c>
      <c r="F1639" t="s">
        <v>22</v>
      </c>
      <c r="G1639" t="s">
        <v>23</v>
      </c>
      <c r="H1639">
        <v>200</v>
      </c>
      <c r="I1639" t="s">
        <v>24</v>
      </c>
      <c r="J1639" t="s">
        <v>26</v>
      </c>
      <c r="K1639">
        <v>6</v>
      </c>
      <c r="L1639">
        <v>2</v>
      </c>
      <c r="M1639" t="s">
        <v>30</v>
      </c>
      <c r="N1639">
        <v>21</v>
      </c>
      <c r="O1639" t="s">
        <v>25</v>
      </c>
      <c r="P1639" t="s">
        <v>25</v>
      </c>
      <c r="Q1639">
        <v>24</v>
      </c>
      <c r="R1639" t="s">
        <v>26</v>
      </c>
      <c r="S1639" t="s">
        <v>27</v>
      </c>
    </row>
    <row r="1640" spans="1:19" x14ac:dyDescent="0.35">
      <c r="A1640" t="s">
        <v>36</v>
      </c>
      <c r="B1640">
        <v>9</v>
      </c>
      <c r="C1640" t="s">
        <v>212</v>
      </c>
      <c r="D1640">
        <v>133</v>
      </c>
      <c r="E1640" t="s">
        <v>213</v>
      </c>
      <c r="F1640" t="s">
        <v>22</v>
      </c>
      <c r="G1640" t="s">
        <v>23</v>
      </c>
      <c r="H1640">
        <v>565</v>
      </c>
      <c r="I1640" t="s">
        <v>24</v>
      </c>
      <c r="J1640" t="s">
        <v>26</v>
      </c>
      <c r="K1640">
        <v>6</v>
      </c>
      <c r="L1640">
        <v>2</v>
      </c>
      <c r="M1640" t="s">
        <v>30</v>
      </c>
      <c r="N1640" t="s">
        <v>26</v>
      </c>
      <c r="O1640" t="s">
        <v>25</v>
      </c>
      <c r="P1640" t="s">
        <v>30</v>
      </c>
      <c r="Q1640">
        <v>40</v>
      </c>
      <c r="R1640">
        <f>2*380</f>
        <v>760</v>
      </c>
      <c r="S1640" t="s">
        <v>27</v>
      </c>
    </row>
    <row r="1641" spans="1:19" x14ac:dyDescent="0.35">
      <c r="A1641" t="s">
        <v>37</v>
      </c>
      <c r="B1641">
        <v>10</v>
      </c>
      <c r="C1641" t="s">
        <v>212</v>
      </c>
      <c r="D1641">
        <v>133</v>
      </c>
      <c r="E1641" t="s">
        <v>213</v>
      </c>
      <c r="F1641" t="s">
        <v>22</v>
      </c>
      <c r="G1641" t="s">
        <v>23</v>
      </c>
      <c r="H1641">
        <v>421</v>
      </c>
      <c r="I1641" t="s">
        <v>24</v>
      </c>
      <c r="J1641" t="s">
        <v>26</v>
      </c>
      <c r="K1641">
        <v>6</v>
      </c>
      <c r="L1641">
        <v>2</v>
      </c>
      <c r="M1641" t="s">
        <v>30</v>
      </c>
      <c r="N1641" t="s">
        <v>26</v>
      </c>
      <c r="O1641" t="s">
        <v>25</v>
      </c>
      <c r="P1641" t="s">
        <v>25</v>
      </c>
      <c r="Q1641">
        <v>12</v>
      </c>
      <c r="R1641">
        <v>306</v>
      </c>
      <c r="S1641" t="s">
        <v>31</v>
      </c>
    </row>
    <row r="1642" spans="1:19" x14ac:dyDescent="0.35">
      <c r="A1642" t="s">
        <v>38</v>
      </c>
      <c r="B1642">
        <v>11</v>
      </c>
      <c r="C1642" t="s">
        <v>212</v>
      </c>
      <c r="D1642">
        <v>133</v>
      </c>
      <c r="E1642" t="s">
        <v>213</v>
      </c>
      <c r="F1642" t="s">
        <v>22</v>
      </c>
      <c r="G1642" t="s">
        <v>23</v>
      </c>
      <c r="H1642">
        <v>433</v>
      </c>
      <c r="I1642" t="s">
        <v>24</v>
      </c>
      <c r="J1642" t="s">
        <v>26</v>
      </c>
      <c r="K1642">
        <v>6</v>
      </c>
      <c r="L1642">
        <v>2</v>
      </c>
      <c r="M1642" t="s">
        <v>30</v>
      </c>
      <c r="N1642">
        <v>18</v>
      </c>
      <c r="O1642" t="s">
        <v>25</v>
      </c>
      <c r="P1642" t="s">
        <v>30</v>
      </c>
      <c r="Q1642">
        <v>36</v>
      </c>
      <c r="R1642">
        <v>203</v>
      </c>
      <c r="S1642" t="s">
        <v>27</v>
      </c>
    </row>
    <row r="1643" spans="1:19" x14ac:dyDescent="0.35">
      <c r="A1643" t="s">
        <v>39</v>
      </c>
      <c r="B1643">
        <v>12</v>
      </c>
      <c r="C1643" t="s">
        <v>212</v>
      </c>
      <c r="D1643">
        <v>133</v>
      </c>
      <c r="E1643" t="s">
        <v>213</v>
      </c>
      <c r="F1643" t="s">
        <v>22</v>
      </c>
      <c r="G1643" t="s">
        <v>23</v>
      </c>
      <c r="H1643">
        <v>655</v>
      </c>
      <c r="I1643" t="s">
        <v>24</v>
      </c>
      <c r="J1643" t="s">
        <v>26</v>
      </c>
      <c r="K1643">
        <v>6</v>
      </c>
      <c r="L1643">
        <v>3</v>
      </c>
      <c r="M1643" t="s">
        <v>30</v>
      </c>
      <c r="N1643">
        <v>18</v>
      </c>
      <c r="O1643" t="s">
        <v>30</v>
      </c>
      <c r="P1643" t="s">
        <v>25</v>
      </c>
      <c r="Q1643">
        <v>30</v>
      </c>
      <c r="R1643">
        <v>305</v>
      </c>
      <c r="S1643" t="s">
        <v>31</v>
      </c>
    </row>
    <row r="1644" spans="1:19" x14ac:dyDescent="0.35">
      <c r="A1644" t="s">
        <v>40</v>
      </c>
      <c r="B1644">
        <v>13</v>
      </c>
      <c r="C1644" t="s">
        <v>212</v>
      </c>
      <c r="D1644">
        <v>133</v>
      </c>
      <c r="E1644" t="s">
        <v>213</v>
      </c>
      <c r="F1644" t="s">
        <v>22</v>
      </c>
      <c r="G1644" t="s">
        <v>23</v>
      </c>
      <c r="H1644">
        <v>300</v>
      </c>
      <c r="I1644" t="s">
        <v>24</v>
      </c>
      <c r="J1644" t="s">
        <v>26</v>
      </c>
      <c r="K1644">
        <v>6</v>
      </c>
      <c r="L1644">
        <v>3</v>
      </c>
      <c r="M1644" t="s">
        <v>30</v>
      </c>
      <c r="N1644">
        <v>18</v>
      </c>
      <c r="O1644" t="s">
        <v>25</v>
      </c>
      <c r="P1644" t="s">
        <v>25</v>
      </c>
      <c r="Q1644">
        <v>36</v>
      </c>
      <c r="R1644">
        <v>125</v>
      </c>
      <c r="S1644" t="s">
        <v>27</v>
      </c>
    </row>
    <row r="1645" spans="1:19" x14ac:dyDescent="0.35">
      <c r="A1645" t="s">
        <v>41</v>
      </c>
      <c r="B1645">
        <v>15</v>
      </c>
      <c r="C1645" t="s">
        <v>212</v>
      </c>
      <c r="D1645">
        <v>133</v>
      </c>
      <c r="E1645" t="s">
        <v>213</v>
      </c>
      <c r="F1645" t="s">
        <v>22</v>
      </c>
      <c r="G1645" t="s">
        <v>23</v>
      </c>
      <c r="H1645">
        <v>242</v>
      </c>
      <c r="I1645" t="s">
        <v>24</v>
      </c>
      <c r="J1645" t="s">
        <v>26</v>
      </c>
      <c r="K1645">
        <v>6</v>
      </c>
      <c r="L1645">
        <v>2</v>
      </c>
      <c r="M1645" t="s">
        <v>30</v>
      </c>
      <c r="N1645">
        <v>18</v>
      </c>
      <c r="O1645" t="s">
        <v>25</v>
      </c>
      <c r="P1645" t="s">
        <v>25</v>
      </c>
      <c r="Q1645">
        <v>32</v>
      </c>
      <c r="R1645">
        <v>270</v>
      </c>
      <c r="S1645" t="s">
        <v>31</v>
      </c>
    </row>
    <row r="1646" spans="1:19" x14ac:dyDescent="0.35">
      <c r="A1646" t="s">
        <v>42</v>
      </c>
      <c r="B1646">
        <v>16</v>
      </c>
      <c r="C1646" t="s">
        <v>212</v>
      </c>
      <c r="D1646">
        <v>133</v>
      </c>
      <c r="E1646" t="s">
        <v>213</v>
      </c>
      <c r="F1646" t="s">
        <v>22</v>
      </c>
      <c r="G1646" t="s">
        <v>23</v>
      </c>
      <c r="H1646">
        <v>260</v>
      </c>
      <c r="I1646" t="s">
        <v>24</v>
      </c>
      <c r="J1646" t="s">
        <v>26</v>
      </c>
      <c r="K1646">
        <v>6</v>
      </c>
      <c r="L1646">
        <v>3</v>
      </c>
      <c r="M1646" t="s">
        <v>30</v>
      </c>
      <c r="N1646">
        <v>21</v>
      </c>
      <c r="O1646" t="s">
        <v>30</v>
      </c>
      <c r="P1646" t="s">
        <v>25</v>
      </c>
      <c r="Q1646">
        <v>12</v>
      </c>
      <c r="R1646">
        <v>150</v>
      </c>
      <c r="S1646" t="s">
        <v>27</v>
      </c>
    </row>
    <row r="1647" spans="1:19" x14ac:dyDescent="0.35">
      <c r="A1647" t="s">
        <v>43</v>
      </c>
      <c r="B1647">
        <v>17</v>
      </c>
      <c r="C1647" t="s">
        <v>212</v>
      </c>
      <c r="D1647">
        <v>133</v>
      </c>
      <c r="E1647" t="s">
        <v>213</v>
      </c>
      <c r="F1647" t="s">
        <v>22</v>
      </c>
      <c r="G1647" t="s">
        <v>23</v>
      </c>
      <c r="H1647">
        <v>500</v>
      </c>
      <c r="I1647" t="s">
        <v>24</v>
      </c>
      <c r="J1647" t="s">
        <v>26</v>
      </c>
      <c r="K1647">
        <v>6</v>
      </c>
      <c r="L1647">
        <v>2</v>
      </c>
      <c r="M1647" t="s">
        <v>25</v>
      </c>
      <c r="N1647" t="s">
        <v>26</v>
      </c>
      <c r="O1647" t="s">
        <v>25</v>
      </c>
      <c r="P1647" t="s">
        <v>30</v>
      </c>
      <c r="Q1647">
        <v>30</v>
      </c>
      <c r="R1647">
        <f>2*200</f>
        <v>400</v>
      </c>
      <c r="S1647" t="s">
        <v>27</v>
      </c>
    </row>
    <row r="1648" spans="1:19" x14ac:dyDescent="0.35">
      <c r="A1648" t="s">
        <v>44</v>
      </c>
      <c r="B1648">
        <v>18</v>
      </c>
      <c r="C1648" t="s">
        <v>212</v>
      </c>
      <c r="D1648">
        <v>133</v>
      </c>
      <c r="E1648" t="s">
        <v>213</v>
      </c>
      <c r="F1648" t="s">
        <v>22</v>
      </c>
      <c r="G1648" t="s">
        <v>23</v>
      </c>
      <c r="H1648">
        <v>200</v>
      </c>
      <c r="I1648" t="s">
        <v>24</v>
      </c>
      <c r="J1648" t="s">
        <v>26</v>
      </c>
      <c r="K1648">
        <v>6</v>
      </c>
      <c r="L1648">
        <v>3</v>
      </c>
      <c r="M1648" t="s">
        <v>30</v>
      </c>
      <c r="N1648" t="s">
        <v>26</v>
      </c>
      <c r="O1648" t="s">
        <v>25</v>
      </c>
      <c r="P1648" t="s">
        <v>25</v>
      </c>
      <c r="Q1648">
        <v>20</v>
      </c>
      <c r="R1648">
        <v>134</v>
      </c>
      <c r="S1648" t="s">
        <v>27</v>
      </c>
    </row>
    <row r="1649" spans="1:19" x14ac:dyDescent="0.35">
      <c r="A1649" t="s">
        <v>45</v>
      </c>
      <c r="B1649">
        <v>19</v>
      </c>
      <c r="C1649" t="s">
        <v>212</v>
      </c>
      <c r="D1649">
        <v>133</v>
      </c>
      <c r="E1649" t="s">
        <v>213</v>
      </c>
      <c r="F1649" t="s">
        <v>22</v>
      </c>
      <c r="G1649" t="s">
        <v>23</v>
      </c>
      <c r="H1649">
        <v>300</v>
      </c>
      <c r="I1649" t="s">
        <v>24</v>
      </c>
      <c r="J1649" t="s">
        <v>26</v>
      </c>
      <c r="K1649">
        <v>6</v>
      </c>
      <c r="L1649">
        <v>2</v>
      </c>
      <c r="M1649" t="s">
        <v>25</v>
      </c>
      <c r="N1649" t="s">
        <v>26</v>
      </c>
      <c r="O1649" t="s">
        <v>25</v>
      </c>
      <c r="P1649" t="s">
        <v>25</v>
      </c>
      <c r="Q1649">
        <v>50</v>
      </c>
      <c r="R1649">
        <v>144</v>
      </c>
      <c r="S1649" t="s">
        <v>27</v>
      </c>
    </row>
    <row r="1650" spans="1:19" x14ac:dyDescent="0.35">
      <c r="A1650" t="s">
        <v>46</v>
      </c>
      <c r="B1650">
        <v>20</v>
      </c>
      <c r="C1650" t="s">
        <v>212</v>
      </c>
      <c r="D1650">
        <v>133</v>
      </c>
      <c r="E1650" t="s">
        <v>213</v>
      </c>
      <c r="F1650" t="s">
        <v>22</v>
      </c>
      <c r="G1650" t="s">
        <v>23</v>
      </c>
      <c r="H1650">
        <v>197</v>
      </c>
      <c r="I1650" t="s">
        <v>24</v>
      </c>
      <c r="J1650" t="s">
        <v>26</v>
      </c>
      <c r="K1650">
        <v>6</v>
      </c>
      <c r="L1650">
        <v>3</v>
      </c>
      <c r="M1650" t="s">
        <v>25</v>
      </c>
      <c r="N1650" t="s">
        <v>26</v>
      </c>
      <c r="O1650" t="s">
        <v>30</v>
      </c>
      <c r="P1650" t="s">
        <v>25</v>
      </c>
      <c r="Q1650">
        <v>48</v>
      </c>
      <c r="R1650">
        <v>450</v>
      </c>
      <c r="S1650" t="s">
        <v>31</v>
      </c>
    </row>
    <row r="1651" spans="1:19" x14ac:dyDescent="0.35">
      <c r="A1651" t="s">
        <v>47</v>
      </c>
      <c r="B1651">
        <v>21</v>
      </c>
      <c r="C1651" t="s">
        <v>212</v>
      </c>
      <c r="D1651">
        <v>133</v>
      </c>
      <c r="E1651" t="s">
        <v>213</v>
      </c>
      <c r="F1651" t="s">
        <v>22</v>
      </c>
      <c r="G1651" t="s">
        <v>23</v>
      </c>
      <c r="H1651">
        <v>525</v>
      </c>
      <c r="I1651" t="s">
        <v>24</v>
      </c>
      <c r="J1651" t="s">
        <v>26</v>
      </c>
      <c r="K1651">
        <v>6</v>
      </c>
      <c r="L1651">
        <v>3</v>
      </c>
      <c r="M1651" t="s">
        <v>25</v>
      </c>
      <c r="N1651">
        <v>18</v>
      </c>
      <c r="O1651" t="s">
        <v>30</v>
      </c>
      <c r="P1651" t="s">
        <v>25</v>
      </c>
      <c r="Q1651">
        <v>16</v>
      </c>
      <c r="R1651">
        <f>2*250</f>
        <v>500</v>
      </c>
      <c r="S1651" t="s">
        <v>27</v>
      </c>
    </row>
    <row r="1652" spans="1:19" x14ac:dyDescent="0.35">
      <c r="A1652" t="s">
        <v>48</v>
      </c>
      <c r="B1652">
        <v>22</v>
      </c>
      <c r="C1652" t="s">
        <v>212</v>
      </c>
      <c r="D1652">
        <v>133</v>
      </c>
      <c r="E1652" t="s">
        <v>213</v>
      </c>
      <c r="F1652" t="s">
        <v>22</v>
      </c>
      <c r="G1652" t="s">
        <v>23</v>
      </c>
      <c r="H1652">
        <v>800</v>
      </c>
      <c r="I1652" t="s">
        <v>24</v>
      </c>
      <c r="J1652" t="s">
        <v>26</v>
      </c>
      <c r="K1652">
        <v>6</v>
      </c>
      <c r="L1652">
        <v>3</v>
      </c>
      <c r="M1652" t="s">
        <v>30</v>
      </c>
      <c r="O1652" t="s">
        <v>25</v>
      </c>
      <c r="P1652" t="s">
        <v>25</v>
      </c>
      <c r="Q1652">
        <v>24</v>
      </c>
      <c r="R1652">
        <f>2*300</f>
        <v>600</v>
      </c>
      <c r="S1652" t="s">
        <v>27</v>
      </c>
    </row>
    <row r="1653" spans="1:19" x14ac:dyDescent="0.35">
      <c r="A1653" t="s">
        <v>49</v>
      </c>
      <c r="B1653">
        <v>23</v>
      </c>
      <c r="C1653" t="s">
        <v>212</v>
      </c>
      <c r="D1653">
        <v>133</v>
      </c>
      <c r="E1653" t="s">
        <v>213</v>
      </c>
      <c r="F1653" t="s">
        <v>22</v>
      </c>
      <c r="G1653" t="s">
        <v>23</v>
      </c>
      <c r="H1653">
        <v>300</v>
      </c>
      <c r="I1653" t="s">
        <v>24</v>
      </c>
      <c r="J1653" t="s">
        <v>26</v>
      </c>
      <c r="K1653">
        <v>6</v>
      </c>
      <c r="L1653">
        <v>3</v>
      </c>
      <c r="M1653" t="s">
        <v>25</v>
      </c>
      <c r="N1653">
        <v>18</v>
      </c>
      <c r="O1653" t="s">
        <v>25</v>
      </c>
      <c r="P1653" t="s">
        <v>25</v>
      </c>
      <c r="Q1653">
        <v>50</v>
      </c>
      <c r="R1653">
        <f>2*380</f>
        <v>760</v>
      </c>
      <c r="S1653" t="s">
        <v>27</v>
      </c>
    </row>
    <row r="1654" spans="1:19" x14ac:dyDescent="0.35">
      <c r="A1654" t="s">
        <v>50</v>
      </c>
      <c r="B1654">
        <v>24</v>
      </c>
      <c r="C1654" t="s">
        <v>212</v>
      </c>
      <c r="D1654">
        <v>133</v>
      </c>
      <c r="E1654" t="s">
        <v>213</v>
      </c>
      <c r="F1654" t="s">
        <v>22</v>
      </c>
      <c r="G1654" t="s">
        <v>23</v>
      </c>
      <c r="H1654">
        <v>300</v>
      </c>
      <c r="I1654" t="s">
        <v>24</v>
      </c>
      <c r="J1654" t="s">
        <v>26</v>
      </c>
      <c r="K1654">
        <v>6</v>
      </c>
      <c r="L1654">
        <v>3</v>
      </c>
      <c r="M1654" t="s">
        <v>25</v>
      </c>
      <c r="N1654">
        <v>18</v>
      </c>
      <c r="O1654" t="s">
        <v>30</v>
      </c>
      <c r="P1654" t="s">
        <v>25</v>
      </c>
      <c r="Q1654">
        <v>36</v>
      </c>
      <c r="R1654">
        <v>626</v>
      </c>
      <c r="S1654" t="s">
        <v>27</v>
      </c>
    </row>
    <row r="1655" spans="1:19" x14ac:dyDescent="0.35">
      <c r="A1655" t="s">
        <v>51</v>
      </c>
      <c r="B1655">
        <v>25</v>
      </c>
      <c r="C1655" t="s">
        <v>212</v>
      </c>
      <c r="D1655">
        <v>133</v>
      </c>
      <c r="E1655" t="s">
        <v>213</v>
      </c>
      <c r="F1655" t="s">
        <v>22</v>
      </c>
      <c r="G1655" t="s">
        <v>23</v>
      </c>
      <c r="H1655">
        <v>460</v>
      </c>
      <c r="I1655" t="s">
        <v>24</v>
      </c>
      <c r="J1655" t="s">
        <v>26</v>
      </c>
      <c r="K1655">
        <v>6</v>
      </c>
      <c r="L1655">
        <v>3</v>
      </c>
      <c r="M1655" t="s">
        <v>25</v>
      </c>
      <c r="N1655">
        <v>18</v>
      </c>
      <c r="O1655" t="s">
        <v>30</v>
      </c>
      <c r="P1655" t="s">
        <v>25</v>
      </c>
      <c r="Q1655">
        <v>36</v>
      </c>
      <c r="R1655">
        <f>2*100</f>
        <v>200</v>
      </c>
      <c r="S1655" t="s">
        <v>31</v>
      </c>
    </row>
    <row r="1656" spans="1:19" x14ac:dyDescent="0.35">
      <c r="A1656" t="s">
        <v>52</v>
      </c>
      <c r="B1656">
        <v>26</v>
      </c>
      <c r="C1656" t="s">
        <v>212</v>
      </c>
      <c r="D1656">
        <v>133</v>
      </c>
      <c r="E1656" t="s">
        <v>213</v>
      </c>
      <c r="F1656" t="s">
        <v>22</v>
      </c>
      <c r="G1656" t="s">
        <v>23</v>
      </c>
      <c r="H1656">
        <v>232.5</v>
      </c>
      <c r="I1656" t="s">
        <v>24</v>
      </c>
      <c r="J1656" t="s">
        <v>26</v>
      </c>
      <c r="K1656">
        <v>6</v>
      </c>
      <c r="L1656">
        <v>3</v>
      </c>
      <c r="M1656" t="s">
        <v>25</v>
      </c>
      <c r="N1656" t="s">
        <v>26</v>
      </c>
      <c r="O1656" t="s">
        <v>30</v>
      </c>
      <c r="P1656" t="s">
        <v>30</v>
      </c>
      <c r="Q1656">
        <v>40</v>
      </c>
      <c r="R1656">
        <v>201.5</v>
      </c>
      <c r="S1656" t="s">
        <v>27</v>
      </c>
    </row>
    <row r="1657" spans="1:19" x14ac:dyDescent="0.35">
      <c r="A1657" t="s">
        <v>53</v>
      </c>
      <c r="B1657">
        <v>27</v>
      </c>
      <c r="C1657" t="s">
        <v>212</v>
      </c>
      <c r="D1657">
        <v>133</v>
      </c>
      <c r="E1657" t="s">
        <v>213</v>
      </c>
      <c r="F1657" t="s">
        <v>22</v>
      </c>
      <c r="G1657" t="s">
        <v>23</v>
      </c>
      <c r="H1657">
        <v>283.25</v>
      </c>
      <c r="I1657" t="s">
        <v>24</v>
      </c>
      <c r="J1657" t="s">
        <v>26</v>
      </c>
      <c r="K1657">
        <v>6</v>
      </c>
      <c r="L1657">
        <v>3</v>
      </c>
      <c r="M1657" t="s">
        <v>25</v>
      </c>
      <c r="N1657" t="s">
        <v>26</v>
      </c>
      <c r="O1657" t="s">
        <v>30</v>
      </c>
      <c r="P1657" t="s">
        <v>25</v>
      </c>
      <c r="Q1657">
        <v>80</v>
      </c>
      <c r="R1657">
        <f>2*160</f>
        <v>320</v>
      </c>
      <c r="S1657" t="s">
        <v>27</v>
      </c>
    </row>
    <row r="1658" spans="1:19" x14ac:dyDescent="0.35">
      <c r="A1658" t="s">
        <v>54</v>
      </c>
      <c r="B1658">
        <v>28</v>
      </c>
      <c r="C1658" t="s">
        <v>212</v>
      </c>
      <c r="D1658">
        <v>133</v>
      </c>
      <c r="E1658" t="s">
        <v>213</v>
      </c>
      <c r="F1658" t="s">
        <v>22</v>
      </c>
      <c r="G1658" t="s">
        <v>23</v>
      </c>
      <c r="H1658">
        <v>200</v>
      </c>
      <c r="I1658" t="s">
        <v>24</v>
      </c>
      <c r="J1658" t="s">
        <v>26</v>
      </c>
      <c r="K1658">
        <v>6</v>
      </c>
      <c r="L1658">
        <v>3</v>
      </c>
      <c r="M1658" t="s">
        <v>30</v>
      </c>
      <c r="N1658">
        <v>21</v>
      </c>
      <c r="O1658" t="s">
        <v>30</v>
      </c>
      <c r="P1658" t="s">
        <v>30</v>
      </c>
      <c r="Q1658">
        <v>40</v>
      </c>
      <c r="R1658">
        <f>2*325</f>
        <v>650</v>
      </c>
      <c r="S1658" t="s">
        <v>31</v>
      </c>
    </row>
    <row r="1659" spans="1:19" x14ac:dyDescent="0.35">
      <c r="A1659" t="s">
        <v>55</v>
      </c>
      <c r="B1659">
        <v>29</v>
      </c>
      <c r="C1659" t="s">
        <v>212</v>
      </c>
      <c r="D1659">
        <v>133</v>
      </c>
      <c r="E1659" t="s">
        <v>213</v>
      </c>
      <c r="F1659" t="s">
        <v>22</v>
      </c>
      <c r="G1659" t="s">
        <v>23</v>
      </c>
      <c r="H1659">
        <v>275</v>
      </c>
      <c r="I1659" t="s">
        <v>24</v>
      </c>
      <c r="J1659" t="s">
        <v>26</v>
      </c>
      <c r="K1659">
        <v>6</v>
      </c>
      <c r="L1659">
        <v>3</v>
      </c>
      <c r="M1659" t="s">
        <v>25</v>
      </c>
      <c r="N1659" t="s">
        <v>26</v>
      </c>
      <c r="O1659" t="s">
        <v>30</v>
      </c>
      <c r="P1659" t="s">
        <v>25</v>
      </c>
      <c r="Q1659">
        <v>32</v>
      </c>
      <c r="R1659">
        <v>150</v>
      </c>
      <c r="S1659" t="s">
        <v>27</v>
      </c>
    </row>
    <row r="1660" spans="1:19" x14ac:dyDescent="0.35">
      <c r="A1660" t="s">
        <v>56</v>
      </c>
      <c r="B1660">
        <v>30</v>
      </c>
      <c r="C1660" t="s">
        <v>212</v>
      </c>
      <c r="D1660">
        <v>133</v>
      </c>
      <c r="E1660" t="s">
        <v>213</v>
      </c>
      <c r="F1660" t="s">
        <v>22</v>
      </c>
      <c r="G1660" t="s">
        <v>23</v>
      </c>
      <c r="H1660">
        <v>250</v>
      </c>
      <c r="I1660" t="s">
        <v>24</v>
      </c>
      <c r="J1660" t="s">
        <v>26</v>
      </c>
      <c r="K1660">
        <v>6</v>
      </c>
      <c r="L1660">
        <v>2</v>
      </c>
      <c r="M1660" t="s">
        <v>25</v>
      </c>
      <c r="N1660" t="s">
        <v>26</v>
      </c>
      <c r="O1660" t="s">
        <v>30</v>
      </c>
      <c r="P1660" t="s">
        <v>25</v>
      </c>
      <c r="Q1660">
        <v>36</v>
      </c>
      <c r="R1660">
        <f>2*175</f>
        <v>350</v>
      </c>
      <c r="S1660" t="s">
        <v>27</v>
      </c>
    </row>
    <row r="1661" spans="1:19" x14ac:dyDescent="0.35">
      <c r="A1661" t="s">
        <v>57</v>
      </c>
      <c r="B1661">
        <v>31</v>
      </c>
      <c r="C1661" t="s">
        <v>212</v>
      </c>
      <c r="D1661">
        <v>133</v>
      </c>
      <c r="E1661" t="s">
        <v>213</v>
      </c>
      <c r="F1661" t="s">
        <v>22</v>
      </c>
      <c r="G1661" t="s">
        <v>23</v>
      </c>
      <c r="H1661">
        <v>211.25</v>
      </c>
      <c r="I1661" t="s">
        <v>24</v>
      </c>
      <c r="J1661" t="s">
        <v>26</v>
      </c>
      <c r="K1661">
        <v>6</v>
      </c>
      <c r="L1661">
        <v>3</v>
      </c>
      <c r="M1661" t="s">
        <v>30</v>
      </c>
      <c r="N1661">
        <v>19</v>
      </c>
      <c r="O1661" t="s">
        <v>30</v>
      </c>
      <c r="P1661" t="s">
        <v>25</v>
      </c>
      <c r="Q1661">
        <v>44</v>
      </c>
      <c r="R1661">
        <v>146</v>
      </c>
      <c r="S1661" t="s">
        <v>31</v>
      </c>
    </row>
    <row r="1662" spans="1:19" x14ac:dyDescent="0.35">
      <c r="A1662" t="s">
        <v>58</v>
      </c>
      <c r="B1662">
        <v>32</v>
      </c>
      <c r="C1662" t="s">
        <v>212</v>
      </c>
      <c r="D1662">
        <v>133</v>
      </c>
      <c r="E1662" t="s">
        <v>213</v>
      </c>
      <c r="F1662" t="s">
        <v>22</v>
      </c>
      <c r="G1662" t="s">
        <v>23</v>
      </c>
      <c r="H1662">
        <v>450</v>
      </c>
      <c r="I1662" t="s">
        <v>24</v>
      </c>
      <c r="J1662" t="s">
        <v>26</v>
      </c>
      <c r="K1662">
        <v>6</v>
      </c>
      <c r="L1662">
        <v>3</v>
      </c>
      <c r="M1662" t="s">
        <v>30</v>
      </c>
      <c r="N1662">
        <v>21</v>
      </c>
      <c r="O1662" t="s">
        <v>30</v>
      </c>
      <c r="P1662" t="s">
        <v>25</v>
      </c>
      <c r="Q1662">
        <v>80</v>
      </c>
      <c r="R1662">
        <f>2*750</f>
        <v>1500</v>
      </c>
      <c r="S1662" t="s">
        <v>27</v>
      </c>
    </row>
    <row r="1663" spans="1:19" x14ac:dyDescent="0.35">
      <c r="A1663" t="s">
        <v>59</v>
      </c>
      <c r="B1663">
        <v>33</v>
      </c>
      <c r="C1663" t="s">
        <v>212</v>
      </c>
      <c r="D1663">
        <v>133</v>
      </c>
      <c r="E1663" t="s">
        <v>213</v>
      </c>
      <c r="F1663" t="s">
        <v>22</v>
      </c>
      <c r="G1663" t="s">
        <v>23</v>
      </c>
      <c r="H1663">
        <v>328</v>
      </c>
      <c r="I1663" t="s">
        <v>24</v>
      </c>
      <c r="J1663" t="s">
        <v>26</v>
      </c>
      <c r="K1663">
        <v>6</v>
      </c>
      <c r="L1663">
        <v>3</v>
      </c>
      <c r="M1663" t="s">
        <v>30</v>
      </c>
      <c r="N1663">
        <v>18</v>
      </c>
      <c r="O1663" t="s">
        <v>30</v>
      </c>
      <c r="P1663" t="s">
        <v>25</v>
      </c>
      <c r="Q1663">
        <v>30</v>
      </c>
      <c r="R1663">
        <v>328</v>
      </c>
      <c r="S1663" t="s">
        <v>27</v>
      </c>
    </row>
    <row r="1664" spans="1:19" x14ac:dyDescent="0.35">
      <c r="A1664" t="s">
        <v>60</v>
      </c>
      <c r="B1664">
        <v>34</v>
      </c>
      <c r="C1664" t="s">
        <v>212</v>
      </c>
      <c r="D1664">
        <v>133</v>
      </c>
      <c r="E1664" t="s">
        <v>213</v>
      </c>
      <c r="F1664" t="s">
        <v>22</v>
      </c>
      <c r="G1664" t="s">
        <v>23</v>
      </c>
      <c r="H1664">
        <v>375</v>
      </c>
      <c r="I1664" t="s">
        <v>24</v>
      </c>
      <c r="J1664" t="s">
        <v>26</v>
      </c>
      <c r="K1664">
        <v>6</v>
      </c>
      <c r="L1664">
        <v>3</v>
      </c>
      <c r="M1664" t="s">
        <v>30</v>
      </c>
      <c r="N1664">
        <v>21</v>
      </c>
      <c r="O1664" t="s">
        <v>30</v>
      </c>
      <c r="P1664" t="s">
        <v>25</v>
      </c>
      <c r="Q1664">
        <v>50</v>
      </c>
      <c r="R1664">
        <v>250</v>
      </c>
      <c r="S1664" t="s">
        <v>27</v>
      </c>
    </row>
    <row r="1665" spans="1:19" x14ac:dyDescent="0.35">
      <c r="A1665" t="s">
        <v>61</v>
      </c>
      <c r="B1665">
        <v>35</v>
      </c>
      <c r="C1665" t="s">
        <v>212</v>
      </c>
      <c r="D1665">
        <v>133</v>
      </c>
      <c r="E1665" t="s">
        <v>213</v>
      </c>
      <c r="F1665" t="s">
        <v>22</v>
      </c>
      <c r="G1665" t="s">
        <v>23</v>
      </c>
      <c r="H1665">
        <v>575</v>
      </c>
      <c r="I1665" t="s">
        <v>24</v>
      </c>
      <c r="J1665" t="s">
        <v>26</v>
      </c>
      <c r="K1665">
        <v>6</v>
      </c>
      <c r="L1665">
        <v>3</v>
      </c>
      <c r="M1665" t="s">
        <v>30</v>
      </c>
      <c r="N1665" t="s">
        <v>26</v>
      </c>
      <c r="O1665" t="s">
        <v>30</v>
      </c>
      <c r="P1665" t="s">
        <v>25</v>
      </c>
      <c r="Q1665">
        <v>44</v>
      </c>
      <c r="R1665">
        <f>2*300</f>
        <v>600</v>
      </c>
      <c r="S1665" t="s">
        <v>27</v>
      </c>
    </row>
    <row r="1666" spans="1:19" x14ac:dyDescent="0.35">
      <c r="A1666" t="s">
        <v>62</v>
      </c>
      <c r="B1666">
        <v>36</v>
      </c>
      <c r="C1666" t="s">
        <v>212</v>
      </c>
      <c r="D1666">
        <v>133</v>
      </c>
      <c r="E1666" t="s">
        <v>213</v>
      </c>
      <c r="F1666" t="s">
        <v>22</v>
      </c>
      <c r="G1666" t="s">
        <v>23</v>
      </c>
      <c r="H1666">
        <v>377</v>
      </c>
      <c r="I1666" t="s">
        <v>24</v>
      </c>
      <c r="J1666" t="s">
        <v>26</v>
      </c>
      <c r="K1666">
        <v>6</v>
      </c>
      <c r="L1666">
        <v>1</v>
      </c>
      <c r="M1666" t="s">
        <v>25</v>
      </c>
      <c r="N1666">
        <v>21</v>
      </c>
      <c r="O1666" t="s">
        <v>30</v>
      </c>
      <c r="P1666" t="s">
        <v>25</v>
      </c>
      <c r="Q1666">
        <v>0</v>
      </c>
      <c r="R1666" s="5">
        <f>(2/3)*242</f>
        <v>161.33333333333331</v>
      </c>
      <c r="S1666" t="s">
        <v>27</v>
      </c>
    </row>
    <row r="1667" spans="1:19" x14ac:dyDescent="0.35">
      <c r="A1667" t="s">
        <v>63</v>
      </c>
      <c r="B1667">
        <v>37</v>
      </c>
      <c r="C1667" t="s">
        <v>212</v>
      </c>
      <c r="D1667">
        <v>133</v>
      </c>
      <c r="E1667" t="s">
        <v>213</v>
      </c>
      <c r="F1667" t="s">
        <v>22</v>
      </c>
      <c r="G1667" t="s">
        <v>23</v>
      </c>
      <c r="H1667">
        <v>800</v>
      </c>
      <c r="I1667" t="s">
        <v>24</v>
      </c>
      <c r="J1667" t="s">
        <v>26</v>
      </c>
      <c r="K1667">
        <v>6</v>
      </c>
      <c r="L1667">
        <v>3</v>
      </c>
      <c r="M1667" t="s">
        <v>25</v>
      </c>
      <c r="N1667">
        <v>18</v>
      </c>
      <c r="O1667" t="s">
        <v>30</v>
      </c>
      <c r="P1667" t="s">
        <v>25</v>
      </c>
      <c r="Q1667">
        <v>50</v>
      </c>
      <c r="R1667">
        <v>300</v>
      </c>
      <c r="S1667" t="s">
        <v>27</v>
      </c>
    </row>
    <row r="1668" spans="1:19" x14ac:dyDescent="0.35">
      <c r="A1668" t="s">
        <v>64</v>
      </c>
      <c r="B1668">
        <v>38</v>
      </c>
      <c r="C1668" t="s">
        <v>212</v>
      </c>
      <c r="D1668">
        <v>133</v>
      </c>
      <c r="E1668" t="s">
        <v>213</v>
      </c>
      <c r="F1668" t="s">
        <v>22</v>
      </c>
      <c r="G1668" t="s">
        <v>23</v>
      </c>
      <c r="H1668">
        <v>200</v>
      </c>
      <c r="I1668" t="s">
        <v>24</v>
      </c>
      <c r="J1668" t="s">
        <v>26</v>
      </c>
      <c r="K1668">
        <v>6</v>
      </c>
      <c r="L1668">
        <v>2</v>
      </c>
      <c r="M1668" t="s">
        <v>30</v>
      </c>
      <c r="N1668">
        <v>18</v>
      </c>
      <c r="O1668" t="s">
        <v>30</v>
      </c>
      <c r="P1668" t="s">
        <v>25</v>
      </c>
      <c r="Q1668" s="4">
        <f>40*(2/3)</f>
        <v>26.666666666666664</v>
      </c>
      <c r="R1668">
        <f>2*200</f>
        <v>400</v>
      </c>
      <c r="S1668" t="s">
        <v>27</v>
      </c>
    </row>
    <row r="1669" spans="1:19" x14ac:dyDescent="0.35">
      <c r="A1669" t="s">
        <v>65</v>
      </c>
      <c r="B1669">
        <v>39</v>
      </c>
      <c r="C1669" t="s">
        <v>212</v>
      </c>
      <c r="D1669">
        <v>133</v>
      </c>
      <c r="E1669" t="s">
        <v>213</v>
      </c>
      <c r="F1669" t="s">
        <v>22</v>
      </c>
      <c r="G1669" t="s">
        <v>23</v>
      </c>
      <c r="H1669">
        <v>178.5</v>
      </c>
      <c r="I1669" t="s">
        <v>24</v>
      </c>
      <c r="J1669" t="s">
        <v>26</v>
      </c>
      <c r="K1669">
        <v>6</v>
      </c>
      <c r="L1669">
        <v>3</v>
      </c>
      <c r="M1669" t="s">
        <v>30</v>
      </c>
      <c r="N1669">
        <v>18</v>
      </c>
      <c r="O1669" t="s">
        <v>30</v>
      </c>
      <c r="P1669" t="s">
        <v>25</v>
      </c>
      <c r="Q1669">
        <v>50</v>
      </c>
      <c r="R1669">
        <f>2*130</f>
        <v>260</v>
      </c>
      <c r="S1669" t="s">
        <v>27</v>
      </c>
    </row>
    <row r="1670" spans="1:19" x14ac:dyDescent="0.35">
      <c r="A1670" t="s">
        <v>66</v>
      </c>
      <c r="B1670">
        <v>40</v>
      </c>
      <c r="C1670" t="s">
        <v>212</v>
      </c>
      <c r="D1670">
        <v>133</v>
      </c>
      <c r="E1670" t="s">
        <v>213</v>
      </c>
      <c r="F1670" t="s">
        <v>22</v>
      </c>
      <c r="G1670" t="s">
        <v>23</v>
      </c>
      <c r="H1670">
        <v>200</v>
      </c>
      <c r="I1670" t="s">
        <v>24</v>
      </c>
      <c r="J1670" t="s">
        <v>26</v>
      </c>
      <c r="K1670">
        <v>6</v>
      </c>
      <c r="L1670">
        <v>2</v>
      </c>
      <c r="M1670" t="s">
        <v>25</v>
      </c>
      <c r="N1670">
        <v>21</v>
      </c>
      <c r="O1670" t="s">
        <v>30</v>
      </c>
      <c r="P1670" t="s">
        <v>25</v>
      </c>
      <c r="Q1670">
        <v>50</v>
      </c>
      <c r="R1670">
        <f>2*300</f>
        <v>600</v>
      </c>
      <c r="S1670" t="s">
        <v>27</v>
      </c>
    </row>
    <row r="1671" spans="1:19" x14ac:dyDescent="0.35">
      <c r="A1671" t="s">
        <v>67</v>
      </c>
      <c r="B1671">
        <v>41</v>
      </c>
      <c r="C1671" t="s">
        <v>212</v>
      </c>
      <c r="D1671">
        <v>133</v>
      </c>
      <c r="E1671" t="s">
        <v>213</v>
      </c>
      <c r="F1671" t="s">
        <v>22</v>
      </c>
      <c r="G1671" t="s">
        <v>23</v>
      </c>
      <c r="H1671">
        <v>355</v>
      </c>
      <c r="I1671" t="s">
        <v>24</v>
      </c>
      <c r="J1671" t="s">
        <v>26</v>
      </c>
      <c r="K1671">
        <v>6</v>
      </c>
      <c r="L1671">
        <v>3</v>
      </c>
      <c r="M1671" t="s">
        <v>30</v>
      </c>
      <c r="N1671" t="s">
        <v>26</v>
      </c>
      <c r="O1671" t="s">
        <v>30</v>
      </c>
      <c r="P1671" t="s">
        <v>25</v>
      </c>
      <c r="Q1671">
        <v>36</v>
      </c>
      <c r="R1671">
        <f>2*385</f>
        <v>770</v>
      </c>
      <c r="S1671" t="s">
        <v>27</v>
      </c>
    </row>
    <row r="1672" spans="1:19" x14ac:dyDescent="0.35">
      <c r="A1672" t="s">
        <v>68</v>
      </c>
      <c r="B1672">
        <v>42</v>
      </c>
      <c r="C1672" t="s">
        <v>212</v>
      </c>
      <c r="D1672">
        <v>133</v>
      </c>
      <c r="E1672" t="s">
        <v>213</v>
      </c>
      <c r="F1672" t="s">
        <v>22</v>
      </c>
      <c r="G1672" t="s">
        <v>23</v>
      </c>
      <c r="H1672">
        <v>25</v>
      </c>
      <c r="I1672" t="s">
        <v>24</v>
      </c>
      <c r="J1672" t="s">
        <v>26</v>
      </c>
      <c r="K1672">
        <v>6</v>
      </c>
      <c r="L1672">
        <v>2</v>
      </c>
      <c r="M1672" t="s">
        <v>30</v>
      </c>
      <c r="N1672">
        <v>21</v>
      </c>
      <c r="O1672" t="s">
        <v>30</v>
      </c>
      <c r="P1672" t="s">
        <v>25</v>
      </c>
      <c r="Q1672">
        <v>30</v>
      </c>
      <c r="R1672">
        <v>135</v>
      </c>
      <c r="S1672" t="s">
        <v>31</v>
      </c>
    </row>
    <row r="1673" spans="1:19" x14ac:dyDescent="0.35">
      <c r="A1673" t="s">
        <v>69</v>
      </c>
      <c r="B1673">
        <v>44</v>
      </c>
      <c r="C1673" t="s">
        <v>212</v>
      </c>
      <c r="D1673">
        <v>133</v>
      </c>
      <c r="E1673" t="s">
        <v>213</v>
      </c>
      <c r="F1673" t="s">
        <v>22</v>
      </c>
      <c r="G1673" t="s">
        <v>23</v>
      </c>
      <c r="H1673">
        <v>280</v>
      </c>
      <c r="I1673" t="s">
        <v>24</v>
      </c>
      <c r="J1673" t="s">
        <v>26</v>
      </c>
      <c r="K1673">
        <v>6</v>
      </c>
      <c r="L1673">
        <v>2</v>
      </c>
      <c r="M1673" t="s">
        <v>30</v>
      </c>
      <c r="N1673" t="s">
        <v>26</v>
      </c>
      <c r="O1673" t="s">
        <v>30</v>
      </c>
      <c r="P1673" t="s">
        <v>25</v>
      </c>
      <c r="Q1673">
        <v>32</v>
      </c>
      <c r="R1673">
        <f>2*280</f>
        <v>560</v>
      </c>
      <c r="S1673" t="s">
        <v>27</v>
      </c>
    </row>
    <row r="1674" spans="1:19" x14ac:dyDescent="0.35">
      <c r="A1674" t="s">
        <v>70</v>
      </c>
      <c r="B1674">
        <v>45</v>
      </c>
      <c r="C1674" t="s">
        <v>212</v>
      </c>
      <c r="D1674">
        <v>133</v>
      </c>
      <c r="E1674" t="s">
        <v>213</v>
      </c>
      <c r="F1674" t="s">
        <v>22</v>
      </c>
      <c r="G1674" t="s">
        <v>23</v>
      </c>
      <c r="H1674">
        <v>425</v>
      </c>
      <c r="I1674" t="s">
        <v>24</v>
      </c>
      <c r="J1674" t="s">
        <v>26</v>
      </c>
      <c r="K1674">
        <v>6</v>
      </c>
      <c r="L1674">
        <v>3</v>
      </c>
      <c r="M1674" t="s">
        <v>30</v>
      </c>
      <c r="N1674">
        <v>18</v>
      </c>
      <c r="O1674" t="s">
        <v>30</v>
      </c>
      <c r="P1674" t="s">
        <v>25</v>
      </c>
      <c r="Q1674">
        <v>40</v>
      </c>
      <c r="R1674">
        <v>230</v>
      </c>
      <c r="S1674" t="s">
        <v>27</v>
      </c>
    </row>
    <row r="1675" spans="1:19" x14ac:dyDescent="0.35">
      <c r="A1675" t="s">
        <v>71</v>
      </c>
      <c r="B1675">
        <v>46</v>
      </c>
      <c r="C1675" t="s">
        <v>212</v>
      </c>
      <c r="D1675">
        <v>133</v>
      </c>
      <c r="E1675" t="s">
        <v>213</v>
      </c>
      <c r="F1675" t="s">
        <v>22</v>
      </c>
      <c r="G1675" t="s">
        <v>23</v>
      </c>
      <c r="H1675">
        <v>518.25</v>
      </c>
      <c r="I1675" t="s">
        <v>24</v>
      </c>
      <c r="J1675" t="s">
        <v>26</v>
      </c>
      <c r="K1675">
        <v>6</v>
      </c>
      <c r="L1675">
        <v>3</v>
      </c>
      <c r="M1675" t="s">
        <v>30</v>
      </c>
      <c r="N1675">
        <v>18</v>
      </c>
      <c r="O1675" t="s">
        <v>30</v>
      </c>
      <c r="P1675" t="s">
        <v>25</v>
      </c>
      <c r="Q1675">
        <v>45</v>
      </c>
      <c r="R1675">
        <f>2*300</f>
        <v>600</v>
      </c>
      <c r="S1675" t="s">
        <v>27</v>
      </c>
    </row>
    <row r="1676" spans="1:19" x14ac:dyDescent="0.35">
      <c r="A1676" t="s">
        <v>72</v>
      </c>
      <c r="B1676">
        <v>47</v>
      </c>
      <c r="C1676" t="s">
        <v>212</v>
      </c>
      <c r="D1676">
        <v>133</v>
      </c>
      <c r="E1676" t="s">
        <v>213</v>
      </c>
      <c r="F1676" t="s">
        <v>22</v>
      </c>
      <c r="G1676" t="s">
        <v>23</v>
      </c>
      <c r="H1676">
        <v>287.14999999999998</v>
      </c>
      <c r="I1676" t="s">
        <v>24</v>
      </c>
      <c r="J1676" t="s">
        <v>26</v>
      </c>
      <c r="K1676">
        <v>6</v>
      </c>
      <c r="L1676">
        <v>2</v>
      </c>
      <c r="M1676" t="s">
        <v>30</v>
      </c>
      <c r="N1676">
        <v>21</v>
      </c>
      <c r="O1676" t="s">
        <v>30</v>
      </c>
      <c r="P1676" t="s">
        <v>25</v>
      </c>
      <c r="Q1676">
        <v>40</v>
      </c>
      <c r="R1676">
        <v>285</v>
      </c>
      <c r="S1676" t="s">
        <v>27</v>
      </c>
    </row>
    <row r="1677" spans="1:19" x14ac:dyDescent="0.35">
      <c r="A1677" t="s">
        <v>73</v>
      </c>
      <c r="B1677">
        <v>48</v>
      </c>
      <c r="C1677" t="s">
        <v>212</v>
      </c>
      <c r="D1677">
        <v>133</v>
      </c>
      <c r="E1677" t="s">
        <v>213</v>
      </c>
      <c r="F1677" t="s">
        <v>22</v>
      </c>
      <c r="G1677" t="s">
        <v>23</v>
      </c>
      <c r="H1677">
        <v>150</v>
      </c>
      <c r="I1677" t="s">
        <v>24</v>
      </c>
      <c r="J1677" t="s">
        <v>26</v>
      </c>
      <c r="K1677">
        <v>6</v>
      </c>
      <c r="L1677">
        <v>3</v>
      </c>
      <c r="M1677" t="s">
        <v>30</v>
      </c>
      <c r="N1677">
        <v>18</v>
      </c>
      <c r="O1677" t="s">
        <v>30</v>
      </c>
      <c r="P1677" t="s">
        <v>25</v>
      </c>
      <c r="Q1677">
        <v>32</v>
      </c>
      <c r="R1677">
        <f>2*432.72</f>
        <v>865.44</v>
      </c>
      <c r="S1677" t="s">
        <v>27</v>
      </c>
    </row>
    <row r="1678" spans="1:19" x14ac:dyDescent="0.35">
      <c r="A1678" t="s">
        <v>74</v>
      </c>
      <c r="B1678">
        <v>49</v>
      </c>
      <c r="C1678" t="s">
        <v>212</v>
      </c>
      <c r="D1678">
        <v>133</v>
      </c>
      <c r="E1678" t="s">
        <v>213</v>
      </c>
      <c r="F1678" t="s">
        <v>22</v>
      </c>
      <c r="G1678" t="s">
        <v>23</v>
      </c>
      <c r="H1678">
        <v>140</v>
      </c>
      <c r="I1678" t="s">
        <v>24</v>
      </c>
      <c r="J1678" t="s">
        <v>26</v>
      </c>
      <c r="K1678">
        <v>6</v>
      </c>
      <c r="L1678">
        <v>2</v>
      </c>
      <c r="M1678" t="s">
        <v>30</v>
      </c>
      <c r="N1678" t="s">
        <v>26</v>
      </c>
      <c r="O1678" t="s">
        <v>30</v>
      </c>
      <c r="P1678" t="s">
        <v>25</v>
      </c>
      <c r="Q1678">
        <v>30</v>
      </c>
      <c r="R1678">
        <v>93</v>
      </c>
      <c r="S1678" t="s">
        <v>27</v>
      </c>
    </row>
    <row r="1679" spans="1:19" x14ac:dyDescent="0.35">
      <c r="A1679" t="s">
        <v>75</v>
      </c>
      <c r="B1679">
        <v>50</v>
      </c>
      <c r="C1679" t="s">
        <v>212</v>
      </c>
      <c r="D1679">
        <v>133</v>
      </c>
      <c r="E1679" t="s">
        <v>213</v>
      </c>
      <c r="F1679" t="s">
        <v>22</v>
      </c>
      <c r="G1679" t="s">
        <v>23</v>
      </c>
      <c r="H1679">
        <v>225</v>
      </c>
      <c r="I1679" t="s">
        <v>24</v>
      </c>
      <c r="J1679" t="s">
        <v>26</v>
      </c>
      <c r="K1679">
        <v>6</v>
      </c>
      <c r="L1679">
        <v>2</v>
      </c>
      <c r="M1679" t="s">
        <v>25</v>
      </c>
      <c r="N1679">
        <v>18</v>
      </c>
      <c r="O1679" t="s">
        <v>30</v>
      </c>
      <c r="P1679" t="s">
        <v>25</v>
      </c>
      <c r="Q1679">
        <v>40</v>
      </c>
      <c r="R1679">
        <v>350</v>
      </c>
      <c r="S1679" t="s">
        <v>27</v>
      </c>
    </row>
    <row r="1680" spans="1:19" x14ac:dyDescent="0.35">
      <c r="A1680" t="s">
        <v>76</v>
      </c>
      <c r="B1680">
        <v>51</v>
      </c>
      <c r="C1680" t="s">
        <v>212</v>
      </c>
      <c r="D1680">
        <v>133</v>
      </c>
      <c r="E1680" t="s">
        <v>213</v>
      </c>
      <c r="F1680" t="s">
        <v>22</v>
      </c>
      <c r="G1680" t="s">
        <v>23</v>
      </c>
      <c r="H1680">
        <v>250</v>
      </c>
      <c r="I1680" t="s">
        <v>24</v>
      </c>
      <c r="J1680" t="s">
        <v>26</v>
      </c>
      <c r="K1680">
        <v>6</v>
      </c>
      <c r="L1680">
        <v>2</v>
      </c>
      <c r="M1680" t="s">
        <v>30</v>
      </c>
      <c r="N1680" t="s">
        <v>26</v>
      </c>
      <c r="O1680" t="s">
        <v>30</v>
      </c>
      <c r="P1680" t="s">
        <v>25</v>
      </c>
      <c r="Q1680">
        <v>20</v>
      </c>
      <c r="R1680">
        <v>150</v>
      </c>
      <c r="S1680" t="s">
        <v>27</v>
      </c>
    </row>
    <row r="1681" spans="1:19" x14ac:dyDescent="0.35">
      <c r="A1681" t="s">
        <v>77</v>
      </c>
      <c r="B1681">
        <v>53</v>
      </c>
      <c r="C1681" t="s">
        <v>212</v>
      </c>
      <c r="D1681">
        <v>133</v>
      </c>
      <c r="E1681" t="s">
        <v>213</v>
      </c>
      <c r="F1681" t="s">
        <v>22</v>
      </c>
      <c r="G1681" t="s">
        <v>23</v>
      </c>
      <c r="H1681">
        <v>146</v>
      </c>
      <c r="I1681" t="s">
        <v>24</v>
      </c>
      <c r="J1681" t="s">
        <v>26</v>
      </c>
      <c r="K1681">
        <v>6</v>
      </c>
      <c r="L1681">
        <v>3</v>
      </c>
      <c r="M1681" t="s">
        <v>30</v>
      </c>
      <c r="N1681" t="s">
        <v>26</v>
      </c>
      <c r="O1681" t="s">
        <v>30</v>
      </c>
      <c r="P1681" t="s">
        <v>25</v>
      </c>
      <c r="Q1681">
        <v>50</v>
      </c>
      <c r="R1681">
        <f>2*166</f>
        <v>332</v>
      </c>
      <c r="S1681" t="s">
        <v>27</v>
      </c>
    </row>
    <row r="1682" spans="1:19" x14ac:dyDescent="0.35">
      <c r="A1682" t="s">
        <v>79</v>
      </c>
      <c r="B1682">
        <v>54</v>
      </c>
      <c r="C1682" t="s">
        <v>212</v>
      </c>
      <c r="D1682">
        <v>133</v>
      </c>
      <c r="E1682" t="s">
        <v>213</v>
      </c>
      <c r="F1682" t="s">
        <v>22</v>
      </c>
      <c r="G1682" t="s">
        <v>23</v>
      </c>
      <c r="H1682">
        <v>400</v>
      </c>
      <c r="I1682" t="s">
        <v>24</v>
      </c>
      <c r="J1682" t="s">
        <v>26</v>
      </c>
      <c r="K1682">
        <v>6</v>
      </c>
      <c r="L1682">
        <v>2</v>
      </c>
      <c r="M1682" t="s">
        <v>30</v>
      </c>
      <c r="N1682">
        <v>21</v>
      </c>
      <c r="O1682" t="s">
        <v>30</v>
      </c>
      <c r="P1682" t="s">
        <v>25</v>
      </c>
      <c r="Q1682">
        <v>86</v>
      </c>
      <c r="R1682">
        <f>2*650</f>
        <v>1300</v>
      </c>
      <c r="S1682" t="s">
        <v>31</v>
      </c>
    </row>
    <row r="1683" spans="1:19" x14ac:dyDescent="0.35">
      <c r="A1683" t="s">
        <v>80</v>
      </c>
      <c r="B1683">
        <v>55</v>
      </c>
      <c r="C1683" t="s">
        <v>212</v>
      </c>
      <c r="D1683">
        <v>133</v>
      </c>
      <c r="E1683" t="s">
        <v>213</v>
      </c>
      <c r="F1683" t="s">
        <v>22</v>
      </c>
      <c r="G1683" t="s">
        <v>23</v>
      </c>
      <c r="H1683">
        <v>135</v>
      </c>
      <c r="I1683" t="s">
        <v>24</v>
      </c>
      <c r="J1683" t="s">
        <v>26</v>
      </c>
      <c r="K1683">
        <v>6</v>
      </c>
      <c r="L1683">
        <v>2</v>
      </c>
      <c r="M1683" t="s">
        <v>30</v>
      </c>
      <c r="N1683" t="s">
        <v>26</v>
      </c>
      <c r="O1683" t="s">
        <v>25</v>
      </c>
      <c r="P1683" t="s">
        <v>25</v>
      </c>
      <c r="Q1683">
        <v>30</v>
      </c>
      <c r="R1683">
        <v>170</v>
      </c>
      <c r="S1683" t="s">
        <v>27</v>
      </c>
    </row>
    <row r="1684" spans="1:19" x14ac:dyDescent="0.35">
      <c r="A1684" t="s">
        <v>81</v>
      </c>
      <c r="B1684">
        <v>56</v>
      </c>
      <c r="C1684" t="s">
        <v>212</v>
      </c>
      <c r="D1684">
        <v>133</v>
      </c>
      <c r="E1684" t="s">
        <v>213</v>
      </c>
      <c r="F1684" t="s">
        <v>22</v>
      </c>
      <c r="G1684" t="s">
        <v>23</v>
      </c>
      <c r="H1684">
        <v>250</v>
      </c>
      <c r="I1684" t="s">
        <v>24</v>
      </c>
      <c r="J1684" t="s">
        <v>26</v>
      </c>
      <c r="K1684">
        <v>6</v>
      </c>
      <c r="L1684">
        <v>3</v>
      </c>
      <c r="M1684" t="s">
        <v>30</v>
      </c>
      <c r="N1684" t="s">
        <v>26</v>
      </c>
      <c r="O1684" t="s">
        <v>30</v>
      </c>
      <c r="P1684" t="s">
        <v>25</v>
      </c>
      <c r="Q1684">
        <v>40</v>
      </c>
      <c r="R1684">
        <f>2*60</f>
        <v>120</v>
      </c>
      <c r="S1684" t="s">
        <v>27</v>
      </c>
    </row>
    <row r="1685" spans="1:19" x14ac:dyDescent="0.35">
      <c r="A1685" t="s">
        <v>19</v>
      </c>
      <c r="B1685">
        <v>1</v>
      </c>
      <c r="C1685" t="s">
        <v>214</v>
      </c>
      <c r="D1685">
        <v>134</v>
      </c>
      <c r="E1685" t="s">
        <v>215</v>
      </c>
      <c r="F1685" t="s">
        <v>22</v>
      </c>
      <c r="G1685" t="s">
        <v>216</v>
      </c>
      <c r="H1685">
        <v>400</v>
      </c>
      <c r="I1685" t="s">
        <v>24</v>
      </c>
      <c r="J1685">
        <v>1500</v>
      </c>
      <c r="K1685">
        <v>6</v>
      </c>
      <c r="L1685">
        <v>2</v>
      </c>
      <c r="M1685" t="s">
        <v>25</v>
      </c>
      <c r="N1685">
        <v>19</v>
      </c>
      <c r="O1685" t="s">
        <v>30</v>
      </c>
      <c r="P1685" t="s">
        <v>30</v>
      </c>
      <c r="Q1685">
        <v>30</v>
      </c>
      <c r="R1685">
        <v>100</v>
      </c>
      <c r="S1685" t="s">
        <v>31</v>
      </c>
    </row>
    <row r="1686" spans="1:19" x14ac:dyDescent="0.35">
      <c r="A1686" t="s">
        <v>28</v>
      </c>
      <c r="B1686">
        <v>2</v>
      </c>
      <c r="C1686" t="s">
        <v>214</v>
      </c>
      <c r="D1686">
        <v>134</v>
      </c>
      <c r="E1686" t="s">
        <v>215</v>
      </c>
      <c r="F1686" t="s">
        <v>22</v>
      </c>
      <c r="G1686" t="s">
        <v>216</v>
      </c>
      <c r="H1686">
        <v>200</v>
      </c>
      <c r="I1686" t="s">
        <v>24</v>
      </c>
      <c r="J1686">
        <v>1500</v>
      </c>
      <c r="K1686">
        <v>6</v>
      </c>
      <c r="L1686">
        <v>2</v>
      </c>
      <c r="M1686" t="s">
        <v>25</v>
      </c>
      <c r="O1686" t="s">
        <v>30</v>
      </c>
      <c r="P1686" t="s">
        <v>30</v>
      </c>
      <c r="Q1686">
        <v>30</v>
      </c>
      <c r="R1686">
        <v>100</v>
      </c>
      <c r="S1686" t="s">
        <v>31</v>
      </c>
    </row>
    <row r="1687" spans="1:19" x14ac:dyDescent="0.35">
      <c r="A1687" t="s">
        <v>32</v>
      </c>
      <c r="B1687">
        <v>4</v>
      </c>
      <c r="C1687" t="s">
        <v>214</v>
      </c>
      <c r="D1687">
        <v>134</v>
      </c>
      <c r="E1687" t="s">
        <v>215</v>
      </c>
      <c r="F1687" t="s">
        <v>22</v>
      </c>
      <c r="G1687" t="s">
        <v>216</v>
      </c>
      <c r="H1687">
        <v>250</v>
      </c>
      <c r="I1687" t="s">
        <v>24</v>
      </c>
      <c r="J1687">
        <v>1500</v>
      </c>
      <c r="K1687">
        <v>6</v>
      </c>
      <c r="L1687">
        <v>2</v>
      </c>
      <c r="M1687" t="s">
        <v>25</v>
      </c>
      <c r="O1687" t="s">
        <v>30</v>
      </c>
      <c r="P1687" t="s">
        <v>25</v>
      </c>
      <c r="Q1687">
        <v>30</v>
      </c>
      <c r="R1687">
        <v>180</v>
      </c>
      <c r="S1687" t="s">
        <v>31</v>
      </c>
    </row>
    <row r="1688" spans="1:19" x14ac:dyDescent="0.35">
      <c r="A1688" t="s">
        <v>33</v>
      </c>
      <c r="B1688">
        <v>5</v>
      </c>
      <c r="C1688" t="s">
        <v>214</v>
      </c>
      <c r="D1688">
        <v>134</v>
      </c>
      <c r="E1688" t="s">
        <v>215</v>
      </c>
      <c r="F1688" t="s">
        <v>22</v>
      </c>
      <c r="G1688" t="s">
        <v>216</v>
      </c>
      <c r="H1688">
        <v>136.25</v>
      </c>
      <c r="I1688" t="s">
        <v>24</v>
      </c>
      <c r="J1688">
        <v>2000</v>
      </c>
      <c r="K1688">
        <v>6</v>
      </c>
      <c r="L1688">
        <v>2</v>
      </c>
      <c r="M1688" t="s">
        <v>25</v>
      </c>
      <c r="N1688">
        <v>21</v>
      </c>
      <c r="O1688" t="s">
        <v>30</v>
      </c>
      <c r="P1688" t="s">
        <v>25</v>
      </c>
      <c r="Q1688">
        <v>30</v>
      </c>
      <c r="R1688">
        <v>150</v>
      </c>
      <c r="S1688" t="s">
        <v>31</v>
      </c>
    </row>
    <row r="1689" spans="1:19" x14ac:dyDescent="0.35">
      <c r="A1689" t="s">
        <v>34</v>
      </c>
      <c r="B1689">
        <v>6</v>
      </c>
      <c r="C1689" t="s">
        <v>214</v>
      </c>
      <c r="D1689">
        <v>134</v>
      </c>
      <c r="E1689" t="s">
        <v>215</v>
      </c>
      <c r="F1689" t="s">
        <v>22</v>
      </c>
      <c r="G1689" t="s">
        <v>216</v>
      </c>
      <c r="H1689">
        <v>500</v>
      </c>
      <c r="I1689" t="s">
        <v>24</v>
      </c>
      <c r="J1689">
        <v>1500</v>
      </c>
      <c r="K1689">
        <v>6</v>
      </c>
      <c r="L1689">
        <v>2</v>
      </c>
      <c r="M1689" t="s">
        <v>25</v>
      </c>
      <c r="N1689">
        <v>18</v>
      </c>
      <c r="O1689" t="s">
        <v>25</v>
      </c>
      <c r="P1689" t="s">
        <v>25</v>
      </c>
      <c r="Q1689">
        <v>30</v>
      </c>
      <c r="R1689">
        <v>527</v>
      </c>
      <c r="S1689" t="s">
        <v>27</v>
      </c>
    </row>
    <row r="1690" spans="1:19" x14ac:dyDescent="0.35">
      <c r="A1690" t="s">
        <v>35</v>
      </c>
      <c r="B1690">
        <v>8</v>
      </c>
      <c r="C1690" t="s">
        <v>214</v>
      </c>
      <c r="D1690">
        <v>134</v>
      </c>
      <c r="E1690" t="s">
        <v>215</v>
      </c>
      <c r="F1690" t="s">
        <v>22</v>
      </c>
      <c r="G1690" t="s">
        <v>216</v>
      </c>
      <c r="H1690">
        <v>247</v>
      </c>
      <c r="I1690" t="s">
        <v>24</v>
      </c>
      <c r="J1690">
        <v>1500</v>
      </c>
      <c r="K1690">
        <v>6</v>
      </c>
      <c r="L1690">
        <v>2</v>
      </c>
      <c r="M1690" t="s">
        <v>25</v>
      </c>
      <c r="O1690" t="s">
        <v>25</v>
      </c>
      <c r="P1690" t="s">
        <v>30</v>
      </c>
      <c r="Q1690">
        <v>24</v>
      </c>
      <c r="R1690" t="s">
        <v>26</v>
      </c>
      <c r="S1690" t="s">
        <v>27</v>
      </c>
    </row>
    <row r="1691" spans="1:19" x14ac:dyDescent="0.35">
      <c r="A1691" t="s">
        <v>36</v>
      </c>
      <c r="B1691">
        <v>9</v>
      </c>
      <c r="C1691" t="s">
        <v>214</v>
      </c>
      <c r="D1691">
        <v>134</v>
      </c>
      <c r="E1691" t="s">
        <v>215</v>
      </c>
      <c r="F1691" t="s">
        <v>22</v>
      </c>
      <c r="G1691" t="s">
        <v>216</v>
      </c>
      <c r="H1691">
        <v>955</v>
      </c>
      <c r="I1691" t="s">
        <v>24</v>
      </c>
      <c r="J1691">
        <v>1500</v>
      </c>
      <c r="K1691">
        <v>6</v>
      </c>
      <c r="L1691">
        <v>2</v>
      </c>
      <c r="M1691" t="s">
        <v>25</v>
      </c>
      <c r="N1691">
        <v>18</v>
      </c>
      <c r="O1691" t="s">
        <v>25</v>
      </c>
      <c r="P1691" t="s">
        <v>25</v>
      </c>
      <c r="Q1691">
        <v>30</v>
      </c>
      <c r="R1691">
        <f>2*100</f>
        <v>200</v>
      </c>
      <c r="S1691" t="s">
        <v>27</v>
      </c>
    </row>
    <row r="1692" spans="1:19" x14ac:dyDescent="0.35">
      <c r="A1692" t="s">
        <v>37</v>
      </c>
      <c r="B1692">
        <v>10</v>
      </c>
      <c r="C1692" t="s">
        <v>214</v>
      </c>
      <c r="D1692">
        <v>134</v>
      </c>
      <c r="E1692" t="s">
        <v>215</v>
      </c>
      <c r="F1692" t="s">
        <v>22</v>
      </c>
      <c r="G1692" t="s">
        <v>216</v>
      </c>
      <c r="H1692">
        <v>212</v>
      </c>
      <c r="I1692" t="s">
        <v>24</v>
      </c>
      <c r="J1692">
        <v>1500</v>
      </c>
      <c r="K1692">
        <v>6</v>
      </c>
      <c r="L1692">
        <v>2</v>
      </c>
      <c r="M1692" t="s">
        <v>25</v>
      </c>
      <c r="O1692" t="s">
        <v>25</v>
      </c>
      <c r="P1692" t="s">
        <v>25</v>
      </c>
      <c r="Q1692">
        <v>30</v>
      </c>
      <c r="R1692" t="s">
        <v>26</v>
      </c>
      <c r="S1692" t="s">
        <v>31</v>
      </c>
    </row>
    <row r="1693" spans="1:19" x14ac:dyDescent="0.35">
      <c r="A1693" t="s">
        <v>38</v>
      </c>
      <c r="B1693">
        <v>11</v>
      </c>
      <c r="C1693" t="s">
        <v>214</v>
      </c>
      <c r="D1693">
        <v>134</v>
      </c>
      <c r="E1693" t="s">
        <v>215</v>
      </c>
      <c r="F1693" t="s">
        <v>22</v>
      </c>
      <c r="G1693" t="s">
        <v>216</v>
      </c>
      <c r="H1693">
        <v>280</v>
      </c>
      <c r="I1693" t="s">
        <v>24</v>
      </c>
      <c r="J1693">
        <v>1900</v>
      </c>
      <c r="K1693">
        <v>6</v>
      </c>
      <c r="L1693">
        <v>2</v>
      </c>
      <c r="M1693" t="s">
        <v>25</v>
      </c>
      <c r="N1693">
        <v>18</v>
      </c>
      <c r="O1693" t="s">
        <v>30</v>
      </c>
      <c r="P1693" t="s">
        <v>25</v>
      </c>
      <c r="Q1693">
        <v>40</v>
      </c>
      <c r="R1693">
        <v>360</v>
      </c>
      <c r="S1693" t="s">
        <v>31</v>
      </c>
    </row>
    <row r="1694" spans="1:19" x14ac:dyDescent="0.35">
      <c r="A1694" t="s">
        <v>39</v>
      </c>
      <c r="B1694">
        <v>12</v>
      </c>
      <c r="C1694" t="s">
        <v>214</v>
      </c>
      <c r="D1694">
        <v>134</v>
      </c>
      <c r="E1694" t="s">
        <v>215</v>
      </c>
      <c r="F1694" t="s">
        <v>22</v>
      </c>
      <c r="G1694" t="s">
        <v>216</v>
      </c>
      <c r="H1694">
        <v>295</v>
      </c>
      <c r="I1694" t="s">
        <v>24</v>
      </c>
      <c r="J1694">
        <v>2080</v>
      </c>
      <c r="K1694">
        <v>6</v>
      </c>
      <c r="L1694">
        <v>2</v>
      </c>
      <c r="M1694" t="s">
        <v>25</v>
      </c>
      <c r="N1694">
        <v>18</v>
      </c>
      <c r="O1694" t="s">
        <v>25</v>
      </c>
      <c r="P1694" t="s">
        <v>30</v>
      </c>
      <c r="Q1694">
        <v>30</v>
      </c>
      <c r="R1694">
        <v>205</v>
      </c>
      <c r="S1694" t="s">
        <v>27</v>
      </c>
    </row>
    <row r="1695" spans="1:19" x14ac:dyDescent="0.35">
      <c r="A1695" t="s">
        <v>40</v>
      </c>
      <c r="B1695">
        <v>13</v>
      </c>
      <c r="C1695" t="s">
        <v>214</v>
      </c>
      <c r="D1695">
        <v>134</v>
      </c>
      <c r="E1695" t="s">
        <v>215</v>
      </c>
      <c r="F1695" t="s">
        <v>22</v>
      </c>
      <c r="G1695" t="s">
        <v>216</v>
      </c>
      <c r="H1695">
        <v>250</v>
      </c>
      <c r="I1695" t="s">
        <v>24</v>
      </c>
      <c r="J1695">
        <v>1500</v>
      </c>
      <c r="K1695">
        <v>6</v>
      </c>
      <c r="L1695">
        <v>2</v>
      </c>
      <c r="M1695" t="s">
        <v>25</v>
      </c>
      <c r="N1695">
        <v>18</v>
      </c>
      <c r="O1695" t="s">
        <v>30</v>
      </c>
      <c r="P1695" t="s">
        <v>25</v>
      </c>
      <c r="Q1695">
        <v>30</v>
      </c>
      <c r="R1695">
        <v>200</v>
      </c>
      <c r="S1695" t="s">
        <v>31</v>
      </c>
    </row>
    <row r="1696" spans="1:19" x14ac:dyDescent="0.35">
      <c r="A1696" t="s">
        <v>41</v>
      </c>
      <c r="B1696">
        <v>15</v>
      </c>
      <c r="C1696" t="s">
        <v>214</v>
      </c>
      <c r="D1696">
        <v>134</v>
      </c>
      <c r="E1696" t="s">
        <v>215</v>
      </c>
      <c r="F1696" t="s">
        <v>22</v>
      </c>
      <c r="G1696" t="s">
        <v>216</v>
      </c>
      <c r="H1696">
        <v>215</v>
      </c>
      <c r="I1696" t="s">
        <v>24</v>
      </c>
      <c r="J1696">
        <v>1500</v>
      </c>
      <c r="K1696">
        <v>6</v>
      </c>
      <c r="L1696">
        <v>2</v>
      </c>
      <c r="M1696" t="s">
        <v>30</v>
      </c>
      <c r="N1696">
        <v>18</v>
      </c>
      <c r="O1696" t="s">
        <v>25</v>
      </c>
      <c r="P1696" t="s">
        <v>30</v>
      </c>
      <c r="Q1696">
        <v>30</v>
      </c>
      <c r="R1696">
        <v>90</v>
      </c>
      <c r="S1696" t="s">
        <v>31</v>
      </c>
    </row>
    <row r="1697" spans="1:19" x14ac:dyDescent="0.35">
      <c r="A1697" t="s">
        <v>42</v>
      </c>
      <c r="B1697">
        <v>16</v>
      </c>
      <c r="C1697" t="s">
        <v>214</v>
      </c>
      <c r="D1697">
        <v>134</v>
      </c>
      <c r="E1697" t="s">
        <v>215</v>
      </c>
      <c r="F1697" t="s">
        <v>22</v>
      </c>
      <c r="G1697" t="s">
        <v>216</v>
      </c>
      <c r="H1697">
        <v>168.25</v>
      </c>
      <c r="I1697" t="s">
        <v>24</v>
      </c>
      <c r="J1697">
        <v>1740</v>
      </c>
      <c r="K1697">
        <v>6</v>
      </c>
      <c r="L1697">
        <v>2</v>
      </c>
      <c r="M1697" t="s">
        <v>25</v>
      </c>
      <c r="N1697">
        <v>18</v>
      </c>
      <c r="O1697" t="s">
        <v>30</v>
      </c>
      <c r="P1697" t="s">
        <v>25</v>
      </c>
      <c r="Q1697">
        <v>30</v>
      </c>
      <c r="R1697">
        <f>2*130</f>
        <v>260</v>
      </c>
      <c r="S1697" t="s">
        <v>31</v>
      </c>
    </row>
    <row r="1698" spans="1:19" x14ac:dyDescent="0.35">
      <c r="A1698" t="s">
        <v>43</v>
      </c>
      <c r="B1698">
        <v>17</v>
      </c>
      <c r="C1698" t="s">
        <v>214</v>
      </c>
      <c r="D1698">
        <v>134</v>
      </c>
      <c r="E1698" t="s">
        <v>215</v>
      </c>
      <c r="F1698" t="s">
        <v>22</v>
      </c>
      <c r="G1698" t="s">
        <v>216</v>
      </c>
      <c r="H1698">
        <v>75</v>
      </c>
      <c r="I1698" t="s">
        <v>24</v>
      </c>
      <c r="J1698">
        <v>1200</v>
      </c>
      <c r="K1698">
        <v>6</v>
      </c>
      <c r="L1698">
        <v>2</v>
      </c>
      <c r="M1698" t="s">
        <v>30</v>
      </c>
      <c r="O1698" t="s">
        <v>25</v>
      </c>
      <c r="P1698" t="s">
        <v>25</v>
      </c>
      <c r="Q1698">
        <v>30</v>
      </c>
      <c r="R1698">
        <v>75</v>
      </c>
      <c r="S1698" t="s">
        <v>27</v>
      </c>
    </row>
    <row r="1699" spans="1:19" x14ac:dyDescent="0.35">
      <c r="A1699" t="s">
        <v>44</v>
      </c>
      <c r="B1699">
        <v>18</v>
      </c>
      <c r="C1699" t="s">
        <v>214</v>
      </c>
      <c r="D1699">
        <v>134</v>
      </c>
      <c r="E1699" t="s">
        <v>215</v>
      </c>
      <c r="F1699" t="s">
        <v>22</v>
      </c>
      <c r="G1699" t="s">
        <v>216</v>
      </c>
      <c r="H1699">
        <v>100</v>
      </c>
      <c r="I1699" t="s">
        <v>24</v>
      </c>
      <c r="J1699">
        <v>1500</v>
      </c>
      <c r="K1699">
        <v>6</v>
      </c>
      <c r="L1699">
        <v>2</v>
      </c>
      <c r="M1699" t="s">
        <v>30</v>
      </c>
      <c r="O1699" t="s">
        <v>30</v>
      </c>
      <c r="P1699" t="s">
        <v>25</v>
      </c>
      <c r="Q1699">
        <v>30</v>
      </c>
      <c r="R1699">
        <v>160</v>
      </c>
      <c r="S1699" t="s">
        <v>31</v>
      </c>
    </row>
    <row r="1700" spans="1:19" x14ac:dyDescent="0.35">
      <c r="A1700" t="s">
        <v>45</v>
      </c>
      <c r="B1700">
        <v>19</v>
      </c>
      <c r="C1700" t="s">
        <v>214</v>
      </c>
      <c r="D1700">
        <v>134</v>
      </c>
      <c r="E1700" t="s">
        <v>215</v>
      </c>
      <c r="F1700" t="s">
        <v>22</v>
      </c>
      <c r="G1700" t="s">
        <v>216</v>
      </c>
      <c r="H1700">
        <v>297</v>
      </c>
      <c r="I1700" t="s">
        <v>24</v>
      </c>
      <c r="J1700">
        <v>1500</v>
      </c>
      <c r="K1700">
        <v>6</v>
      </c>
      <c r="L1700">
        <v>2</v>
      </c>
      <c r="M1700" t="s">
        <v>25</v>
      </c>
      <c r="O1700" t="s">
        <v>25</v>
      </c>
      <c r="P1700" t="s">
        <v>30</v>
      </c>
      <c r="Q1700">
        <v>30</v>
      </c>
      <c r="R1700">
        <v>180</v>
      </c>
      <c r="S1700" t="s">
        <v>31</v>
      </c>
    </row>
    <row r="1701" spans="1:19" x14ac:dyDescent="0.35">
      <c r="A1701" t="s">
        <v>46</v>
      </c>
      <c r="B1701">
        <v>20</v>
      </c>
      <c r="C1701" t="s">
        <v>214</v>
      </c>
      <c r="D1701">
        <v>134</v>
      </c>
      <c r="E1701" t="s">
        <v>215</v>
      </c>
      <c r="F1701" t="s">
        <v>22</v>
      </c>
      <c r="G1701" t="s">
        <v>216</v>
      </c>
      <c r="H1701">
        <v>147</v>
      </c>
      <c r="I1701" t="s">
        <v>24</v>
      </c>
      <c r="J1701">
        <v>1500</v>
      </c>
      <c r="K1701">
        <v>6</v>
      </c>
      <c r="L1701">
        <v>2</v>
      </c>
      <c r="M1701" t="s">
        <v>25</v>
      </c>
      <c r="N1701">
        <v>18</v>
      </c>
      <c r="O1701" t="s">
        <v>30</v>
      </c>
      <c r="P1701" t="s">
        <v>30</v>
      </c>
      <c r="Q1701">
        <v>30</v>
      </c>
      <c r="R1701">
        <v>150</v>
      </c>
      <c r="S1701" t="s">
        <v>31</v>
      </c>
    </row>
    <row r="1702" spans="1:19" x14ac:dyDescent="0.35">
      <c r="A1702" t="s">
        <v>47</v>
      </c>
      <c r="B1702">
        <v>21</v>
      </c>
      <c r="C1702" t="s">
        <v>214</v>
      </c>
      <c r="D1702">
        <v>134</v>
      </c>
      <c r="E1702" t="s">
        <v>215</v>
      </c>
      <c r="F1702" t="s">
        <v>22</v>
      </c>
      <c r="G1702" t="s">
        <v>216</v>
      </c>
      <c r="H1702">
        <v>208.25</v>
      </c>
      <c r="I1702" t="s">
        <v>24</v>
      </c>
      <c r="J1702">
        <v>1500</v>
      </c>
      <c r="K1702">
        <v>6</v>
      </c>
      <c r="L1702">
        <v>2</v>
      </c>
      <c r="M1702" t="s">
        <v>25</v>
      </c>
      <c r="N1702">
        <v>18</v>
      </c>
      <c r="O1702" t="s">
        <v>30</v>
      </c>
      <c r="P1702" t="s">
        <v>25</v>
      </c>
      <c r="Q1702">
        <v>30</v>
      </c>
      <c r="R1702">
        <f>2*105</f>
        <v>210</v>
      </c>
      <c r="S1702" t="s">
        <v>31</v>
      </c>
    </row>
    <row r="1703" spans="1:19" x14ac:dyDescent="0.35">
      <c r="A1703" t="s">
        <v>48</v>
      </c>
      <c r="B1703">
        <v>22</v>
      </c>
      <c r="C1703" t="s">
        <v>214</v>
      </c>
      <c r="D1703">
        <v>134</v>
      </c>
      <c r="E1703" t="s">
        <v>215</v>
      </c>
      <c r="F1703" t="s">
        <v>22</v>
      </c>
      <c r="G1703" t="s">
        <v>216</v>
      </c>
      <c r="H1703">
        <v>339.25</v>
      </c>
      <c r="I1703" t="s">
        <v>24</v>
      </c>
      <c r="J1703">
        <v>1740</v>
      </c>
      <c r="K1703">
        <v>6</v>
      </c>
      <c r="L1703">
        <v>2</v>
      </c>
      <c r="M1703" t="s">
        <v>25</v>
      </c>
      <c r="N1703">
        <v>21</v>
      </c>
      <c r="O1703" t="s">
        <v>30</v>
      </c>
      <c r="P1703" t="s">
        <v>25</v>
      </c>
      <c r="Q1703">
        <v>30</v>
      </c>
      <c r="R1703">
        <f>2*100</f>
        <v>200</v>
      </c>
      <c r="S1703" t="s">
        <v>31</v>
      </c>
    </row>
    <row r="1704" spans="1:19" x14ac:dyDescent="0.35">
      <c r="A1704" t="s">
        <v>49</v>
      </c>
      <c r="B1704">
        <v>23</v>
      </c>
      <c r="C1704" t="s">
        <v>214</v>
      </c>
      <c r="D1704">
        <v>134</v>
      </c>
      <c r="E1704" t="s">
        <v>215</v>
      </c>
      <c r="F1704" t="s">
        <v>22</v>
      </c>
      <c r="G1704" t="s">
        <v>216</v>
      </c>
      <c r="H1704">
        <v>96</v>
      </c>
      <c r="I1704" t="s">
        <v>24</v>
      </c>
      <c r="J1704">
        <v>1500</v>
      </c>
      <c r="K1704">
        <v>6</v>
      </c>
      <c r="L1704">
        <v>2</v>
      </c>
      <c r="M1704" t="s">
        <v>25</v>
      </c>
      <c r="N1704">
        <v>21</v>
      </c>
      <c r="O1704" t="s">
        <v>30</v>
      </c>
      <c r="P1704" t="s">
        <v>25</v>
      </c>
      <c r="Q1704">
        <v>30</v>
      </c>
      <c r="R1704">
        <f>2*75</f>
        <v>150</v>
      </c>
      <c r="S1704" t="s">
        <v>31</v>
      </c>
    </row>
    <row r="1705" spans="1:19" x14ac:dyDescent="0.35">
      <c r="A1705" t="s">
        <v>50</v>
      </c>
      <c r="B1705">
        <v>24</v>
      </c>
      <c r="C1705" t="s">
        <v>214</v>
      </c>
      <c r="D1705">
        <v>134</v>
      </c>
      <c r="E1705" t="s">
        <v>215</v>
      </c>
      <c r="F1705" t="s">
        <v>22</v>
      </c>
      <c r="G1705" t="s">
        <v>216</v>
      </c>
      <c r="H1705">
        <v>150</v>
      </c>
      <c r="I1705" t="s">
        <v>24</v>
      </c>
      <c r="J1705">
        <v>1000</v>
      </c>
      <c r="K1705">
        <v>6</v>
      </c>
      <c r="L1705">
        <v>2</v>
      </c>
      <c r="M1705" t="s">
        <v>25</v>
      </c>
      <c r="N1705">
        <v>18</v>
      </c>
      <c r="O1705" t="s">
        <v>30</v>
      </c>
      <c r="P1705" t="s">
        <v>30</v>
      </c>
      <c r="Q1705">
        <v>30</v>
      </c>
      <c r="R1705">
        <v>261</v>
      </c>
      <c r="S1705" t="s">
        <v>31</v>
      </c>
    </row>
    <row r="1706" spans="1:19" x14ac:dyDescent="0.35">
      <c r="A1706" t="s">
        <v>51</v>
      </c>
      <c r="B1706">
        <v>25</v>
      </c>
      <c r="C1706" t="s">
        <v>214</v>
      </c>
      <c r="D1706">
        <v>134</v>
      </c>
      <c r="E1706" t="s">
        <v>215</v>
      </c>
      <c r="F1706" t="s">
        <v>22</v>
      </c>
      <c r="G1706" t="s">
        <v>216</v>
      </c>
      <c r="H1706">
        <v>421</v>
      </c>
      <c r="I1706" t="s">
        <v>24</v>
      </c>
      <c r="J1706">
        <v>1500</v>
      </c>
      <c r="K1706">
        <v>6</v>
      </c>
      <c r="L1706">
        <v>2</v>
      </c>
      <c r="M1706" t="s">
        <v>25</v>
      </c>
      <c r="N1706">
        <v>18</v>
      </c>
      <c r="O1706" t="s">
        <v>30</v>
      </c>
      <c r="P1706" t="s">
        <v>25</v>
      </c>
      <c r="Q1706">
        <v>40</v>
      </c>
      <c r="R1706">
        <v>150</v>
      </c>
      <c r="S1706" t="s">
        <v>31</v>
      </c>
    </row>
    <row r="1707" spans="1:19" x14ac:dyDescent="0.35">
      <c r="A1707" t="s">
        <v>52</v>
      </c>
      <c r="B1707">
        <v>26</v>
      </c>
      <c r="C1707" t="s">
        <v>214</v>
      </c>
      <c r="D1707">
        <v>134</v>
      </c>
      <c r="E1707" t="s">
        <v>215</v>
      </c>
      <c r="F1707" t="s">
        <v>22</v>
      </c>
      <c r="G1707" t="s">
        <v>216</v>
      </c>
      <c r="H1707">
        <v>135</v>
      </c>
      <c r="I1707" t="s">
        <v>24</v>
      </c>
      <c r="J1707">
        <v>1600</v>
      </c>
      <c r="K1707">
        <v>6</v>
      </c>
      <c r="L1707">
        <v>2</v>
      </c>
      <c r="M1707" t="s">
        <v>25</v>
      </c>
      <c r="O1707" t="s">
        <v>30</v>
      </c>
      <c r="P1707" t="s">
        <v>25</v>
      </c>
      <c r="Q1707">
        <v>30</v>
      </c>
      <c r="R1707">
        <v>60</v>
      </c>
      <c r="S1707" t="s">
        <v>27</v>
      </c>
    </row>
    <row r="1708" spans="1:19" x14ac:dyDescent="0.35">
      <c r="A1708" t="s">
        <v>53</v>
      </c>
      <c r="B1708">
        <v>27</v>
      </c>
      <c r="C1708" t="s">
        <v>214</v>
      </c>
      <c r="D1708">
        <v>134</v>
      </c>
      <c r="E1708" t="s">
        <v>215</v>
      </c>
      <c r="F1708" t="s">
        <v>22</v>
      </c>
      <c r="G1708" t="s">
        <v>216</v>
      </c>
      <c r="H1708">
        <v>208.25</v>
      </c>
      <c r="I1708" t="s">
        <v>24</v>
      </c>
      <c r="J1708">
        <v>1600</v>
      </c>
      <c r="K1708">
        <v>6</v>
      </c>
      <c r="L1708">
        <v>2</v>
      </c>
      <c r="M1708" t="s">
        <v>25</v>
      </c>
      <c r="N1708">
        <v>18</v>
      </c>
      <c r="O1708" t="s">
        <v>30</v>
      </c>
      <c r="P1708" t="s">
        <v>30</v>
      </c>
      <c r="Q1708">
        <v>30</v>
      </c>
      <c r="R1708">
        <f>2*175</f>
        <v>350</v>
      </c>
      <c r="S1708" t="s">
        <v>31</v>
      </c>
    </row>
    <row r="1709" spans="1:19" x14ac:dyDescent="0.35">
      <c r="A1709" t="s">
        <v>54</v>
      </c>
      <c r="B1709">
        <v>28</v>
      </c>
      <c r="C1709" t="s">
        <v>214</v>
      </c>
      <c r="D1709">
        <v>134</v>
      </c>
      <c r="E1709" t="s">
        <v>215</v>
      </c>
      <c r="F1709" t="s">
        <v>22</v>
      </c>
      <c r="G1709" t="s">
        <v>216</v>
      </c>
      <c r="H1709">
        <v>140</v>
      </c>
      <c r="I1709" t="s">
        <v>24</v>
      </c>
      <c r="J1709">
        <v>1600</v>
      </c>
      <c r="K1709">
        <v>6</v>
      </c>
      <c r="L1709">
        <v>2</v>
      </c>
      <c r="M1709" t="s">
        <v>25</v>
      </c>
      <c r="O1709" t="s">
        <v>30</v>
      </c>
      <c r="P1709" t="s">
        <v>30</v>
      </c>
      <c r="Q1709">
        <v>30</v>
      </c>
      <c r="R1709">
        <f>2*105</f>
        <v>210</v>
      </c>
      <c r="S1709" t="s">
        <v>31</v>
      </c>
    </row>
    <row r="1710" spans="1:19" x14ac:dyDescent="0.35">
      <c r="A1710" t="s">
        <v>55</v>
      </c>
      <c r="B1710">
        <v>29</v>
      </c>
      <c r="C1710" t="s">
        <v>214</v>
      </c>
      <c r="D1710">
        <v>134</v>
      </c>
      <c r="E1710" t="s">
        <v>215</v>
      </c>
      <c r="F1710" t="s">
        <v>22</v>
      </c>
      <c r="G1710" t="s">
        <v>216</v>
      </c>
      <c r="H1710">
        <v>150</v>
      </c>
      <c r="I1710" t="s">
        <v>24</v>
      </c>
      <c r="J1710">
        <v>1500</v>
      </c>
      <c r="K1710">
        <v>6</v>
      </c>
      <c r="L1710">
        <v>2</v>
      </c>
      <c r="M1710" t="s">
        <v>25</v>
      </c>
      <c r="N1710">
        <v>21</v>
      </c>
      <c r="O1710" t="s">
        <v>30</v>
      </c>
      <c r="P1710" t="s">
        <v>25</v>
      </c>
      <c r="Q1710">
        <v>30</v>
      </c>
      <c r="R1710">
        <v>200</v>
      </c>
      <c r="S1710" t="s">
        <v>31</v>
      </c>
    </row>
    <row r="1711" spans="1:19" x14ac:dyDescent="0.35">
      <c r="A1711" t="s">
        <v>56</v>
      </c>
      <c r="B1711">
        <v>30</v>
      </c>
      <c r="C1711" t="s">
        <v>214</v>
      </c>
      <c r="D1711">
        <v>134</v>
      </c>
      <c r="E1711" t="s">
        <v>215</v>
      </c>
      <c r="F1711" t="s">
        <v>22</v>
      </c>
      <c r="G1711" t="s">
        <v>216</v>
      </c>
      <c r="H1711">
        <v>130</v>
      </c>
      <c r="I1711" t="s">
        <v>24</v>
      </c>
      <c r="J1711">
        <v>1500</v>
      </c>
      <c r="K1711">
        <v>6</v>
      </c>
      <c r="L1711">
        <v>2</v>
      </c>
      <c r="M1711" t="s">
        <v>25</v>
      </c>
      <c r="O1711" t="s">
        <v>30</v>
      </c>
      <c r="P1711" t="s">
        <v>30</v>
      </c>
      <c r="Q1711">
        <v>30</v>
      </c>
      <c r="R1711">
        <f>2*65</f>
        <v>130</v>
      </c>
      <c r="S1711" t="s">
        <v>31</v>
      </c>
    </row>
    <row r="1712" spans="1:19" x14ac:dyDescent="0.35">
      <c r="A1712" t="s">
        <v>57</v>
      </c>
      <c r="B1712">
        <v>31</v>
      </c>
      <c r="C1712" t="s">
        <v>214</v>
      </c>
      <c r="D1712">
        <v>134</v>
      </c>
      <c r="E1712" t="s">
        <v>215</v>
      </c>
      <c r="F1712" t="s">
        <v>22</v>
      </c>
      <c r="G1712" t="s">
        <v>216</v>
      </c>
      <c r="H1712">
        <v>178</v>
      </c>
      <c r="I1712" t="s">
        <v>24</v>
      </c>
      <c r="J1712">
        <v>1500</v>
      </c>
      <c r="K1712">
        <v>6</v>
      </c>
      <c r="L1712">
        <v>2</v>
      </c>
      <c r="M1712" t="s">
        <v>25</v>
      </c>
      <c r="N1712">
        <v>21</v>
      </c>
      <c r="O1712" t="s">
        <v>30</v>
      </c>
      <c r="P1712" t="s">
        <v>30</v>
      </c>
      <c r="Q1712">
        <v>30</v>
      </c>
      <c r="R1712">
        <v>178</v>
      </c>
      <c r="S1712" t="s">
        <v>31</v>
      </c>
    </row>
    <row r="1713" spans="1:19" x14ac:dyDescent="0.35">
      <c r="A1713" t="s">
        <v>58</v>
      </c>
      <c r="B1713">
        <v>32</v>
      </c>
      <c r="C1713" t="s">
        <v>214</v>
      </c>
      <c r="D1713">
        <v>134</v>
      </c>
      <c r="E1713" t="s">
        <v>215</v>
      </c>
      <c r="F1713" t="s">
        <v>22</v>
      </c>
      <c r="G1713" t="s">
        <v>216</v>
      </c>
      <c r="H1713">
        <v>250</v>
      </c>
      <c r="I1713" t="s">
        <v>24</v>
      </c>
      <c r="J1713">
        <v>1500</v>
      </c>
      <c r="K1713">
        <v>6</v>
      </c>
      <c r="L1713">
        <v>2</v>
      </c>
      <c r="M1713" t="s">
        <v>25</v>
      </c>
      <c r="O1713" t="s">
        <v>30</v>
      </c>
      <c r="P1713" t="s">
        <v>30</v>
      </c>
      <c r="Q1713">
        <v>30</v>
      </c>
      <c r="R1713">
        <v>250</v>
      </c>
      <c r="S1713" t="s">
        <v>31</v>
      </c>
    </row>
    <row r="1714" spans="1:19" x14ac:dyDescent="0.35">
      <c r="A1714" t="s">
        <v>59</v>
      </c>
      <c r="B1714">
        <v>33</v>
      </c>
      <c r="C1714" t="s">
        <v>214</v>
      </c>
      <c r="D1714">
        <v>134</v>
      </c>
      <c r="E1714" t="s">
        <v>215</v>
      </c>
      <c r="F1714" t="s">
        <v>22</v>
      </c>
      <c r="G1714" t="s">
        <v>216</v>
      </c>
      <c r="H1714">
        <v>278</v>
      </c>
      <c r="I1714" t="s">
        <v>24</v>
      </c>
      <c r="J1714">
        <v>1500</v>
      </c>
      <c r="K1714">
        <v>6</v>
      </c>
      <c r="L1714">
        <v>2</v>
      </c>
      <c r="M1714" t="s">
        <v>25</v>
      </c>
      <c r="N1714">
        <v>18</v>
      </c>
      <c r="O1714" t="s">
        <v>30</v>
      </c>
      <c r="P1714" t="s">
        <v>30</v>
      </c>
      <c r="Q1714">
        <v>30</v>
      </c>
      <c r="R1714">
        <f>2*278</f>
        <v>556</v>
      </c>
      <c r="S1714" t="s">
        <v>31</v>
      </c>
    </row>
    <row r="1715" spans="1:19" x14ac:dyDescent="0.35">
      <c r="A1715" t="s">
        <v>60</v>
      </c>
      <c r="B1715">
        <v>34</v>
      </c>
      <c r="C1715" t="s">
        <v>214</v>
      </c>
      <c r="D1715">
        <v>134</v>
      </c>
      <c r="E1715" t="s">
        <v>215</v>
      </c>
      <c r="F1715" t="s">
        <v>22</v>
      </c>
      <c r="G1715" t="s">
        <v>216</v>
      </c>
      <c r="H1715">
        <v>265</v>
      </c>
      <c r="I1715" t="s">
        <v>24</v>
      </c>
      <c r="J1715">
        <v>1440</v>
      </c>
      <c r="K1715">
        <v>6</v>
      </c>
      <c r="L1715">
        <v>2</v>
      </c>
      <c r="M1715" t="s">
        <v>30</v>
      </c>
      <c r="N1715">
        <v>18</v>
      </c>
      <c r="O1715" t="s">
        <v>30</v>
      </c>
      <c r="P1715" t="s">
        <v>30</v>
      </c>
      <c r="Q1715">
        <v>30</v>
      </c>
      <c r="R1715">
        <v>140</v>
      </c>
      <c r="S1715" t="s">
        <v>31</v>
      </c>
    </row>
    <row r="1716" spans="1:19" x14ac:dyDescent="0.35">
      <c r="A1716" t="s">
        <v>61</v>
      </c>
      <c r="B1716">
        <v>35</v>
      </c>
      <c r="C1716" t="s">
        <v>214</v>
      </c>
      <c r="D1716">
        <v>134</v>
      </c>
      <c r="E1716" t="s">
        <v>215</v>
      </c>
      <c r="F1716" t="s">
        <v>22</v>
      </c>
      <c r="G1716" t="s">
        <v>216</v>
      </c>
      <c r="H1716">
        <v>200</v>
      </c>
      <c r="I1716" t="s">
        <v>24</v>
      </c>
      <c r="J1716">
        <v>1500</v>
      </c>
      <c r="K1716">
        <v>6</v>
      </c>
      <c r="L1716">
        <v>2</v>
      </c>
      <c r="M1716" t="s">
        <v>25</v>
      </c>
      <c r="N1716">
        <v>18</v>
      </c>
      <c r="O1716" t="s">
        <v>25</v>
      </c>
      <c r="P1716" t="s">
        <v>30</v>
      </c>
      <c r="Q1716">
        <v>30</v>
      </c>
      <c r="R1716">
        <v>200</v>
      </c>
      <c r="S1716" t="s">
        <v>31</v>
      </c>
    </row>
    <row r="1717" spans="1:19" x14ac:dyDescent="0.35">
      <c r="A1717" t="s">
        <v>62</v>
      </c>
      <c r="B1717">
        <v>36</v>
      </c>
      <c r="C1717" t="s">
        <v>214</v>
      </c>
      <c r="D1717">
        <v>134</v>
      </c>
      <c r="E1717" t="s">
        <v>215</v>
      </c>
      <c r="F1717" t="s">
        <v>22</v>
      </c>
      <c r="G1717" t="s">
        <v>216</v>
      </c>
      <c r="H1717">
        <v>339</v>
      </c>
      <c r="I1717" t="s">
        <v>24</v>
      </c>
      <c r="J1717">
        <v>1000</v>
      </c>
      <c r="K1717">
        <v>6</v>
      </c>
      <c r="L1717">
        <v>2</v>
      </c>
      <c r="M1717" t="s">
        <v>30</v>
      </c>
      <c r="N1717">
        <v>21</v>
      </c>
      <c r="O1717" t="s">
        <v>30</v>
      </c>
      <c r="P1717" t="s">
        <v>30</v>
      </c>
      <c r="Q1717">
        <v>45</v>
      </c>
      <c r="R1717" s="5">
        <f>(2/3)*155</f>
        <v>103.33333333333333</v>
      </c>
      <c r="S1717" t="s">
        <v>27</v>
      </c>
    </row>
    <row r="1718" spans="1:19" x14ac:dyDescent="0.35">
      <c r="A1718" t="s">
        <v>63</v>
      </c>
      <c r="B1718">
        <v>37</v>
      </c>
      <c r="C1718" t="s">
        <v>214</v>
      </c>
      <c r="D1718">
        <v>134</v>
      </c>
      <c r="E1718" t="s">
        <v>215</v>
      </c>
      <c r="F1718" t="s">
        <v>22</v>
      </c>
      <c r="G1718" t="s">
        <v>216</v>
      </c>
      <c r="H1718">
        <v>100</v>
      </c>
      <c r="I1718" t="s">
        <v>24</v>
      </c>
      <c r="J1718">
        <v>1500</v>
      </c>
      <c r="K1718">
        <v>6</v>
      </c>
      <c r="L1718">
        <v>2</v>
      </c>
      <c r="M1718" t="s">
        <v>25</v>
      </c>
      <c r="O1718" t="s">
        <v>25</v>
      </c>
      <c r="P1718" t="s">
        <v>30</v>
      </c>
      <c r="Q1718">
        <v>30</v>
      </c>
      <c r="R1718">
        <f>2*135</f>
        <v>270</v>
      </c>
      <c r="S1718" t="s">
        <v>31</v>
      </c>
    </row>
    <row r="1719" spans="1:19" x14ac:dyDescent="0.35">
      <c r="A1719" t="s">
        <v>64</v>
      </c>
      <c r="B1719">
        <v>38</v>
      </c>
      <c r="C1719" t="s">
        <v>214</v>
      </c>
      <c r="D1719">
        <v>134</v>
      </c>
      <c r="E1719" t="s">
        <v>215</v>
      </c>
      <c r="F1719" t="s">
        <v>22</v>
      </c>
      <c r="G1719" t="s">
        <v>216</v>
      </c>
      <c r="H1719">
        <v>225</v>
      </c>
      <c r="I1719" t="s">
        <v>24</v>
      </c>
      <c r="J1719">
        <v>1500</v>
      </c>
      <c r="K1719">
        <v>6</v>
      </c>
      <c r="L1719">
        <v>2</v>
      </c>
      <c r="M1719" t="s">
        <v>25</v>
      </c>
      <c r="N1719">
        <v>18</v>
      </c>
      <c r="O1719" t="s">
        <v>30</v>
      </c>
      <c r="P1719" t="s">
        <v>30</v>
      </c>
      <c r="Q1719">
        <v>30</v>
      </c>
      <c r="R1719">
        <f>2*100</f>
        <v>200</v>
      </c>
      <c r="S1719" t="s">
        <v>31</v>
      </c>
    </row>
    <row r="1720" spans="1:19" x14ac:dyDescent="0.35">
      <c r="A1720" t="s">
        <v>65</v>
      </c>
      <c r="B1720">
        <v>39</v>
      </c>
      <c r="C1720" t="s">
        <v>214</v>
      </c>
      <c r="D1720">
        <v>134</v>
      </c>
      <c r="E1720" t="s">
        <v>215</v>
      </c>
      <c r="F1720" t="s">
        <v>22</v>
      </c>
      <c r="G1720" t="s">
        <v>216</v>
      </c>
      <c r="H1720">
        <v>110</v>
      </c>
      <c r="I1720" t="s">
        <v>24</v>
      </c>
      <c r="J1720">
        <v>1500</v>
      </c>
      <c r="K1720">
        <v>6</v>
      </c>
      <c r="L1720">
        <v>2</v>
      </c>
      <c r="M1720" t="s">
        <v>25</v>
      </c>
      <c r="N1720">
        <v>18</v>
      </c>
      <c r="O1720" t="s">
        <v>30</v>
      </c>
      <c r="P1720" t="s">
        <v>30</v>
      </c>
      <c r="Q1720">
        <v>40</v>
      </c>
      <c r="R1720">
        <f>2*250</f>
        <v>500</v>
      </c>
      <c r="S1720" t="s">
        <v>31</v>
      </c>
    </row>
    <row r="1721" spans="1:19" x14ac:dyDescent="0.35">
      <c r="A1721" t="s">
        <v>66</v>
      </c>
      <c r="B1721">
        <v>40</v>
      </c>
      <c r="C1721" t="s">
        <v>214</v>
      </c>
      <c r="D1721">
        <v>134</v>
      </c>
      <c r="E1721" t="s">
        <v>215</v>
      </c>
      <c r="F1721" t="s">
        <v>22</v>
      </c>
      <c r="G1721" t="s">
        <v>216</v>
      </c>
      <c r="H1721">
        <v>125</v>
      </c>
      <c r="I1721" t="s">
        <v>24</v>
      </c>
      <c r="J1721">
        <v>1500</v>
      </c>
      <c r="K1721">
        <v>6</v>
      </c>
      <c r="L1721">
        <v>2</v>
      </c>
      <c r="M1721" t="s">
        <v>25</v>
      </c>
      <c r="O1721" t="s">
        <v>30</v>
      </c>
      <c r="P1721" t="s">
        <v>30</v>
      </c>
      <c r="Q1721">
        <v>30</v>
      </c>
      <c r="R1721">
        <f>2*100</f>
        <v>200</v>
      </c>
      <c r="S1721" t="s">
        <v>31</v>
      </c>
    </row>
    <row r="1722" spans="1:19" x14ac:dyDescent="0.35">
      <c r="A1722" t="s">
        <v>67</v>
      </c>
      <c r="B1722">
        <v>41</v>
      </c>
      <c r="C1722" t="s">
        <v>214</v>
      </c>
      <c r="D1722">
        <v>134</v>
      </c>
      <c r="E1722" t="s">
        <v>215</v>
      </c>
      <c r="F1722" t="s">
        <v>22</v>
      </c>
      <c r="G1722" t="s">
        <v>216</v>
      </c>
      <c r="H1722">
        <v>353.75</v>
      </c>
      <c r="I1722" t="s">
        <v>24</v>
      </c>
      <c r="J1722">
        <v>1440</v>
      </c>
      <c r="K1722">
        <v>6</v>
      </c>
      <c r="L1722">
        <v>2</v>
      </c>
      <c r="M1722" t="s">
        <v>30</v>
      </c>
      <c r="O1722" t="s">
        <v>30</v>
      </c>
      <c r="P1722" t="s">
        <v>30</v>
      </c>
      <c r="Q1722">
        <v>30</v>
      </c>
      <c r="R1722">
        <v>304</v>
      </c>
      <c r="S1722" t="s">
        <v>31</v>
      </c>
    </row>
    <row r="1723" spans="1:19" x14ac:dyDescent="0.35">
      <c r="A1723" t="s">
        <v>68</v>
      </c>
      <c r="B1723">
        <v>42</v>
      </c>
      <c r="C1723" t="s">
        <v>214</v>
      </c>
      <c r="D1723">
        <v>134</v>
      </c>
      <c r="E1723" t="s">
        <v>215</v>
      </c>
      <c r="F1723" t="s">
        <v>22</v>
      </c>
      <c r="G1723" t="s">
        <v>216</v>
      </c>
      <c r="H1723">
        <v>45</v>
      </c>
      <c r="I1723" t="s">
        <v>24</v>
      </c>
      <c r="J1723">
        <v>1500</v>
      </c>
      <c r="K1723">
        <v>6</v>
      </c>
      <c r="L1723">
        <v>2</v>
      </c>
      <c r="M1723" t="s">
        <v>30</v>
      </c>
      <c r="N1723">
        <v>21</v>
      </c>
      <c r="O1723" t="s">
        <v>30</v>
      </c>
      <c r="P1723" t="s">
        <v>30</v>
      </c>
      <c r="Q1723">
        <v>30</v>
      </c>
      <c r="R1723">
        <v>190</v>
      </c>
      <c r="S1723" t="s">
        <v>31</v>
      </c>
    </row>
    <row r="1724" spans="1:19" x14ac:dyDescent="0.35">
      <c r="A1724" t="s">
        <v>69</v>
      </c>
      <c r="B1724">
        <v>44</v>
      </c>
      <c r="C1724" t="s">
        <v>214</v>
      </c>
      <c r="D1724">
        <v>134</v>
      </c>
      <c r="E1724" t="s">
        <v>215</v>
      </c>
      <c r="F1724" t="s">
        <v>22</v>
      </c>
      <c r="G1724" t="s">
        <v>216</v>
      </c>
      <c r="H1724">
        <v>280</v>
      </c>
      <c r="I1724" t="s">
        <v>24</v>
      </c>
      <c r="J1724">
        <v>1500</v>
      </c>
      <c r="K1724">
        <v>6</v>
      </c>
      <c r="L1724">
        <v>2</v>
      </c>
      <c r="M1724" t="s">
        <v>25</v>
      </c>
      <c r="N1724">
        <v>18</v>
      </c>
      <c r="O1724" t="s">
        <v>30</v>
      </c>
      <c r="P1724" t="s">
        <v>30</v>
      </c>
      <c r="Q1724">
        <v>30</v>
      </c>
      <c r="R1724">
        <f>2*280</f>
        <v>560</v>
      </c>
      <c r="S1724" t="s">
        <v>31</v>
      </c>
    </row>
    <row r="1725" spans="1:19" x14ac:dyDescent="0.35">
      <c r="A1725" t="s">
        <v>70</v>
      </c>
      <c r="B1725">
        <v>45</v>
      </c>
      <c r="C1725" t="s">
        <v>214</v>
      </c>
      <c r="D1725">
        <v>134</v>
      </c>
      <c r="E1725" t="s">
        <v>215</v>
      </c>
      <c r="F1725" t="s">
        <v>22</v>
      </c>
      <c r="G1725" t="s">
        <v>216</v>
      </c>
      <c r="H1725">
        <v>198</v>
      </c>
      <c r="I1725" t="s">
        <v>24</v>
      </c>
      <c r="J1725">
        <v>1500</v>
      </c>
      <c r="K1725">
        <v>6</v>
      </c>
      <c r="L1725">
        <v>2</v>
      </c>
      <c r="M1725" t="s">
        <v>25</v>
      </c>
      <c r="O1725" t="s">
        <v>30</v>
      </c>
      <c r="P1725" t="s">
        <v>30</v>
      </c>
      <c r="Q1725">
        <v>30</v>
      </c>
      <c r="R1725">
        <f>2*98</f>
        <v>196</v>
      </c>
      <c r="S1725" t="s">
        <v>31</v>
      </c>
    </row>
    <row r="1726" spans="1:19" x14ac:dyDescent="0.35">
      <c r="A1726" t="s">
        <v>71</v>
      </c>
      <c r="B1726">
        <v>46</v>
      </c>
      <c r="C1726" t="s">
        <v>214</v>
      </c>
      <c r="D1726">
        <v>134</v>
      </c>
      <c r="E1726" t="s">
        <v>215</v>
      </c>
      <c r="F1726" t="s">
        <v>22</v>
      </c>
      <c r="G1726" t="s">
        <v>216</v>
      </c>
      <c r="H1726">
        <v>35</v>
      </c>
      <c r="I1726" t="s">
        <v>24</v>
      </c>
      <c r="J1726">
        <v>2000</v>
      </c>
      <c r="K1726">
        <v>6</v>
      </c>
      <c r="L1726">
        <v>2</v>
      </c>
      <c r="M1726" t="s">
        <v>30</v>
      </c>
      <c r="N1726">
        <v>18</v>
      </c>
      <c r="O1726" t="s">
        <v>30</v>
      </c>
      <c r="P1726" t="s">
        <v>30</v>
      </c>
      <c r="Q1726">
        <v>24</v>
      </c>
      <c r="R1726">
        <f>2*125</f>
        <v>250</v>
      </c>
      <c r="S1726" t="s">
        <v>31</v>
      </c>
    </row>
    <row r="1727" spans="1:19" x14ac:dyDescent="0.35">
      <c r="A1727" t="s">
        <v>72</v>
      </c>
      <c r="B1727">
        <v>47</v>
      </c>
      <c r="C1727" t="s">
        <v>214</v>
      </c>
      <c r="D1727">
        <v>134</v>
      </c>
      <c r="E1727" t="s">
        <v>215</v>
      </c>
      <c r="F1727" t="s">
        <v>22</v>
      </c>
      <c r="G1727" t="s">
        <v>216</v>
      </c>
      <c r="H1727">
        <v>235</v>
      </c>
      <c r="I1727" t="s">
        <v>24</v>
      </c>
      <c r="J1727">
        <v>1700</v>
      </c>
      <c r="K1727">
        <v>6</v>
      </c>
      <c r="L1727">
        <v>2</v>
      </c>
      <c r="M1727" t="s">
        <v>30</v>
      </c>
      <c r="N1727">
        <v>21</v>
      </c>
      <c r="O1727" t="s">
        <v>25</v>
      </c>
      <c r="P1727" t="s">
        <v>30</v>
      </c>
      <c r="Q1727">
        <v>30</v>
      </c>
      <c r="R1727">
        <v>185</v>
      </c>
      <c r="S1727" t="s">
        <v>31</v>
      </c>
    </row>
    <row r="1728" spans="1:19" x14ac:dyDescent="0.35">
      <c r="A1728" t="s">
        <v>73</v>
      </c>
      <c r="B1728">
        <v>48</v>
      </c>
      <c r="C1728" t="s">
        <v>214</v>
      </c>
      <c r="D1728">
        <v>134</v>
      </c>
      <c r="E1728" t="s">
        <v>215</v>
      </c>
      <c r="F1728" t="s">
        <v>22</v>
      </c>
      <c r="G1728" t="s">
        <v>216</v>
      </c>
      <c r="H1728">
        <v>441</v>
      </c>
      <c r="I1728" t="s">
        <v>24</v>
      </c>
      <c r="J1728">
        <v>1740</v>
      </c>
      <c r="K1728">
        <v>6</v>
      </c>
      <c r="L1728">
        <v>2</v>
      </c>
      <c r="M1728" t="s">
        <v>30</v>
      </c>
      <c r="N1728">
        <v>18</v>
      </c>
      <c r="O1728" t="s">
        <v>30</v>
      </c>
      <c r="P1728" t="s">
        <v>30</v>
      </c>
      <c r="Q1728">
        <v>30</v>
      </c>
      <c r="R1728">
        <v>335</v>
      </c>
      <c r="S1728" t="s">
        <v>31</v>
      </c>
    </row>
    <row r="1729" spans="1:19" x14ac:dyDescent="0.35">
      <c r="A1729" t="s">
        <v>74</v>
      </c>
      <c r="B1729">
        <v>49</v>
      </c>
      <c r="C1729" t="s">
        <v>214</v>
      </c>
      <c r="D1729">
        <v>134</v>
      </c>
      <c r="E1729" t="s">
        <v>215</v>
      </c>
      <c r="F1729" t="s">
        <v>22</v>
      </c>
      <c r="G1729" t="s">
        <v>216</v>
      </c>
      <c r="H1729">
        <v>240</v>
      </c>
      <c r="I1729" t="s">
        <v>24</v>
      </c>
      <c r="J1729">
        <v>1740</v>
      </c>
      <c r="K1729">
        <v>6</v>
      </c>
      <c r="L1729">
        <v>2</v>
      </c>
      <c r="M1729" t="s">
        <v>30</v>
      </c>
      <c r="O1729" t="s">
        <v>30</v>
      </c>
      <c r="P1729" t="s">
        <v>30</v>
      </c>
      <c r="Q1729">
        <v>30</v>
      </c>
      <c r="R1729">
        <v>73</v>
      </c>
      <c r="S1729" t="s">
        <v>27</v>
      </c>
    </row>
    <row r="1730" spans="1:19" x14ac:dyDescent="0.35">
      <c r="A1730" t="s">
        <v>75</v>
      </c>
      <c r="B1730">
        <v>50</v>
      </c>
      <c r="C1730" t="s">
        <v>214</v>
      </c>
      <c r="D1730">
        <v>134</v>
      </c>
      <c r="E1730" t="s">
        <v>215</v>
      </c>
      <c r="F1730" t="s">
        <v>22</v>
      </c>
      <c r="G1730" t="s">
        <v>216</v>
      </c>
      <c r="H1730">
        <v>110</v>
      </c>
      <c r="I1730" t="s">
        <v>24</v>
      </c>
      <c r="J1730">
        <v>1740</v>
      </c>
      <c r="K1730">
        <v>6</v>
      </c>
      <c r="L1730">
        <v>2</v>
      </c>
      <c r="M1730" t="s">
        <v>25</v>
      </c>
      <c r="N1730">
        <v>18</v>
      </c>
      <c r="O1730" t="s">
        <v>25</v>
      </c>
      <c r="P1730" t="s">
        <v>30</v>
      </c>
      <c r="Q1730">
        <v>30</v>
      </c>
      <c r="R1730">
        <v>125</v>
      </c>
      <c r="S1730" t="s">
        <v>27</v>
      </c>
    </row>
    <row r="1731" spans="1:19" x14ac:dyDescent="0.35">
      <c r="A1731" t="s">
        <v>76</v>
      </c>
      <c r="B1731">
        <v>51</v>
      </c>
      <c r="C1731" t="s">
        <v>214</v>
      </c>
      <c r="D1731">
        <v>134</v>
      </c>
      <c r="E1731" t="s">
        <v>215</v>
      </c>
      <c r="F1731" t="s">
        <v>22</v>
      </c>
      <c r="G1731" t="s">
        <v>216</v>
      </c>
      <c r="H1731">
        <v>235</v>
      </c>
      <c r="I1731" t="s">
        <v>24</v>
      </c>
      <c r="J1731">
        <v>1500</v>
      </c>
      <c r="K1731">
        <v>6</v>
      </c>
      <c r="L1731">
        <v>2</v>
      </c>
      <c r="M1731" t="s">
        <v>30</v>
      </c>
      <c r="N1731">
        <v>18</v>
      </c>
      <c r="O1731" t="s">
        <v>30</v>
      </c>
      <c r="P1731" t="s">
        <v>30</v>
      </c>
      <c r="Q1731">
        <v>30</v>
      </c>
      <c r="R1731">
        <f>2*120</f>
        <v>240</v>
      </c>
      <c r="S1731" t="s">
        <v>27</v>
      </c>
    </row>
    <row r="1732" spans="1:19" x14ac:dyDescent="0.35">
      <c r="A1732" t="s">
        <v>77</v>
      </c>
      <c r="B1732">
        <v>53</v>
      </c>
      <c r="C1732" t="s">
        <v>214</v>
      </c>
      <c r="D1732">
        <v>134</v>
      </c>
      <c r="E1732" t="s">
        <v>215</v>
      </c>
      <c r="F1732" t="s">
        <v>22</v>
      </c>
      <c r="G1732" t="s">
        <v>216</v>
      </c>
      <c r="H1732">
        <v>400</v>
      </c>
      <c r="I1732" t="s">
        <v>24</v>
      </c>
      <c r="J1732">
        <v>1500</v>
      </c>
      <c r="K1732">
        <v>6</v>
      </c>
      <c r="L1732">
        <v>2</v>
      </c>
      <c r="M1732" t="s">
        <v>25</v>
      </c>
      <c r="N1732">
        <v>18</v>
      </c>
      <c r="O1732" t="s">
        <v>30</v>
      </c>
      <c r="P1732" t="s">
        <v>30</v>
      </c>
      <c r="Q1732">
        <v>30</v>
      </c>
      <c r="R1732">
        <f>2*530</f>
        <v>1060</v>
      </c>
      <c r="S1732" t="s">
        <v>31</v>
      </c>
    </row>
    <row r="1733" spans="1:19" x14ac:dyDescent="0.35">
      <c r="A1733" t="s">
        <v>79</v>
      </c>
      <c r="B1733">
        <v>54</v>
      </c>
      <c r="C1733" t="s">
        <v>214</v>
      </c>
      <c r="D1733">
        <v>134</v>
      </c>
      <c r="E1733" t="s">
        <v>215</v>
      </c>
      <c r="F1733" t="s">
        <v>22</v>
      </c>
      <c r="G1733" t="s">
        <v>216</v>
      </c>
      <c r="H1733">
        <v>130</v>
      </c>
      <c r="I1733" t="s">
        <v>24</v>
      </c>
      <c r="J1733">
        <v>1500</v>
      </c>
      <c r="K1733">
        <v>6</v>
      </c>
      <c r="L1733">
        <v>2</v>
      </c>
      <c r="M1733" t="s">
        <v>25</v>
      </c>
      <c r="N1733">
        <v>18</v>
      </c>
      <c r="O1733" t="s">
        <v>30</v>
      </c>
      <c r="P1733" t="s">
        <v>30</v>
      </c>
      <c r="Q1733">
        <v>30</v>
      </c>
      <c r="R1733">
        <v>120</v>
      </c>
      <c r="S1733" t="s">
        <v>31</v>
      </c>
    </row>
    <row r="1734" spans="1:19" x14ac:dyDescent="0.35">
      <c r="A1734" t="s">
        <v>80</v>
      </c>
      <c r="B1734">
        <v>55</v>
      </c>
      <c r="C1734" t="s">
        <v>214</v>
      </c>
      <c r="D1734">
        <v>134</v>
      </c>
      <c r="E1734" t="s">
        <v>215</v>
      </c>
      <c r="F1734" t="s">
        <v>22</v>
      </c>
      <c r="G1734" t="s">
        <v>216</v>
      </c>
      <c r="H1734">
        <v>140</v>
      </c>
      <c r="I1734" t="s">
        <v>24</v>
      </c>
      <c r="J1734">
        <v>1500</v>
      </c>
      <c r="K1734">
        <v>6</v>
      </c>
      <c r="L1734">
        <v>2</v>
      </c>
      <c r="M1734" t="s">
        <v>30</v>
      </c>
      <c r="O1734" t="s">
        <v>25</v>
      </c>
      <c r="P1734" t="s">
        <v>30</v>
      </c>
      <c r="Q1734">
        <v>30</v>
      </c>
      <c r="R1734">
        <v>60</v>
      </c>
      <c r="S1734" t="s">
        <v>27</v>
      </c>
    </row>
    <row r="1735" spans="1:19" x14ac:dyDescent="0.35">
      <c r="A1735" t="s">
        <v>81</v>
      </c>
      <c r="B1735">
        <v>56</v>
      </c>
      <c r="C1735" t="s">
        <v>214</v>
      </c>
      <c r="D1735">
        <v>134</v>
      </c>
      <c r="E1735" t="s">
        <v>215</v>
      </c>
      <c r="F1735" t="s">
        <v>22</v>
      </c>
      <c r="G1735" t="s">
        <v>216</v>
      </c>
      <c r="H1735">
        <v>125</v>
      </c>
      <c r="I1735" t="s">
        <v>24</v>
      </c>
      <c r="J1735">
        <v>1200</v>
      </c>
      <c r="K1735">
        <v>6</v>
      </c>
      <c r="L1735">
        <v>2</v>
      </c>
      <c r="M1735" t="s">
        <v>25</v>
      </c>
      <c r="N1735">
        <v>18</v>
      </c>
      <c r="O1735" t="s">
        <v>30</v>
      </c>
      <c r="P1735" t="s">
        <v>25</v>
      </c>
      <c r="Q1735">
        <v>24</v>
      </c>
      <c r="R1735">
        <f>2*100</f>
        <v>200</v>
      </c>
      <c r="S1735" t="s">
        <v>31</v>
      </c>
    </row>
    <row r="1736" spans="1:19" x14ac:dyDescent="0.35">
      <c r="A1736" t="s">
        <v>19</v>
      </c>
      <c r="B1736">
        <v>1</v>
      </c>
      <c r="C1736" t="s">
        <v>217</v>
      </c>
      <c r="D1736">
        <v>135</v>
      </c>
      <c r="E1736" t="s">
        <v>218</v>
      </c>
      <c r="F1736" t="s">
        <v>22</v>
      </c>
      <c r="G1736" t="s">
        <v>23</v>
      </c>
      <c r="H1736">
        <v>104</v>
      </c>
      <c r="I1736" t="s">
        <v>25</v>
      </c>
      <c r="J1736" t="s">
        <v>26</v>
      </c>
      <c r="K1736">
        <v>0</v>
      </c>
      <c r="L1736">
        <v>1</v>
      </c>
      <c r="M1736" t="s">
        <v>25</v>
      </c>
      <c r="N1736" t="s">
        <v>26</v>
      </c>
      <c r="O1736" t="s">
        <v>30</v>
      </c>
      <c r="P1736" t="s">
        <v>25</v>
      </c>
      <c r="Q1736">
        <v>6</v>
      </c>
      <c r="R1736">
        <v>60</v>
      </c>
      <c r="S1736" t="s">
        <v>25</v>
      </c>
    </row>
    <row r="1737" spans="1:19" x14ac:dyDescent="0.35">
      <c r="A1737" t="s">
        <v>28</v>
      </c>
      <c r="B1737">
        <v>2</v>
      </c>
      <c r="C1737" t="s">
        <v>217</v>
      </c>
      <c r="D1737">
        <v>135</v>
      </c>
      <c r="E1737" t="s">
        <v>218</v>
      </c>
      <c r="F1737" t="s">
        <v>22</v>
      </c>
      <c r="G1737" t="s">
        <v>23</v>
      </c>
      <c r="H1737">
        <v>25</v>
      </c>
      <c r="I1737" t="s">
        <v>86</v>
      </c>
      <c r="J1737" t="s">
        <v>26</v>
      </c>
      <c r="K1737">
        <v>1</v>
      </c>
      <c r="L1737">
        <v>1</v>
      </c>
      <c r="M1737" t="s">
        <v>25</v>
      </c>
      <c r="N1737">
        <v>18</v>
      </c>
      <c r="O1737" t="s">
        <v>25</v>
      </c>
      <c r="P1737" t="s">
        <v>30</v>
      </c>
      <c r="Q1737">
        <v>10</v>
      </c>
      <c r="R1737">
        <v>25</v>
      </c>
      <c r="S1737" t="s">
        <v>25</v>
      </c>
    </row>
    <row r="1738" spans="1:19" x14ac:dyDescent="0.35">
      <c r="A1738" t="s">
        <v>32</v>
      </c>
      <c r="B1738">
        <v>4</v>
      </c>
      <c r="C1738" t="s">
        <v>217</v>
      </c>
      <c r="D1738">
        <v>135</v>
      </c>
      <c r="E1738" t="s">
        <v>218</v>
      </c>
      <c r="F1738" t="s">
        <v>22</v>
      </c>
      <c r="G1738" t="s">
        <v>23</v>
      </c>
      <c r="H1738">
        <v>82</v>
      </c>
      <c r="I1738" t="s">
        <v>86</v>
      </c>
      <c r="J1738" t="s">
        <v>26</v>
      </c>
      <c r="K1738">
        <v>1</v>
      </c>
      <c r="L1738">
        <v>1</v>
      </c>
      <c r="M1738" t="s">
        <v>30</v>
      </c>
      <c r="N1738">
        <v>18</v>
      </c>
      <c r="O1738" t="s">
        <v>25</v>
      </c>
      <c r="P1738" t="s">
        <v>25</v>
      </c>
      <c r="Q1738">
        <v>20</v>
      </c>
      <c r="R1738">
        <v>72</v>
      </c>
      <c r="S1738" t="s">
        <v>25</v>
      </c>
    </row>
    <row r="1739" spans="1:19" x14ac:dyDescent="0.35">
      <c r="A1739" t="s">
        <v>33</v>
      </c>
      <c r="B1739">
        <v>5</v>
      </c>
      <c r="C1739" t="s">
        <v>217</v>
      </c>
      <c r="D1739">
        <v>135</v>
      </c>
      <c r="E1739" t="s">
        <v>218</v>
      </c>
      <c r="F1739" t="s">
        <v>22</v>
      </c>
      <c r="G1739" t="s">
        <v>23</v>
      </c>
      <c r="H1739">
        <v>106.25</v>
      </c>
      <c r="I1739" t="s">
        <v>86</v>
      </c>
      <c r="J1739" t="s">
        <v>26</v>
      </c>
      <c r="K1739">
        <v>1</v>
      </c>
      <c r="L1739">
        <v>0</v>
      </c>
      <c r="M1739" t="s">
        <v>30</v>
      </c>
      <c r="N1739" t="s">
        <v>26</v>
      </c>
      <c r="O1739" t="s">
        <v>25</v>
      </c>
      <c r="P1739" t="s">
        <v>25</v>
      </c>
      <c r="Q1739">
        <v>0</v>
      </c>
      <c r="R1739">
        <v>70</v>
      </c>
      <c r="S1739" t="s">
        <v>25</v>
      </c>
    </row>
    <row r="1740" spans="1:19" x14ac:dyDescent="0.35">
      <c r="A1740" t="s">
        <v>34</v>
      </c>
      <c r="B1740">
        <v>6</v>
      </c>
      <c r="C1740" t="s">
        <v>217</v>
      </c>
      <c r="D1740">
        <v>135</v>
      </c>
      <c r="E1740" t="s">
        <v>218</v>
      </c>
      <c r="F1740" t="s">
        <v>22</v>
      </c>
      <c r="G1740" t="s">
        <v>23</v>
      </c>
      <c r="H1740">
        <v>195</v>
      </c>
      <c r="I1740" t="s">
        <v>86</v>
      </c>
      <c r="J1740" t="s">
        <v>26</v>
      </c>
      <c r="K1740">
        <v>1</v>
      </c>
      <c r="L1740">
        <v>1</v>
      </c>
      <c r="M1740" t="s">
        <v>25</v>
      </c>
      <c r="N1740" t="s">
        <v>26</v>
      </c>
      <c r="O1740" t="s">
        <v>25</v>
      </c>
      <c r="P1740" t="s">
        <v>25</v>
      </c>
      <c r="Q1740">
        <v>1</v>
      </c>
      <c r="R1740">
        <v>195</v>
      </c>
      <c r="S1740" t="s">
        <v>25</v>
      </c>
    </row>
    <row r="1741" spans="1:19" x14ac:dyDescent="0.35">
      <c r="A1741" t="s">
        <v>35</v>
      </c>
      <c r="B1741">
        <v>8</v>
      </c>
      <c r="C1741" t="s">
        <v>217</v>
      </c>
      <c r="D1741">
        <v>135</v>
      </c>
      <c r="E1741" t="s">
        <v>218</v>
      </c>
      <c r="F1741" t="s">
        <v>22</v>
      </c>
      <c r="G1741" t="s">
        <v>23</v>
      </c>
      <c r="H1741">
        <v>22</v>
      </c>
      <c r="I1741" t="s">
        <v>25</v>
      </c>
      <c r="J1741" t="s">
        <v>26</v>
      </c>
      <c r="K1741">
        <v>0</v>
      </c>
      <c r="L1741">
        <v>1</v>
      </c>
      <c r="M1741" t="s">
        <v>25</v>
      </c>
      <c r="N1741" t="s">
        <v>26</v>
      </c>
      <c r="O1741" t="s">
        <v>25</v>
      </c>
      <c r="P1741" t="s">
        <v>30</v>
      </c>
      <c r="R1741" t="s">
        <v>26</v>
      </c>
      <c r="S1741" t="s">
        <v>25</v>
      </c>
    </row>
    <row r="1742" spans="1:19" x14ac:dyDescent="0.35">
      <c r="A1742" t="s">
        <v>36</v>
      </c>
      <c r="B1742">
        <v>9</v>
      </c>
      <c r="C1742" t="s">
        <v>217</v>
      </c>
      <c r="D1742">
        <v>135</v>
      </c>
      <c r="E1742" t="s">
        <v>218</v>
      </c>
      <c r="F1742" t="s">
        <v>22</v>
      </c>
      <c r="G1742" t="s">
        <v>23</v>
      </c>
      <c r="H1742">
        <v>100</v>
      </c>
      <c r="I1742" t="s">
        <v>25</v>
      </c>
      <c r="J1742" t="s">
        <v>26</v>
      </c>
      <c r="K1742">
        <v>0</v>
      </c>
      <c r="L1742">
        <v>0</v>
      </c>
      <c r="M1742" t="s">
        <v>25</v>
      </c>
      <c r="N1742">
        <v>18</v>
      </c>
      <c r="O1742" t="s">
        <v>25</v>
      </c>
      <c r="P1742" t="s">
        <v>25</v>
      </c>
      <c r="Q1742">
        <v>0</v>
      </c>
      <c r="R1742">
        <v>50</v>
      </c>
      <c r="S1742" t="s">
        <v>25</v>
      </c>
    </row>
    <row r="1743" spans="1:19" x14ac:dyDescent="0.35">
      <c r="A1743" t="s">
        <v>37</v>
      </c>
      <c r="B1743">
        <v>10</v>
      </c>
      <c r="C1743" t="s">
        <v>217</v>
      </c>
      <c r="D1743">
        <v>135</v>
      </c>
      <c r="E1743" t="s">
        <v>218</v>
      </c>
      <c r="F1743" t="s">
        <v>22</v>
      </c>
      <c r="G1743" t="s">
        <v>25</v>
      </c>
      <c r="H1743" t="s">
        <v>26</v>
      </c>
      <c r="I1743" t="s">
        <v>26</v>
      </c>
      <c r="J1743" t="s">
        <v>26</v>
      </c>
      <c r="K1743" t="s">
        <v>26</v>
      </c>
      <c r="L1743" t="s">
        <v>26</v>
      </c>
      <c r="M1743" t="s">
        <v>26</v>
      </c>
      <c r="N1743" t="s">
        <v>26</v>
      </c>
      <c r="O1743" t="s">
        <v>26</v>
      </c>
      <c r="P1743" t="s">
        <v>26</v>
      </c>
      <c r="Q1743" t="s">
        <v>26</v>
      </c>
      <c r="R1743" t="s">
        <v>26</v>
      </c>
      <c r="S1743" t="s">
        <v>26</v>
      </c>
    </row>
    <row r="1744" spans="1:19" x14ac:dyDescent="0.35">
      <c r="A1744" t="s">
        <v>38</v>
      </c>
      <c r="B1744">
        <v>11</v>
      </c>
      <c r="C1744" t="s">
        <v>217</v>
      </c>
      <c r="D1744">
        <v>135</v>
      </c>
      <c r="E1744" t="s">
        <v>218</v>
      </c>
      <c r="F1744" t="s">
        <v>22</v>
      </c>
      <c r="G1744" t="s">
        <v>23</v>
      </c>
      <c r="H1744">
        <v>50</v>
      </c>
      <c r="I1744" t="s">
        <v>86</v>
      </c>
      <c r="J1744" t="s">
        <v>26</v>
      </c>
      <c r="K1744">
        <v>1</v>
      </c>
      <c r="L1744">
        <v>1</v>
      </c>
      <c r="M1744" t="s">
        <v>30</v>
      </c>
      <c r="O1744" t="s">
        <v>25</v>
      </c>
      <c r="P1744" t="s">
        <v>25</v>
      </c>
      <c r="Q1744">
        <v>20</v>
      </c>
      <c r="R1744">
        <v>50</v>
      </c>
      <c r="S1744" t="s">
        <v>31</v>
      </c>
    </row>
    <row r="1745" spans="1:19" x14ac:dyDescent="0.35">
      <c r="A1745" t="s">
        <v>39</v>
      </c>
      <c r="B1745">
        <v>12</v>
      </c>
      <c r="C1745" t="s">
        <v>217</v>
      </c>
      <c r="D1745">
        <v>135</v>
      </c>
      <c r="E1745" t="s">
        <v>218</v>
      </c>
      <c r="F1745" t="s">
        <v>22</v>
      </c>
      <c r="G1745" t="s">
        <v>23</v>
      </c>
      <c r="H1745">
        <v>105</v>
      </c>
      <c r="I1745" t="s">
        <v>25</v>
      </c>
      <c r="J1745" t="s">
        <v>26</v>
      </c>
      <c r="K1745">
        <v>0</v>
      </c>
      <c r="L1745">
        <v>0</v>
      </c>
      <c r="M1745" t="s">
        <v>25</v>
      </c>
      <c r="N1745">
        <v>17</v>
      </c>
      <c r="O1745" t="s">
        <v>25</v>
      </c>
      <c r="P1745" t="s">
        <v>25</v>
      </c>
      <c r="Q1745">
        <v>20</v>
      </c>
      <c r="R1745">
        <v>55</v>
      </c>
      <c r="S1745" t="s">
        <v>25</v>
      </c>
    </row>
    <row r="1746" spans="1:19" x14ac:dyDescent="0.35">
      <c r="A1746" t="s">
        <v>40</v>
      </c>
      <c r="B1746">
        <v>13</v>
      </c>
      <c r="C1746" t="s">
        <v>217</v>
      </c>
      <c r="D1746">
        <v>135</v>
      </c>
      <c r="E1746" t="s">
        <v>218</v>
      </c>
      <c r="F1746" t="s">
        <v>22</v>
      </c>
      <c r="G1746" t="s">
        <v>23</v>
      </c>
      <c r="H1746">
        <v>100</v>
      </c>
      <c r="I1746" t="s">
        <v>86</v>
      </c>
      <c r="J1746" t="s">
        <v>26</v>
      </c>
      <c r="K1746">
        <v>1</v>
      </c>
      <c r="M1746" t="s">
        <v>30</v>
      </c>
      <c r="N1746">
        <v>18</v>
      </c>
      <c r="O1746" t="s">
        <v>25</v>
      </c>
      <c r="P1746" t="s">
        <v>25</v>
      </c>
      <c r="Q1746">
        <v>20</v>
      </c>
      <c r="R1746">
        <v>60</v>
      </c>
      <c r="S1746" t="s">
        <v>25</v>
      </c>
    </row>
    <row r="1747" spans="1:19" x14ac:dyDescent="0.35">
      <c r="A1747" t="s">
        <v>41</v>
      </c>
      <c r="B1747">
        <v>15</v>
      </c>
      <c r="C1747" t="s">
        <v>217</v>
      </c>
      <c r="D1747">
        <v>135</v>
      </c>
      <c r="E1747" t="s">
        <v>218</v>
      </c>
      <c r="F1747" t="s">
        <v>22</v>
      </c>
      <c r="G1747" t="s">
        <v>25</v>
      </c>
      <c r="H1747" t="s">
        <v>26</v>
      </c>
      <c r="I1747" t="s">
        <v>26</v>
      </c>
      <c r="J1747" t="s">
        <v>26</v>
      </c>
      <c r="K1747" t="s">
        <v>26</v>
      </c>
      <c r="L1747" t="s">
        <v>26</v>
      </c>
      <c r="M1747" t="s">
        <v>26</v>
      </c>
      <c r="N1747" t="s">
        <v>26</v>
      </c>
      <c r="O1747" t="s">
        <v>26</v>
      </c>
      <c r="P1747" t="s">
        <v>26</v>
      </c>
      <c r="Q1747" t="s">
        <v>26</v>
      </c>
      <c r="R1747" t="s">
        <v>26</v>
      </c>
      <c r="S1747" t="s">
        <v>26</v>
      </c>
    </row>
    <row r="1748" spans="1:19" x14ac:dyDescent="0.35">
      <c r="A1748" t="s">
        <v>42</v>
      </c>
      <c r="B1748">
        <v>16</v>
      </c>
      <c r="C1748" t="s">
        <v>217</v>
      </c>
      <c r="D1748">
        <v>135</v>
      </c>
      <c r="E1748" t="s">
        <v>218</v>
      </c>
      <c r="F1748" t="s">
        <v>22</v>
      </c>
      <c r="G1748" t="s">
        <v>23</v>
      </c>
      <c r="H1748">
        <v>63.25</v>
      </c>
      <c r="I1748" t="s">
        <v>86</v>
      </c>
      <c r="J1748" t="s">
        <v>26</v>
      </c>
      <c r="K1748">
        <v>1</v>
      </c>
      <c r="L1748">
        <v>0</v>
      </c>
      <c r="M1748" t="s">
        <v>25</v>
      </c>
      <c r="N1748">
        <v>16</v>
      </c>
      <c r="O1748" t="s">
        <v>25</v>
      </c>
      <c r="P1748" t="s">
        <v>25</v>
      </c>
      <c r="Q1748">
        <v>0</v>
      </c>
      <c r="R1748">
        <f>2*35</f>
        <v>70</v>
      </c>
      <c r="S1748" t="s">
        <v>25</v>
      </c>
    </row>
    <row r="1749" spans="1:19" x14ac:dyDescent="0.35">
      <c r="A1749" t="s">
        <v>43</v>
      </c>
      <c r="B1749">
        <v>17</v>
      </c>
      <c r="C1749" t="s">
        <v>217</v>
      </c>
      <c r="D1749">
        <v>135</v>
      </c>
      <c r="E1749" t="s">
        <v>218</v>
      </c>
      <c r="F1749" t="s">
        <v>22</v>
      </c>
      <c r="G1749" t="s">
        <v>23</v>
      </c>
      <c r="H1749">
        <v>40</v>
      </c>
      <c r="I1749" t="s">
        <v>86</v>
      </c>
      <c r="J1749" t="s">
        <v>26</v>
      </c>
      <c r="K1749">
        <v>1</v>
      </c>
      <c r="L1749">
        <v>0</v>
      </c>
      <c r="M1749" t="s">
        <v>25</v>
      </c>
      <c r="N1749">
        <v>16</v>
      </c>
      <c r="O1749" t="s">
        <v>25</v>
      </c>
      <c r="P1749" t="s">
        <v>25</v>
      </c>
      <c r="Q1749">
        <v>0</v>
      </c>
      <c r="R1749">
        <f>2*25</f>
        <v>50</v>
      </c>
      <c r="S1749" t="s">
        <v>25</v>
      </c>
    </row>
    <row r="1750" spans="1:19" x14ac:dyDescent="0.35">
      <c r="A1750" t="s">
        <v>44</v>
      </c>
      <c r="B1750">
        <v>18</v>
      </c>
      <c r="C1750" t="s">
        <v>217</v>
      </c>
      <c r="D1750">
        <v>135</v>
      </c>
      <c r="E1750" t="s">
        <v>218</v>
      </c>
      <c r="F1750" t="s">
        <v>22</v>
      </c>
      <c r="G1750" t="s">
        <v>23</v>
      </c>
      <c r="H1750">
        <v>25</v>
      </c>
      <c r="I1750" t="s">
        <v>86</v>
      </c>
      <c r="J1750" t="s">
        <v>26</v>
      </c>
      <c r="K1750">
        <v>1</v>
      </c>
      <c r="L1750">
        <v>1</v>
      </c>
      <c r="M1750" t="s">
        <v>25</v>
      </c>
      <c r="N1750">
        <v>18</v>
      </c>
      <c r="O1750" t="s">
        <v>25</v>
      </c>
      <c r="P1750" t="s">
        <v>25</v>
      </c>
      <c r="Q1750">
        <v>0</v>
      </c>
      <c r="R1750">
        <v>25</v>
      </c>
      <c r="S1750" t="s">
        <v>25</v>
      </c>
    </row>
    <row r="1751" spans="1:19" x14ac:dyDescent="0.35">
      <c r="A1751" t="s">
        <v>45</v>
      </c>
      <c r="B1751">
        <v>19</v>
      </c>
      <c r="C1751" t="s">
        <v>217</v>
      </c>
      <c r="D1751">
        <v>135</v>
      </c>
      <c r="E1751" t="s">
        <v>218</v>
      </c>
      <c r="F1751" t="s">
        <v>22</v>
      </c>
      <c r="G1751" t="s">
        <v>23</v>
      </c>
      <c r="H1751">
        <v>60</v>
      </c>
      <c r="I1751" t="s">
        <v>25</v>
      </c>
      <c r="J1751" t="s">
        <v>26</v>
      </c>
      <c r="K1751">
        <v>0</v>
      </c>
      <c r="L1751">
        <v>1</v>
      </c>
      <c r="M1751" t="s">
        <v>25</v>
      </c>
      <c r="N1751" t="s">
        <v>26</v>
      </c>
      <c r="O1751" t="s">
        <v>25</v>
      </c>
      <c r="P1751" t="s">
        <v>25</v>
      </c>
      <c r="Q1751">
        <v>0</v>
      </c>
      <c r="R1751">
        <v>40</v>
      </c>
      <c r="S1751" t="s">
        <v>25</v>
      </c>
    </row>
    <row r="1752" spans="1:19" x14ac:dyDescent="0.35">
      <c r="A1752" t="s">
        <v>46</v>
      </c>
      <c r="B1752">
        <v>20</v>
      </c>
      <c r="C1752" t="s">
        <v>217</v>
      </c>
      <c r="D1752">
        <v>135</v>
      </c>
      <c r="E1752" t="s">
        <v>218</v>
      </c>
      <c r="F1752" t="s">
        <v>22</v>
      </c>
      <c r="G1752" t="s">
        <v>23</v>
      </c>
      <c r="H1752">
        <v>67</v>
      </c>
      <c r="I1752" t="s">
        <v>86</v>
      </c>
      <c r="J1752" t="s">
        <v>26</v>
      </c>
      <c r="K1752">
        <v>1</v>
      </c>
      <c r="L1752">
        <v>1</v>
      </c>
      <c r="M1752" t="s">
        <v>25</v>
      </c>
      <c r="N1752" t="s">
        <v>26</v>
      </c>
      <c r="O1752" t="s">
        <v>25</v>
      </c>
      <c r="P1752" t="s">
        <v>25</v>
      </c>
      <c r="Q1752">
        <v>20</v>
      </c>
      <c r="R1752">
        <v>20</v>
      </c>
      <c r="S1752" t="s">
        <v>25</v>
      </c>
    </row>
    <row r="1753" spans="1:19" x14ac:dyDescent="0.35">
      <c r="A1753" t="s">
        <v>47</v>
      </c>
      <c r="B1753">
        <v>21</v>
      </c>
      <c r="C1753" t="s">
        <v>217</v>
      </c>
      <c r="D1753">
        <v>135</v>
      </c>
      <c r="E1753" t="s">
        <v>218</v>
      </c>
      <c r="F1753" t="s">
        <v>22</v>
      </c>
      <c r="G1753" t="s">
        <v>23</v>
      </c>
      <c r="H1753">
        <v>25</v>
      </c>
      <c r="I1753" t="s">
        <v>25</v>
      </c>
      <c r="J1753" t="s">
        <v>26</v>
      </c>
      <c r="K1753">
        <v>0</v>
      </c>
      <c r="L1753">
        <v>1</v>
      </c>
      <c r="M1753" t="s">
        <v>25</v>
      </c>
      <c r="N1753">
        <v>16</v>
      </c>
      <c r="O1753" t="s">
        <v>30</v>
      </c>
      <c r="P1753" t="s">
        <v>25</v>
      </c>
      <c r="Q1753">
        <v>0</v>
      </c>
      <c r="R1753">
        <v>25</v>
      </c>
      <c r="S1753" t="s">
        <v>25</v>
      </c>
    </row>
    <row r="1754" spans="1:19" x14ac:dyDescent="0.35">
      <c r="A1754" t="s">
        <v>48</v>
      </c>
      <c r="B1754">
        <v>22</v>
      </c>
      <c r="C1754" t="s">
        <v>217</v>
      </c>
      <c r="D1754">
        <v>135</v>
      </c>
      <c r="E1754" t="s">
        <v>218</v>
      </c>
      <c r="F1754" t="s">
        <v>22</v>
      </c>
      <c r="G1754" t="s">
        <v>23</v>
      </c>
      <c r="H1754">
        <v>100</v>
      </c>
      <c r="I1754" t="s">
        <v>86</v>
      </c>
      <c r="J1754" t="s">
        <v>26</v>
      </c>
      <c r="K1754">
        <v>1</v>
      </c>
      <c r="L1754">
        <v>1</v>
      </c>
      <c r="M1754" t="s">
        <v>25</v>
      </c>
      <c r="N1754">
        <v>18</v>
      </c>
      <c r="O1754" t="s">
        <v>30</v>
      </c>
      <c r="P1754" t="s">
        <v>25</v>
      </c>
      <c r="Q1754">
        <v>20</v>
      </c>
      <c r="R1754">
        <v>50</v>
      </c>
      <c r="S1754" t="s">
        <v>27</v>
      </c>
    </row>
    <row r="1755" spans="1:19" x14ac:dyDescent="0.35">
      <c r="A1755" t="s">
        <v>49</v>
      </c>
      <c r="B1755">
        <v>23</v>
      </c>
      <c r="C1755" t="s">
        <v>217</v>
      </c>
      <c r="D1755">
        <v>135</v>
      </c>
      <c r="E1755" t="s">
        <v>218</v>
      </c>
      <c r="F1755" t="s">
        <v>22</v>
      </c>
      <c r="G1755" t="s">
        <v>23</v>
      </c>
      <c r="H1755">
        <v>41</v>
      </c>
      <c r="I1755" t="s">
        <v>25</v>
      </c>
      <c r="J1755" t="s">
        <v>26</v>
      </c>
      <c r="K1755">
        <v>0</v>
      </c>
      <c r="L1755">
        <v>0</v>
      </c>
      <c r="M1755" t="s">
        <v>25</v>
      </c>
      <c r="O1755" t="s">
        <v>25</v>
      </c>
      <c r="P1755" t="s">
        <v>25</v>
      </c>
      <c r="Q1755">
        <v>0</v>
      </c>
      <c r="R1755">
        <v>20</v>
      </c>
      <c r="S1755" t="s">
        <v>25</v>
      </c>
    </row>
    <row r="1756" spans="1:19" x14ac:dyDescent="0.35">
      <c r="A1756" t="s">
        <v>50</v>
      </c>
      <c r="B1756">
        <v>24</v>
      </c>
      <c r="C1756" t="s">
        <v>217</v>
      </c>
      <c r="D1756">
        <v>135</v>
      </c>
      <c r="E1756" t="s">
        <v>218</v>
      </c>
      <c r="F1756" t="s">
        <v>22</v>
      </c>
      <c r="G1756" t="s">
        <v>23</v>
      </c>
      <c r="H1756">
        <v>45</v>
      </c>
      <c r="I1756" t="s">
        <v>86</v>
      </c>
      <c r="J1756" t="s">
        <v>26</v>
      </c>
      <c r="K1756">
        <v>1</v>
      </c>
      <c r="L1756">
        <v>0</v>
      </c>
      <c r="M1756" t="s">
        <v>30</v>
      </c>
      <c r="N1756" t="s">
        <v>26</v>
      </c>
      <c r="O1756" t="s">
        <v>25</v>
      </c>
      <c r="P1756" t="s">
        <v>25</v>
      </c>
      <c r="Q1756">
        <v>20</v>
      </c>
      <c r="R1756">
        <v>45</v>
      </c>
      <c r="S1756" t="s">
        <v>31</v>
      </c>
    </row>
    <row r="1757" spans="1:19" x14ac:dyDescent="0.35">
      <c r="A1757" t="s">
        <v>51</v>
      </c>
      <c r="B1757">
        <v>25</v>
      </c>
      <c r="C1757" t="s">
        <v>217</v>
      </c>
      <c r="D1757">
        <v>135</v>
      </c>
      <c r="E1757" t="s">
        <v>218</v>
      </c>
      <c r="F1757" t="s">
        <v>22</v>
      </c>
      <c r="G1757" t="s">
        <v>23</v>
      </c>
      <c r="H1757">
        <v>150</v>
      </c>
      <c r="I1757" t="s">
        <v>86</v>
      </c>
      <c r="J1757" t="s">
        <v>26</v>
      </c>
      <c r="K1757">
        <v>1</v>
      </c>
      <c r="L1757">
        <v>1</v>
      </c>
      <c r="M1757" t="s">
        <v>30</v>
      </c>
      <c r="N1757">
        <v>18</v>
      </c>
      <c r="O1757" t="s">
        <v>30</v>
      </c>
      <c r="P1757" t="s">
        <v>25</v>
      </c>
      <c r="Q1757">
        <v>0</v>
      </c>
      <c r="R1757">
        <v>60</v>
      </c>
      <c r="S1757" t="s">
        <v>25</v>
      </c>
    </row>
    <row r="1758" spans="1:19" x14ac:dyDescent="0.35">
      <c r="A1758" t="s">
        <v>52</v>
      </c>
      <c r="B1758">
        <v>26</v>
      </c>
      <c r="C1758" t="s">
        <v>217</v>
      </c>
      <c r="D1758">
        <v>135</v>
      </c>
      <c r="E1758" t="s">
        <v>218</v>
      </c>
      <c r="F1758" t="s">
        <v>22</v>
      </c>
      <c r="G1758" t="s">
        <v>23</v>
      </c>
      <c r="H1758">
        <v>135</v>
      </c>
      <c r="I1758" t="s">
        <v>86</v>
      </c>
      <c r="J1758" t="s">
        <v>26</v>
      </c>
      <c r="K1758">
        <v>1</v>
      </c>
      <c r="L1758">
        <v>1</v>
      </c>
      <c r="M1758" t="s">
        <v>30</v>
      </c>
      <c r="N1758" t="s">
        <v>26</v>
      </c>
      <c r="O1758" t="s">
        <v>30</v>
      </c>
      <c r="P1758" t="s">
        <v>30</v>
      </c>
      <c r="Q1758">
        <v>20</v>
      </c>
      <c r="R1758">
        <v>60</v>
      </c>
      <c r="S1758" t="s">
        <v>27</v>
      </c>
    </row>
    <row r="1759" spans="1:19" x14ac:dyDescent="0.35">
      <c r="A1759" t="s">
        <v>53</v>
      </c>
      <c r="B1759">
        <v>27</v>
      </c>
      <c r="C1759" t="s">
        <v>217</v>
      </c>
      <c r="D1759">
        <v>135</v>
      </c>
      <c r="E1759" t="s">
        <v>218</v>
      </c>
      <c r="F1759" t="s">
        <v>22</v>
      </c>
      <c r="G1759" t="s">
        <v>23</v>
      </c>
      <c r="H1759">
        <v>50</v>
      </c>
      <c r="I1759" t="s">
        <v>86</v>
      </c>
      <c r="J1759" t="s">
        <v>26</v>
      </c>
      <c r="K1759">
        <v>1</v>
      </c>
      <c r="L1759">
        <v>0</v>
      </c>
      <c r="M1759" t="s">
        <v>25</v>
      </c>
      <c r="N1759">
        <v>18</v>
      </c>
      <c r="O1759" t="s">
        <v>25</v>
      </c>
      <c r="P1759" t="s">
        <v>25</v>
      </c>
      <c r="Q1759">
        <v>20</v>
      </c>
      <c r="R1759">
        <f>2*50</f>
        <v>100</v>
      </c>
      <c r="S1759" t="s">
        <v>25</v>
      </c>
    </row>
    <row r="1760" spans="1:19" x14ac:dyDescent="0.35">
      <c r="A1760" t="s">
        <v>54</v>
      </c>
      <c r="B1760">
        <v>28</v>
      </c>
      <c r="C1760" t="s">
        <v>217</v>
      </c>
      <c r="D1760">
        <v>135</v>
      </c>
      <c r="E1760" t="s">
        <v>218</v>
      </c>
      <c r="F1760" t="s">
        <v>22</v>
      </c>
      <c r="G1760" t="s">
        <v>23</v>
      </c>
      <c r="H1760">
        <v>90</v>
      </c>
      <c r="I1760" t="s">
        <v>86</v>
      </c>
      <c r="J1760" t="s">
        <v>26</v>
      </c>
      <c r="K1760">
        <v>1</v>
      </c>
      <c r="L1760">
        <v>0</v>
      </c>
      <c r="M1760" t="s">
        <v>25</v>
      </c>
      <c r="N1760">
        <v>18</v>
      </c>
      <c r="O1760" t="s">
        <v>25</v>
      </c>
      <c r="P1760" t="s">
        <v>25</v>
      </c>
      <c r="Q1760">
        <v>0</v>
      </c>
      <c r="R1760">
        <v>5</v>
      </c>
      <c r="S1760" t="s">
        <v>25</v>
      </c>
    </row>
    <row r="1761" spans="1:19" x14ac:dyDescent="0.35">
      <c r="A1761" t="s">
        <v>55</v>
      </c>
      <c r="B1761">
        <v>29</v>
      </c>
      <c r="C1761" t="s">
        <v>217</v>
      </c>
      <c r="D1761">
        <v>135</v>
      </c>
      <c r="E1761" t="s">
        <v>218</v>
      </c>
      <c r="F1761" t="s">
        <v>22</v>
      </c>
      <c r="G1761" t="s">
        <v>23</v>
      </c>
      <c r="H1761">
        <v>35</v>
      </c>
      <c r="I1761" t="s">
        <v>25</v>
      </c>
      <c r="J1761" t="s">
        <v>26</v>
      </c>
      <c r="K1761">
        <v>0</v>
      </c>
      <c r="L1761">
        <v>0</v>
      </c>
      <c r="M1761" t="s">
        <v>25</v>
      </c>
      <c r="N1761">
        <v>16</v>
      </c>
      <c r="O1761" t="s">
        <v>25</v>
      </c>
      <c r="P1761" t="s">
        <v>25</v>
      </c>
      <c r="Q1761">
        <v>0</v>
      </c>
      <c r="R1761">
        <f>2*35</f>
        <v>70</v>
      </c>
      <c r="S1761" t="s">
        <v>25</v>
      </c>
    </row>
    <row r="1762" spans="1:19" x14ac:dyDescent="0.35">
      <c r="A1762" t="s">
        <v>56</v>
      </c>
      <c r="B1762">
        <v>30</v>
      </c>
      <c r="C1762" t="s">
        <v>217</v>
      </c>
      <c r="D1762">
        <v>135</v>
      </c>
      <c r="E1762" t="s">
        <v>218</v>
      </c>
      <c r="F1762" t="s">
        <v>22</v>
      </c>
      <c r="G1762" t="s">
        <v>23</v>
      </c>
      <c r="H1762">
        <v>35</v>
      </c>
      <c r="I1762" t="s">
        <v>86</v>
      </c>
      <c r="J1762" t="s">
        <v>26</v>
      </c>
      <c r="K1762">
        <v>1</v>
      </c>
      <c r="L1762">
        <v>1</v>
      </c>
      <c r="M1762" t="s">
        <v>25</v>
      </c>
      <c r="N1762">
        <v>18</v>
      </c>
      <c r="O1762" t="s">
        <v>25</v>
      </c>
      <c r="P1762" t="s">
        <v>25</v>
      </c>
      <c r="Q1762">
        <v>0</v>
      </c>
      <c r="R1762">
        <v>30</v>
      </c>
      <c r="S1762" t="s">
        <v>25</v>
      </c>
    </row>
    <row r="1763" spans="1:19" x14ac:dyDescent="0.35">
      <c r="A1763" t="s">
        <v>57</v>
      </c>
      <c r="B1763">
        <v>31</v>
      </c>
      <c r="C1763" t="s">
        <v>217</v>
      </c>
      <c r="D1763">
        <v>135</v>
      </c>
      <c r="E1763" t="s">
        <v>218</v>
      </c>
      <c r="F1763" t="s">
        <v>22</v>
      </c>
      <c r="G1763" t="s">
        <v>23</v>
      </c>
      <c r="H1763">
        <v>25</v>
      </c>
      <c r="I1763" t="s">
        <v>86</v>
      </c>
      <c r="J1763" t="s">
        <v>26</v>
      </c>
      <c r="K1763">
        <v>1</v>
      </c>
      <c r="L1763">
        <v>0</v>
      </c>
      <c r="M1763" t="s">
        <v>25</v>
      </c>
      <c r="N1763">
        <v>18</v>
      </c>
      <c r="O1763" t="s">
        <v>25</v>
      </c>
      <c r="P1763" t="s">
        <v>25</v>
      </c>
      <c r="Q1763">
        <v>0</v>
      </c>
      <c r="R1763">
        <v>25</v>
      </c>
      <c r="S1763" t="s">
        <v>25</v>
      </c>
    </row>
    <row r="1764" spans="1:19" x14ac:dyDescent="0.35">
      <c r="A1764" t="s">
        <v>58</v>
      </c>
      <c r="B1764">
        <v>32</v>
      </c>
      <c r="C1764" t="s">
        <v>217</v>
      </c>
      <c r="D1764">
        <v>135</v>
      </c>
      <c r="E1764" t="s">
        <v>218</v>
      </c>
      <c r="F1764" t="s">
        <v>22</v>
      </c>
      <c r="G1764" t="s">
        <v>23</v>
      </c>
      <c r="H1764">
        <v>50</v>
      </c>
      <c r="I1764" t="s">
        <v>86</v>
      </c>
      <c r="J1764" t="s">
        <v>26</v>
      </c>
      <c r="K1764">
        <v>1</v>
      </c>
      <c r="L1764">
        <v>0</v>
      </c>
      <c r="M1764" t="s">
        <v>25</v>
      </c>
      <c r="N1764">
        <v>18</v>
      </c>
      <c r="O1764" t="s">
        <v>25</v>
      </c>
      <c r="P1764" t="s">
        <v>25</v>
      </c>
      <c r="Q1764">
        <v>12</v>
      </c>
      <c r="R1764">
        <v>50</v>
      </c>
      <c r="S1764" t="s">
        <v>25</v>
      </c>
    </row>
    <row r="1765" spans="1:19" x14ac:dyDescent="0.35">
      <c r="A1765" t="s">
        <v>59</v>
      </c>
      <c r="B1765">
        <v>33</v>
      </c>
      <c r="C1765" t="s">
        <v>217</v>
      </c>
      <c r="D1765">
        <v>135</v>
      </c>
      <c r="E1765" t="s">
        <v>218</v>
      </c>
      <c r="F1765" t="s">
        <v>22</v>
      </c>
      <c r="G1765" t="s">
        <v>23</v>
      </c>
      <c r="H1765">
        <v>128</v>
      </c>
      <c r="I1765" t="s">
        <v>86</v>
      </c>
      <c r="J1765" t="s">
        <v>26</v>
      </c>
      <c r="K1765">
        <v>1</v>
      </c>
      <c r="L1765">
        <v>0</v>
      </c>
      <c r="M1765" t="s">
        <v>25</v>
      </c>
      <c r="N1765">
        <v>18</v>
      </c>
      <c r="O1765" t="s">
        <v>25</v>
      </c>
      <c r="P1765" t="s">
        <v>25</v>
      </c>
      <c r="Q1765">
        <v>0</v>
      </c>
      <c r="R1765">
        <v>128</v>
      </c>
      <c r="S1765" t="s">
        <v>25</v>
      </c>
    </row>
    <row r="1766" spans="1:19" x14ac:dyDescent="0.35">
      <c r="A1766" t="s">
        <v>60</v>
      </c>
      <c r="B1766">
        <v>34</v>
      </c>
      <c r="C1766" t="s">
        <v>217</v>
      </c>
      <c r="D1766">
        <v>135</v>
      </c>
      <c r="E1766" t="s">
        <v>218</v>
      </c>
      <c r="F1766" t="s">
        <v>22</v>
      </c>
      <c r="G1766" t="s">
        <v>23</v>
      </c>
      <c r="H1766">
        <v>120</v>
      </c>
      <c r="I1766" t="s">
        <v>86</v>
      </c>
      <c r="J1766" t="s">
        <v>26</v>
      </c>
      <c r="K1766">
        <v>1</v>
      </c>
      <c r="L1766">
        <v>1</v>
      </c>
      <c r="M1766" t="s">
        <v>25</v>
      </c>
      <c r="N1766">
        <v>18</v>
      </c>
      <c r="O1766" t="s">
        <v>30</v>
      </c>
      <c r="P1766" t="s">
        <v>30</v>
      </c>
      <c r="Q1766">
        <v>0</v>
      </c>
      <c r="R1766">
        <v>70</v>
      </c>
      <c r="S1766" t="s">
        <v>25</v>
      </c>
    </row>
    <row r="1767" spans="1:19" x14ac:dyDescent="0.35">
      <c r="A1767" t="s">
        <v>61</v>
      </c>
      <c r="B1767">
        <v>35</v>
      </c>
      <c r="C1767" t="s">
        <v>217</v>
      </c>
      <c r="D1767">
        <v>135</v>
      </c>
      <c r="E1767" t="s">
        <v>218</v>
      </c>
      <c r="F1767" t="s">
        <v>22</v>
      </c>
      <c r="G1767" t="s">
        <v>23</v>
      </c>
      <c r="H1767">
        <v>25</v>
      </c>
      <c r="I1767" t="s">
        <v>25</v>
      </c>
      <c r="J1767" t="s">
        <v>26</v>
      </c>
      <c r="K1767">
        <v>0</v>
      </c>
      <c r="L1767">
        <v>0</v>
      </c>
      <c r="M1767" t="s">
        <v>25</v>
      </c>
      <c r="N1767">
        <v>18</v>
      </c>
      <c r="O1767" t="s">
        <v>25</v>
      </c>
      <c r="P1767" t="s">
        <v>25</v>
      </c>
      <c r="Q1767">
        <v>0</v>
      </c>
      <c r="R1767">
        <v>30</v>
      </c>
      <c r="S1767" t="s">
        <v>25</v>
      </c>
    </row>
    <row r="1768" spans="1:19" x14ac:dyDescent="0.35">
      <c r="A1768" t="s">
        <v>62</v>
      </c>
      <c r="B1768">
        <v>36</v>
      </c>
      <c r="C1768" t="s">
        <v>217</v>
      </c>
      <c r="D1768">
        <v>135</v>
      </c>
      <c r="E1768" t="s">
        <v>218</v>
      </c>
      <c r="F1768" t="s">
        <v>22</v>
      </c>
      <c r="G1768" t="s">
        <v>23</v>
      </c>
      <c r="H1768">
        <v>175</v>
      </c>
      <c r="I1768" t="s">
        <v>86</v>
      </c>
      <c r="J1768" t="s">
        <v>26</v>
      </c>
      <c r="K1768">
        <v>1</v>
      </c>
      <c r="L1768">
        <v>0</v>
      </c>
      <c r="M1768" t="s">
        <v>25</v>
      </c>
      <c r="N1768">
        <v>18</v>
      </c>
      <c r="O1768" t="s">
        <v>30</v>
      </c>
      <c r="P1768" t="s">
        <v>25</v>
      </c>
      <c r="Q1768">
        <v>0</v>
      </c>
      <c r="R1768">
        <v>66</v>
      </c>
      <c r="S1768" t="s">
        <v>25</v>
      </c>
    </row>
    <row r="1769" spans="1:19" x14ac:dyDescent="0.35">
      <c r="A1769" t="s">
        <v>63</v>
      </c>
      <c r="B1769">
        <v>37</v>
      </c>
      <c r="C1769" t="s">
        <v>217</v>
      </c>
      <c r="D1769">
        <v>135</v>
      </c>
      <c r="E1769" t="s">
        <v>218</v>
      </c>
      <c r="F1769" t="s">
        <v>22</v>
      </c>
      <c r="G1769" t="s">
        <v>23</v>
      </c>
      <c r="H1769">
        <v>30</v>
      </c>
      <c r="I1769" t="s">
        <v>86</v>
      </c>
      <c r="J1769" t="s">
        <v>26</v>
      </c>
      <c r="K1769">
        <v>1</v>
      </c>
      <c r="L1769">
        <v>0</v>
      </c>
      <c r="M1769" t="s">
        <v>25</v>
      </c>
      <c r="N1769" t="s">
        <v>26</v>
      </c>
      <c r="O1769" t="s">
        <v>25</v>
      </c>
      <c r="P1769" t="s">
        <v>25</v>
      </c>
      <c r="Q1769">
        <v>0</v>
      </c>
      <c r="R1769">
        <f>2*30</f>
        <v>60</v>
      </c>
      <c r="S1769" t="s">
        <v>25</v>
      </c>
    </row>
    <row r="1770" spans="1:19" x14ac:dyDescent="0.35">
      <c r="A1770" t="s">
        <v>64</v>
      </c>
      <c r="B1770">
        <v>38</v>
      </c>
      <c r="C1770" t="s">
        <v>217</v>
      </c>
      <c r="D1770">
        <v>135</v>
      </c>
      <c r="E1770" t="s">
        <v>218</v>
      </c>
      <c r="F1770" t="s">
        <v>22</v>
      </c>
      <c r="G1770" t="s">
        <v>23</v>
      </c>
      <c r="H1770">
        <v>35</v>
      </c>
      <c r="I1770" t="s">
        <v>86</v>
      </c>
      <c r="J1770" t="s">
        <v>26</v>
      </c>
      <c r="K1770">
        <v>1</v>
      </c>
      <c r="L1770">
        <v>0</v>
      </c>
      <c r="M1770" t="s">
        <v>25</v>
      </c>
      <c r="N1770" t="s">
        <v>26</v>
      </c>
      <c r="O1770" t="s">
        <v>25</v>
      </c>
      <c r="P1770" t="s">
        <v>25</v>
      </c>
      <c r="Q1770">
        <v>20</v>
      </c>
      <c r="R1770">
        <f>2*35</f>
        <v>70</v>
      </c>
      <c r="S1770" t="s">
        <v>25</v>
      </c>
    </row>
    <row r="1771" spans="1:19" x14ac:dyDescent="0.35">
      <c r="A1771" t="s">
        <v>65</v>
      </c>
      <c r="B1771">
        <v>39</v>
      </c>
      <c r="C1771" t="s">
        <v>217</v>
      </c>
      <c r="D1771">
        <v>135</v>
      </c>
      <c r="E1771" t="s">
        <v>218</v>
      </c>
      <c r="F1771" t="s">
        <v>22</v>
      </c>
      <c r="G1771" t="s">
        <v>23</v>
      </c>
      <c r="H1771">
        <v>50</v>
      </c>
      <c r="I1771" t="s">
        <v>86</v>
      </c>
      <c r="J1771" t="s">
        <v>26</v>
      </c>
      <c r="K1771">
        <v>1</v>
      </c>
      <c r="L1771">
        <v>0</v>
      </c>
      <c r="M1771" t="s">
        <v>25</v>
      </c>
      <c r="N1771">
        <v>18</v>
      </c>
      <c r="O1771" t="s">
        <v>25</v>
      </c>
      <c r="P1771" t="s">
        <v>25</v>
      </c>
      <c r="Q1771">
        <v>10</v>
      </c>
      <c r="R1771">
        <v>50</v>
      </c>
      <c r="S1771" t="s">
        <v>25</v>
      </c>
    </row>
    <row r="1772" spans="1:19" x14ac:dyDescent="0.35">
      <c r="A1772" t="s">
        <v>66</v>
      </c>
      <c r="B1772">
        <v>40</v>
      </c>
      <c r="C1772" t="s">
        <v>217</v>
      </c>
      <c r="D1772">
        <v>135</v>
      </c>
      <c r="E1772" t="s">
        <v>218</v>
      </c>
      <c r="F1772" t="s">
        <v>22</v>
      </c>
      <c r="G1772" t="s">
        <v>23</v>
      </c>
      <c r="H1772">
        <v>40</v>
      </c>
      <c r="I1772" t="s">
        <v>86</v>
      </c>
      <c r="J1772" t="s">
        <v>26</v>
      </c>
      <c r="K1772">
        <v>1</v>
      </c>
      <c r="L1772">
        <v>1</v>
      </c>
      <c r="M1772" t="s">
        <v>30</v>
      </c>
      <c r="N1772" t="s">
        <v>26</v>
      </c>
      <c r="O1772" t="s">
        <v>25</v>
      </c>
      <c r="P1772" t="s">
        <v>25</v>
      </c>
      <c r="Q1772">
        <v>0</v>
      </c>
      <c r="R1772">
        <v>40</v>
      </c>
      <c r="S1772" t="s">
        <v>25</v>
      </c>
    </row>
    <row r="1773" spans="1:19" x14ac:dyDescent="0.35">
      <c r="A1773" t="s">
        <v>67</v>
      </c>
      <c r="B1773">
        <v>41</v>
      </c>
      <c r="C1773" t="s">
        <v>217</v>
      </c>
      <c r="D1773">
        <v>135</v>
      </c>
      <c r="E1773" t="s">
        <v>218</v>
      </c>
      <c r="F1773" t="s">
        <v>22</v>
      </c>
      <c r="G1773" t="s">
        <v>23</v>
      </c>
      <c r="H1773">
        <v>146.25</v>
      </c>
      <c r="I1773" t="s">
        <v>86</v>
      </c>
      <c r="J1773" t="s">
        <v>26</v>
      </c>
      <c r="K1773">
        <v>1</v>
      </c>
      <c r="L1773">
        <v>1</v>
      </c>
      <c r="M1773" t="s">
        <v>25</v>
      </c>
      <c r="N1773">
        <v>18</v>
      </c>
      <c r="O1773" t="s">
        <v>25</v>
      </c>
      <c r="P1773" t="s">
        <v>25</v>
      </c>
      <c r="Q1773">
        <v>20</v>
      </c>
      <c r="R1773">
        <v>104</v>
      </c>
      <c r="S1773" t="s">
        <v>25</v>
      </c>
    </row>
    <row r="1774" spans="1:19" x14ac:dyDescent="0.35">
      <c r="A1774" t="s">
        <v>68</v>
      </c>
      <c r="B1774">
        <v>42</v>
      </c>
      <c r="C1774" t="s">
        <v>217</v>
      </c>
      <c r="D1774">
        <v>135</v>
      </c>
      <c r="E1774" t="s">
        <v>218</v>
      </c>
      <c r="F1774" t="s">
        <v>22</v>
      </c>
      <c r="G1774" t="s">
        <v>25</v>
      </c>
      <c r="H1774" t="s">
        <v>26</v>
      </c>
      <c r="I1774" t="s">
        <v>26</v>
      </c>
      <c r="J1774" t="s">
        <v>26</v>
      </c>
      <c r="K1774" t="s">
        <v>26</v>
      </c>
      <c r="L1774" t="s">
        <v>26</v>
      </c>
      <c r="M1774" t="s">
        <v>26</v>
      </c>
      <c r="N1774" t="s">
        <v>26</v>
      </c>
      <c r="O1774" t="s">
        <v>26</v>
      </c>
      <c r="P1774" t="s">
        <v>26</v>
      </c>
      <c r="Q1774" t="s">
        <v>26</v>
      </c>
      <c r="R1774" t="s">
        <v>26</v>
      </c>
      <c r="S1774" t="s">
        <v>26</v>
      </c>
    </row>
    <row r="1775" spans="1:19" x14ac:dyDescent="0.35">
      <c r="A1775" t="s">
        <v>69</v>
      </c>
      <c r="B1775">
        <v>44</v>
      </c>
      <c r="C1775" t="s">
        <v>217</v>
      </c>
      <c r="D1775">
        <v>135</v>
      </c>
      <c r="E1775" t="s">
        <v>218</v>
      </c>
      <c r="F1775" t="s">
        <v>22</v>
      </c>
      <c r="G1775" t="s">
        <v>23</v>
      </c>
      <c r="H1775">
        <v>25</v>
      </c>
      <c r="I1775" t="s">
        <v>86</v>
      </c>
      <c r="J1775" t="s">
        <v>26</v>
      </c>
      <c r="K1775">
        <v>1</v>
      </c>
      <c r="L1775">
        <v>1</v>
      </c>
      <c r="M1775" t="s">
        <v>25</v>
      </c>
      <c r="N1775">
        <v>18</v>
      </c>
      <c r="O1775" t="s">
        <v>25</v>
      </c>
      <c r="P1775" t="s">
        <v>25</v>
      </c>
      <c r="Q1775">
        <v>0</v>
      </c>
      <c r="R1775">
        <v>25</v>
      </c>
      <c r="S1775" t="s">
        <v>27</v>
      </c>
    </row>
    <row r="1776" spans="1:19" x14ac:dyDescent="0.35">
      <c r="A1776" t="s">
        <v>70</v>
      </c>
      <c r="B1776">
        <v>45</v>
      </c>
      <c r="C1776" t="s">
        <v>217</v>
      </c>
      <c r="D1776">
        <v>135</v>
      </c>
      <c r="E1776" t="s">
        <v>218</v>
      </c>
      <c r="F1776" t="s">
        <v>22</v>
      </c>
      <c r="G1776" t="s">
        <v>23</v>
      </c>
      <c r="H1776">
        <v>56</v>
      </c>
      <c r="I1776" t="s">
        <v>86</v>
      </c>
      <c r="J1776" t="s">
        <v>26</v>
      </c>
      <c r="K1776">
        <v>1</v>
      </c>
      <c r="L1776">
        <v>0</v>
      </c>
      <c r="M1776" t="s">
        <v>25</v>
      </c>
      <c r="N1776" t="s">
        <v>26</v>
      </c>
      <c r="O1776" t="s">
        <v>25</v>
      </c>
      <c r="P1776" t="s">
        <v>25</v>
      </c>
      <c r="Q1776">
        <v>20</v>
      </c>
      <c r="R1776">
        <f>2*21</f>
        <v>42</v>
      </c>
      <c r="S1776" t="s">
        <v>25</v>
      </c>
    </row>
    <row r="1777" spans="1:19" x14ac:dyDescent="0.35">
      <c r="A1777" t="s">
        <v>71</v>
      </c>
      <c r="B1777">
        <v>46</v>
      </c>
      <c r="C1777" t="s">
        <v>217</v>
      </c>
      <c r="D1777">
        <v>135</v>
      </c>
      <c r="E1777" t="s">
        <v>218</v>
      </c>
      <c r="F1777" t="s">
        <v>22</v>
      </c>
      <c r="G1777" t="s">
        <v>23</v>
      </c>
      <c r="H1777">
        <v>25</v>
      </c>
      <c r="I1777" t="s">
        <v>86</v>
      </c>
      <c r="J1777" t="s">
        <v>26</v>
      </c>
      <c r="K1777">
        <v>1</v>
      </c>
      <c r="L1777">
        <v>0</v>
      </c>
      <c r="M1777" t="s">
        <v>25</v>
      </c>
      <c r="N1777" t="s">
        <v>26</v>
      </c>
      <c r="O1777" t="s">
        <v>25</v>
      </c>
      <c r="P1777" t="s">
        <v>25</v>
      </c>
      <c r="Q1777">
        <v>0</v>
      </c>
      <c r="R1777">
        <v>25</v>
      </c>
      <c r="S1777" t="s">
        <v>25</v>
      </c>
    </row>
    <row r="1778" spans="1:19" x14ac:dyDescent="0.35">
      <c r="A1778" t="s">
        <v>72</v>
      </c>
      <c r="B1778">
        <v>47</v>
      </c>
      <c r="C1778" t="s">
        <v>217</v>
      </c>
      <c r="D1778">
        <v>135</v>
      </c>
      <c r="E1778" t="s">
        <v>218</v>
      </c>
      <c r="F1778" t="s">
        <v>22</v>
      </c>
      <c r="G1778" t="s">
        <v>23</v>
      </c>
      <c r="H1778">
        <v>95</v>
      </c>
      <c r="I1778" t="s">
        <v>25</v>
      </c>
      <c r="J1778" t="s">
        <v>26</v>
      </c>
      <c r="K1778">
        <v>0</v>
      </c>
      <c r="L1778">
        <v>0</v>
      </c>
      <c r="M1778" t="s">
        <v>30</v>
      </c>
      <c r="N1778" t="s">
        <v>26</v>
      </c>
      <c r="O1778" t="s">
        <v>25</v>
      </c>
      <c r="P1778" t="s">
        <v>25</v>
      </c>
      <c r="Q1778">
        <v>0</v>
      </c>
      <c r="R1778">
        <v>85</v>
      </c>
      <c r="S1778" t="s">
        <v>25</v>
      </c>
    </row>
    <row r="1779" spans="1:19" x14ac:dyDescent="0.35">
      <c r="A1779" t="s">
        <v>73</v>
      </c>
      <c r="B1779">
        <v>48</v>
      </c>
      <c r="C1779" t="s">
        <v>217</v>
      </c>
      <c r="D1779">
        <v>135</v>
      </c>
      <c r="E1779" t="s">
        <v>218</v>
      </c>
      <c r="F1779" t="s">
        <v>22</v>
      </c>
      <c r="G1779" t="s">
        <v>23</v>
      </c>
      <c r="H1779">
        <v>84</v>
      </c>
      <c r="I1779" t="s">
        <v>86</v>
      </c>
      <c r="J1779" t="s">
        <v>26</v>
      </c>
      <c r="K1779">
        <v>1</v>
      </c>
      <c r="L1779">
        <v>1</v>
      </c>
      <c r="M1779" t="s">
        <v>25</v>
      </c>
      <c r="N1779" t="s">
        <v>26</v>
      </c>
      <c r="O1779" t="s">
        <v>25</v>
      </c>
      <c r="P1779" t="s">
        <v>25</v>
      </c>
      <c r="Q1779">
        <v>20</v>
      </c>
      <c r="R1779">
        <v>81</v>
      </c>
      <c r="S1779" t="s">
        <v>25</v>
      </c>
    </row>
    <row r="1780" spans="1:19" x14ac:dyDescent="0.35">
      <c r="A1780" t="s">
        <v>74</v>
      </c>
      <c r="B1780">
        <v>49</v>
      </c>
      <c r="C1780" t="s">
        <v>217</v>
      </c>
      <c r="D1780">
        <v>135</v>
      </c>
      <c r="E1780" t="s">
        <v>218</v>
      </c>
      <c r="F1780" t="s">
        <v>22</v>
      </c>
      <c r="G1780" t="s">
        <v>23</v>
      </c>
      <c r="H1780">
        <v>90</v>
      </c>
      <c r="I1780" t="s">
        <v>25</v>
      </c>
      <c r="J1780" t="s">
        <v>26</v>
      </c>
      <c r="K1780">
        <v>0</v>
      </c>
      <c r="L1780">
        <v>1</v>
      </c>
      <c r="M1780" t="s">
        <v>25</v>
      </c>
      <c r="N1780" t="s">
        <v>26</v>
      </c>
      <c r="O1780" t="s">
        <v>25</v>
      </c>
      <c r="P1780" t="s">
        <v>25</v>
      </c>
      <c r="Q1780">
        <v>20</v>
      </c>
      <c r="R1780">
        <v>47</v>
      </c>
      <c r="S1780" t="s">
        <v>27</v>
      </c>
    </row>
    <row r="1781" spans="1:19" x14ac:dyDescent="0.35">
      <c r="A1781" t="s">
        <v>75</v>
      </c>
      <c r="B1781">
        <v>50</v>
      </c>
      <c r="C1781" t="s">
        <v>217</v>
      </c>
      <c r="D1781">
        <v>135</v>
      </c>
      <c r="E1781" t="s">
        <v>218</v>
      </c>
      <c r="F1781" t="s">
        <v>22</v>
      </c>
      <c r="G1781" t="s">
        <v>23</v>
      </c>
      <c r="H1781">
        <v>50</v>
      </c>
      <c r="I1781" t="s">
        <v>86</v>
      </c>
      <c r="J1781" t="s">
        <v>26</v>
      </c>
      <c r="K1781">
        <v>1</v>
      </c>
      <c r="L1781">
        <v>0</v>
      </c>
      <c r="M1781" t="s">
        <v>25</v>
      </c>
      <c r="N1781">
        <v>18</v>
      </c>
      <c r="O1781" t="s">
        <v>25</v>
      </c>
      <c r="P1781" t="s">
        <v>25</v>
      </c>
      <c r="Q1781">
        <v>0</v>
      </c>
      <c r="R1781">
        <v>60</v>
      </c>
      <c r="S1781" t="s">
        <v>25</v>
      </c>
    </row>
    <row r="1782" spans="1:19" x14ac:dyDescent="0.35">
      <c r="A1782" t="s">
        <v>76</v>
      </c>
      <c r="B1782">
        <v>51</v>
      </c>
      <c r="C1782" t="s">
        <v>217</v>
      </c>
      <c r="D1782">
        <v>135</v>
      </c>
      <c r="E1782" t="s">
        <v>218</v>
      </c>
      <c r="F1782" t="s">
        <v>22</v>
      </c>
      <c r="G1782" t="s">
        <v>23</v>
      </c>
      <c r="H1782">
        <v>35</v>
      </c>
      <c r="I1782" t="s">
        <v>25</v>
      </c>
      <c r="J1782" t="s">
        <v>26</v>
      </c>
      <c r="K1782">
        <v>0</v>
      </c>
      <c r="L1782">
        <v>1</v>
      </c>
      <c r="M1782" t="s">
        <v>25</v>
      </c>
      <c r="N1782" t="s">
        <v>26</v>
      </c>
      <c r="O1782" t="s">
        <v>25</v>
      </c>
      <c r="P1782" t="s">
        <v>25</v>
      </c>
      <c r="Q1782">
        <v>10</v>
      </c>
      <c r="R1782">
        <f>2*35</f>
        <v>70</v>
      </c>
      <c r="S1782" t="s">
        <v>25</v>
      </c>
    </row>
    <row r="1783" spans="1:19" x14ac:dyDescent="0.35">
      <c r="A1783" t="s">
        <v>77</v>
      </c>
      <c r="B1783">
        <v>53</v>
      </c>
      <c r="C1783" t="s">
        <v>217</v>
      </c>
      <c r="D1783">
        <v>135</v>
      </c>
      <c r="E1783" t="s">
        <v>218</v>
      </c>
      <c r="F1783" t="s">
        <v>22</v>
      </c>
      <c r="G1783" t="s">
        <v>23</v>
      </c>
      <c r="H1783">
        <v>140</v>
      </c>
      <c r="I1783" t="s">
        <v>86</v>
      </c>
      <c r="J1783" t="s">
        <v>26</v>
      </c>
      <c r="K1783">
        <v>1</v>
      </c>
      <c r="L1783">
        <v>1</v>
      </c>
      <c r="M1783" t="s">
        <v>25</v>
      </c>
      <c r="N1783">
        <v>18</v>
      </c>
      <c r="O1783" t="s">
        <v>25</v>
      </c>
      <c r="P1783" t="s">
        <v>30</v>
      </c>
      <c r="Q1783">
        <v>20</v>
      </c>
      <c r="R1783">
        <v>140</v>
      </c>
      <c r="S1783" t="s">
        <v>25</v>
      </c>
    </row>
    <row r="1784" spans="1:19" x14ac:dyDescent="0.35">
      <c r="A1784" t="s">
        <v>79</v>
      </c>
      <c r="B1784">
        <v>54</v>
      </c>
      <c r="C1784" t="s">
        <v>217</v>
      </c>
      <c r="D1784">
        <v>135</v>
      </c>
      <c r="E1784" t="s">
        <v>218</v>
      </c>
      <c r="F1784" t="s">
        <v>22</v>
      </c>
      <c r="G1784" t="s">
        <v>23</v>
      </c>
      <c r="H1784">
        <v>0</v>
      </c>
      <c r="I1784" t="s">
        <v>86</v>
      </c>
      <c r="J1784" t="s">
        <v>26</v>
      </c>
      <c r="K1784">
        <v>1</v>
      </c>
      <c r="L1784">
        <v>1</v>
      </c>
      <c r="M1784" t="s">
        <v>30</v>
      </c>
      <c r="N1784" t="s">
        <v>26</v>
      </c>
      <c r="O1784" t="s">
        <v>25</v>
      </c>
      <c r="P1784" t="s">
        <v>25</v>
      </c>
      <c r="Q1784">
        <v>0</v>
      </c>
      <c r="R1784">
        <v>30</v>
      </c>
      <c r="S1784" t="s">
        <v>25</v>
      </c>
    </row>
    <row r="1785" spans="1:19" x14ac:dyDescent="0.35">
      <c r="A1785" t="s">
        <v>80</v>
      </c>
      <c r="B1785">
        <v>55</v>
      </c>
      <c r="C1785" t="s">
        <v>217</v>
      </c>
      <c r="D1785">
        <v>135</v>
      </c>
      <c r="E1785" t="s">
        <v>218</v>
      </c>
      <c r="F1785" t="s">
        <v>22</v>
      </c>
      <c r="G1785" t="s">
        <v>23</v>
      </c>
      <c r="H1785">
        <v>30</v>
      </c>
      <c r="I1785" t="s">
        <v>86</v>
      </c>
      <c r="J1785" t="s">
        <v>26</v>
      </c>
      <c r="K1785">
        <v>1</v>
      </c>
      <c r="L1785">
        <v>0</v>
      </c>
      <c r="M1785" t="s">
        <v>25</v>
      </c>
      <c r="N1785" t="s">
        <v>26</v>
      </c>
      <c r="O1785" t="s">
        <v>25</v>
      </c>
      <c r="P1785" t="s">
        <v>25</v>
      </c>
      <c r="Q1785">
        <v>0</v>
      </c>
      <c r="R1785">
        <v>30</v>
      </c>
      <c r="S1785" t="s">
        <v>25</v>
      </c>
    </row>
    <row r="1786" spans="1:19" x14ac:dyDescent="0.35">
      <c r="A1786" t="s">
        <v>81</v>
      </c>
      <c r="B1786">
        <v>56</v>
      </c>
      <c r="C1786" t="s">
        <v>217</v>
      </c>
      <c r="D1786">
        <v>135</v>
      </c>
      <c r="E1786" t="s">
        <v>218</v>
      </c>
      <c r="F1786" t="s">
        <v>22</v>
      </c>
      <c r="G1786" t="s">
        <v>23</v>
      </c>
      <c r="H1786">
        <v>100</v>
      </c>
      <c r="I1786" t="s">
        <v>86</v>
      </c>
      <c r="J1786" t="s">
        <v>26</v>
      </c>
      <c r="K1786">
        <v>1</v>
      </c>
      <c r="L1786">
        <v>0</v>
      </c>
      <c r="M1786" t="s">
        <v>25</v>
      </c>
      <c r="N1786">
        <v>18</v>
      </c>
      <c r="O1786" t="s">
        <v>25</v>
      </c>
      <c r="P1786" t="s">
        <v>25</v>
      </c>
      <c r="Q1786">
        <v>6</v>
      </c>
      <c r="R1786">
        <v>50</v>
      </c>
      <c r="S1786" t="s">
        <v>25</v>
      </c>
    </row>
    <row r="1787" spans="1:19" x14ac:dyDescent="0.35">
      <c r="A1787" t="s">
        <v>19</v>
      </c>
      <c r="B1787">
        <v>1</v>
      </c>
      <c r="C1787" t="s">
        <v>219</v>
      </c>
      <c r="D1787">
        <v>136</v>
      </c>
      <c r="E1787" t="s">
        <v>220</v>
      </c>
      <c r="F1787" t="s">
        <v>22</v>
      </c>
      <c r="G1787" t="s">
        <v>23</v>
      </c>
      <c r="H1787">
        <v>100</v>
      </c>
      <c r="I1787" t="s">
        <v>24</v>
      </c>
      <c r="J1787" t="s">
        <v>26</v>
      </c>
      <c r="K1787">
        <v>6</v>
      </c>
      <c r="L1787">
        <v>1</v>
      </c>
      <c r="M1787" t="s">
        <v>30</v>
      </c>
      <c r="N1787" t="s">
        <v>26</v>
      </c>
      <c r="O1787" t="s">
        <v>30</v>
      </c>
      <c r="P1787" t="s">
        <v>30</v>
      </c>
      <c r="Q1787">
        <v>20</v>
      </c>
      <c r="R1787">
        <v>130</v>
      </c>
      <c r="S1787" t="s">
        <v>27</v>
      </c>
    </row>
    <row r="1788" spans="1:19" x14ac:dyDescent="0.35">
      <c r="A1788" t="s">
        <v>28</v>
      </c>
      <c r="B1788">
        <v>2</v>
      </c>
      <c r="C1788" t="s">
        <v>219</v>
      </c>
      <c r="D1788">
        <v>136</v>
      </c>
      <c r="E1788" t="s">
        <v>220</v>
      </c>
      <c r="F1788" t="s">
        <v>22</v>
      </c>
      <c r="G1788" t="s">
        <v>23</v>
      </c>
      <c r="H1788">
        <v>350</v>
      </c>
      <c r="I1788" t="s">
        <v>24</v>
      </c>
      <c r="J1788" t="s">
        <v>26</v>
      </c>
      <c r="K1788">
        <v>6</v>
      </c>
      <c r="L1788">
        <v>2</v>
      </c>
      <c r="M1788" t="s">
        <v>30</v>
      </c>
      <c r="N1788" t="s">
        <v>26</v>
      </c>
      <c r="O1788" t="s">
        <v>30</v>
      </c>
      <c r="P1788" t="s">
        <v>30</v>
      </c>
      <c r="Q1788">
        <v>24</v>
      </c>
      <c r="R1788">
        <v>200</v>
      </c>
      <c r="S1788" t="s">
        <v>27</v>
      </c>
    </row>
    <row r="1789" spans="1:19" x14ac:dyDescent="0.35">
      <c r="A1789" t="s">
        <v>32</v>
      </c>
      <c r="B1789">
        <v>4</v>
      </c>
      <c r="C1789" t="s">
        <v>219</v>
      </c>
      <c r="D1789">
        <v>136</v>
      </c>
      <c r="E1789" t="s">
        <v>220</v>
      </c>
      <c r="F1789" t="s">
        <v>22</v>
      </c>
      <c r="G1789" t="s">
        <v>23</v>
      </c>
      <c r="H1789">
        <v>260</v>
      </c>
      <c r="I1789" t="s">
        <v>24</v>
      </c>
      <c r="J1789" t="s">
        <v>26</v>
      </c>
      <c r="K1789">
        <v>6</v>
      </c>
      <c r="L1789">
        <v>2</v>
      </c>
      <c r="M1789" t="s">
        <v>30</v>
      </c>
      <c r="N1789" t="s">
        <v>26</v>
      </c>
      <c r="O1789" t="s">
        <v>30</v>
      </c>
      <c r="P1789" t="s">
        <v>30</v>
      </c>
      <c r="Q1789">
        <v>20</v>
      </c>
      <c r="R1789">
        <v>160</v>
      </c>
      <c r="S1789" t="s">
        <v>27</v>
      </c>
    </row>
    <row r="1790" spans="1:19" x14ac:dyDescent="0.35">
      <c r="A1790" t="s">
        <v>33</v>
      </c>
      <c r="B1790">
        <v>5</v>
      </c>
      <c r="C1790" t="s">
        <v>219</v>
      </c>
      <c r="D1790">
        <v>136</v>
      </c>
      <c r="E1790" t="s">
        <v>220</v>
      </c>
      <c r="F1790" t="s">
        <v>22</v>
      </c>
      <c r="G1790" t="s">
        <v>23</v>
      </c>
      <c r="H1790">
        <v>60</v>
      </c>
      <c r="I1790" t="s">
        <v>24</v>
      </c>
      <c r="J1790" t="s">
        <v>26</v>
      </c>
      <c r="K1790">
        <v>6</v>
      </c>
      <c r="L1790">
        <v>2</v>
      </c>
      <c r="M1790" t="s">
        <v>25</v>
      </c>
      <c r="N1790">
        <v>21</v>
      </c>
      <c r="O1790" t="s">
        <v>30</v>
      </c>
      <c r="P1790" t="s">
        <v>30</v>
      </c>
      <c r="Q1790">
        <v>20</v>
      </c>
      <c r="R1790">
        <v>140</v>
      </c>
      <c r="S1790" t="s">
        <v>27</v>
      </c>
    </row>
    <row r="1791" spans="1:19" x14ac:dyDescent="0.35">
      <c r="A1791" t="s">
        <v>34</v>
      </c>
      <c r="B1791">
        <v>6</v>
      </c>
      <c r="C1791" t="s">
        <v>219</v>
      </c>
      <c r="D1791">
        <v>136</v>
      </c>
      <c r="E1791" t="s">
        <v>220</v>
      </c>
      <c r="F1791" t="s">
        <v>22</v>
      </c>
      <c r="G1791" t="s">
        <v>23</v>
      </c>
      <c r="H1791">
        <v>589</v>
      </c>
      <c r="I1791" t="s">
        <v>24</v>
      </c>
      <c r="J1791" t="s">
        <v>26</v>
      </c>
      <c r="K1791">
        <v>6</v>
      </c>
      <c r="L1791">
        <v>2</v>
      </c>
      <c r="M1791" t="s">
        <v>25</v>
      </c>
      <c r="N1791">
        <v>18</v>
      </c>
      <c r="O1791" t="s">
        <v>25</v>
      </c>
      <c r="P1791" t="s">
        <v>30</v>
      </c>
      <c r="Q1791">
        <v>30</v>
      </c>
      <c r="R1791">
        <v>300</v>
      </c>
      <c r="S1791" t="s">
        <v>27</v>
      </c>
    </row>
    <row r="1792" spans="1:19" x14ac:dyDescent="0.35">
      <c r="A1792" t="s">
        <v>35</v>
      </c>
      <c r="B1792">
        <v>8</v>
      </c>
      <c r="C1792" t="s">
        <v>219</v>
      </c>
      <c r="D1792">
        <v>136</v>
      </c>
      <c r="E1792" t="s">
        <v>220</v>
      </c>
      <c r="F1792" t="s">
        <v>22</v>
      </c>
      <c r="G1792" t="s">
        <v>23</v>
      </c>
      <c r="H1792">
        <v>100</v>
      </c>
      <c r="I1792" t="s">
        <v>24</v>
      </c>
      <c r="J1792" t="s">
        <v>26</v>
      </c>
      <c r="K1792">
        <v>6</v>
      </c>
      <c r="L1792">
        <v>1</v>
      </c>
      <c r="M1792" t="s">
        <v>25</v>
      </c>
      <c r="N1792" t="s">
        <v>26</v>
      </c>
      <c r="O1792" t="s">
        <v>25</v>
      </c>
      <c r="P1792" t="s">
        <v>25</v>
      </c>
      <c r="Q1792">
        <v>30</v>
      </c>
      <c r="R1792" t="s">
        <v>26</v>
      </c>
      <c r="S1792" t="s">
        <v>27</v>
      </c>
    </row>
    <row r="1793" spans="1:19" x14ac:dyDescent="0.35">
      <c r="A1793" t="s">
        <v>36</v>
      </c>
      <c r="B1793">
        <v>9</v>
      </c>
      <c r="C1793" t="s">
        <v>219</v>
      </c>
      <c r="D1793">
        <v>136</v>
      </c>
      <c r="E1793" t="s">
        <v>220</v>
      </c>
      <c r="F1793" t="s">
        <v>22</v>
      </c>
      <c r="G1793" t="s">
        <v>23</v>
      </c>
      <c r="H1793">
        <v>285</v>
      </c>
      <c r="I1793" t="s">
        <v>24</v>
      </c>
      <c r="J1793" t="s">
        <v>26</v>
      </c>
      <c r="K1793">
        <v>6</v>
      </c>
      <c r="L1793">
        <v>1</v>
      </c>
      <c r="M1793" t="s">
        <v>25</v>
      </c>
      <c r="N1793" t="s">
        <v>26</v>
      </c>
      <c r="O1793" t="s">
        <v>25</v>
      </c>
      <c r="P1793" t="s">
        <v>25</v>
      </c>
      <c r="Q1793">
        <v>40</v>
      </c>
      <c r="R1793">
        <v>210</v>
      </c>
      <c r="S1793" t="s">
        <v>27</v>
      </c>
    </row>
    <row r="1794" spans="1:19" x14ac:dyDescent="0.35">
      <c r="A1794" t="s">
        <v>37</v>
      </c>
      <c r="B1794">
        <v>10</v>
      </c>
      <c r="C1794" t="s">
        <v>219</v>
      </c>
      <c r="D1794">
        <v>136</v>
      </c>
      <c r="E1794" t="s">
        <v>220</v>
      </c>
      <c r="F1794" t="s">
        <v>22</v>
      </c>
      <c r="G1794" t="s">
        <v>23</v>
      </c>
      <c r="H1794">
        <v>183</v>
      </c>
      <c r="I1794" t="s">
        <v>24</v>
      </c>
      <c r="J1794" t="s">
        <v>26</v>
      </c>
      <c r="K1794">
        <v>6</v>
      </c>
      <c r="L1794">
        <v>1</v>
      </c>
      <c r="M1794" t="s">
        <v>25</v>
      </c>
      <c r="N1794" t="s">
        <v>26</v>
      </c>
      <c r="O1794" t="s">
        <v>25</v>
      </c>
      <c r="P1794" t="s">
        <v>25</v>
      </c>
      <c r="Q1794">
        <v>30</v>
      </c>
      <c r="R1794">
        <v>183</v>
      </c>
      <c r="S1794" t="s">
        <v>31</v>
      </c>
    </row>
    <row r="1795" spans="1:19" x14ac:dyDescent="0.35">
      <c r="A1795" t="s">
        <v>38</v>
      </c>
      <c r="B1795">
        <v>11</v>
      </c>
      <c r="C1795" t="s">
        <v>219</v>
      </c>
      <c r="D1795">
        <v>136</v>
      </c>
      <c r="E1795" t="s">
        <v>220</v>
      </c>
      <c r="F1795" t="s">
        <v>22</v>
      </c>
      <c r="G1795" t="s">
        <v>23</v>
      </c>
      <c r="H1795">
        <v>264</v>
      </c>
      <c r="I1795" t="s">
        <v>24</v>
      </c>
      <c r="J1795" t="s">
        <v>26</v>
      </c>
      <c r="K1795">
        <v>6</v>
      </c>
      <c r="L1795">
        <v>2</v>
      </c>
      <c r="M1795" t="s">
        <v>25</v>
      </c>
      <c r="N1795">
        <v>18</v>
      </c>
      <c r="O1795" t="s">
        <v>30</v>
      </c>
      <c r="P1795" t="s">
        <v>30</v>
      </c>
      <c r="Q1795">
        <v>40</v>
      </c>
      <c r="R1795">
        <v>179</v>
      </c>
      <c r="S1795" t="s">
        <v>27</v>
      </c>
    </row>
    <row r="1796" spans="1:19" x14ac:dyDescent="0.35">
      <c r="A1796" t="s">
        <v>39</v>
      </c>
      <c r="B1796">
        <v>12</v>
      </c>
      <c r="C1796" t="s">
        <v>219</v>
      </c>
      <c r="D1796">
        <v>136</v>
      </c>
      <c r="E1796" t="s">
        <v>220</v>
      </c>
      <c r="F1796" t="s">
        <v>22</v>
      </c>
      <c r="G1796" t="s">
        <v>23</v>
      </c>
      <c r="H1796">
        <v>245</v>
      </c>
      <c r="I1796" t="s">
        <v>24</v>
      </c>
      <c r="J1796" t="s">
        <v>26</v>
      </c>
      <c r="K1796">
        <v>6</v>
      </c>
      <c r="L1796">
        <v>2</v>
      </c>
      <c r="M1796" t="s">
        <v>25</v>
      </c>
      <c r="N1796">
        <v>18</v>
      </c>
      <c r="O1796" t="s">
        <v>30</v>
      </c>
      <c r="P1796" t="s">
        <v>25</v>
      </c>
      <c r="Q1796">
        <v>24</v>
      </c>
      <c r="R1796">
        <v>80</v>
      </c>
      <c r="S1796" t="s">
        <v>27</v>
      </c>
    </row>
    <row r="1797" spans="1:19" x14ac:dyDescent="0.35">
      <c r="A1797" t="s">
        <v>40</v>
      </c>
      <c r="B1797">
        <v>13</v>
      </c>
      <c r="C1797" t="s">
        <v>219</v>
      </c>
      <c r="D1797">
        <v>136</v>
      </c>
      <c r="E1797" t="s">
        <v>220</v>
      </c>
      <c r="F1797" t="s">
        <v>22</v>
      </c>
      <c r="G1797" t="s">
        <v>23</v>
      </c>
      <c r="H1797">
        <v>80</v>
      </c>
      <c r="I1797" t="s">
        <v>24</v>
      </c>
      <c r="J1797" t="s">
        <v>26</v>
      </c>
      <c r="K1797">
        <v>6</v>
      </c>
      <c r="L1797">
        <v>2</v>
      </c>
      <c r="M1797" t="s">
        <v>30</v>
      </c>
      <c r="N1797">
        <v>18</v>
      </c>
      <c r="O1797" t="s">
        <v>25</v>
      </c>
      <c r="P1797" t="s">
        <v>30</v>
      </c>
      <c r="Q1797">
        <v>30</v>
      </c>
      <c r="R1797">
        <v>65</v>
      </c>
      <c r="S1797" t="s">
        <v>27</v>
      </c>
    </row>
    <row r="1798" spans="1:19" x14ac:dyDescent="0.35">
      <c r="A1798" t="s">
        <v>41</v>
      </c>
      <c r="B1798">
        <v>15</v>
      </c>
      <c r="C1798" t="s">
        <v>219</v>
      </c>
      <c r="D1798">
        <v>136</v>
      </c>
      <c r="E1798" t="s">
        <v>220</v>
      </c>
      <c r="F1798" t="s">
        <v>22</v>
      </c>
      <c r="G1798" t="s">
        <v>23</v>
      </c>
      <c r="H1798">
        <v>300</v>
      </c>
      <c r="I1798" t="s">
        <v>24</v>
      </c>
      <c r="J1798" t="s">
        <v>26</v>
      </c>
      <c r="K1798">
        <v>6</v>
      </c>
      <c r="L1798">
        <v>1</v>
      </c>
      <c r="M1798" t="s">
        <v>30</v>
      </c>
      <c r="N1798">
        <v>18</v>
      </c>
      <c r="O1798" t="s">
        <v>25</v>
      </c>
      <c r="P1798" t="s">
        <v>30</v>
      </c>
      <c r="Q1798">
        <v>30</v>
      </c>
      <c r="R1798">
        <v>230</v>
      </c>
      <c r="S1798" t="s">
        <v>25</v>
      </c>
    </row>
    <row r="1799" spans="1:19" x14ac:dyDescent="0.35">
      <c r="A1799" t="s">
        <v>42</v>
      </c>
      <c r="B1799">
        <v>16</v>
      </c>
      <c r="C1799" t="s">
        <v>219</v>
      </c>
      <c r="D1799">
        <v>136</v>
      </c>
      <c r="E1799" t="s">
        <v>220</v>
      </c>
      <c r="F1799" t="s">
        <v>22</v>
      </c>
      <c r="G1799" t="s">
        <v>23</v>
      </c>
      <c r="H1799">
        <v>80</v>
      </c>
      <c r="I1799" t="s">
        <v>24</v>
      </c>
      <c r="J1799" t="s">
        <v>26</v>
      </c>
      <c r="K1799">
        <v>6</v>
      </c>
      <c r="L1799">
        <v>2</v>
      </c>
      <c r="M1799" t="s">
        <v>25</v>
      </c>
      <c r="N1799" t="s">
        <v>26</v>
      </c>
      <c r="O1799" t="s">
        <v>30</v>
      </c>
      <c r="P1799" t="s">
        <v>30</v>
      </c>
      <c r="Q1799">
        <v>32</v>
      </c>
      <c r="R1799">
        <v>50</v>
      </c>
      <c r="S1799" t="s">
        <v>27</v>
      </c>
    </row>
    <row r="1800" spans="1:19" x14ac:dyDescent="0.35">
      <c r="A1800" t="s">
        <v>43</v>
      </c>
      <c r="B1800">
        <v>17</v>
      </c>
      <c r="C1800" t="s">
        <v>219</v>
      </c>
      <c r="D1800">
        <v>136</v>
      </c>
      <c r="E1800" t="s">
        <v>220</v>
      </c>
      <c r="F1800" t="s">
        <v>22</v>
      </c>
      <c r="G1800" t="s">
        <v>23</v>
      </c>
      <c r="H1800">
        <v>198</v>
      </c>
      <c r="I1800" t="s">
        <v>24</v>
      </c>
      <c r="J1800" t="s">
        <v>26</v>
      </c>
      <c r="K1800">
        <v>6</v>
      </c>
      <c r="L1800">
        <v>1</v>
      </c>
      <c r="M1800" t="s">
        <v>25</v>
      </c>
      <c r="N1800">
        <v>21</v>
      </c>
      <c r="O1800" t="s">
        <v>30</v>
      </c>
      <c r="P1800" t="s">
        <v>30</v>
      </c>
      <c r="Q1800">
        <v>40</v>
      </c>
      <c r="R1800">
        <v>60</v>
      </c>
      <c r="S1800" t="s">
        <v>27</v>
      </c>
    </row>
    <row r="1801" spans="1:19" x14ac:dyDescent="0.35">
      <c r="A1801" t="s">
        <v>44</v>
      </c>
      <c r="B1801">
        <v>18</v>
      </c>
      <c r="C1801" t="s">
        <v>219</v>
      </c>
      <c r="D1801">
        <v>136</v>
      </c>
      <c r="E1801" t="s">
        <v>220</v>
      </c>
      <c r="F1801" t="s">
        <v>22</v>
      </c>
      <c r="G1801" t="s">
        <v>23</v>
      </c>
      <c r="H1801">
        <v>100</v>
      </c>
      <c r="I1801" t="s">
        <v>24</v>
      </c>
      <c r="J1801" t="s">
        <v>26</v>
      </c>
      <c r="K1801">
        <v>6</v>
      </c>
      <c r="L1801">
        <v>1</v>
      </c>
      <c r="M1801" t="s">
        <v>30</v>
      </c>
      <c r="N1801">
        <v>18</v>
      </c>
      <c r="O1801" t="s">
        <v>30</v>
      </c>
      <c r="P1801" t="s">
        <v>30</v>
      </c>
      <c r="Q1801">
        <v>22</v>
      </c>
      <c r="R1801">
        <v>100</v>
      </c>
      <c r="S1801" t="s">
        <v>27</v>
      </c>
    </row>
    <row r="1802" spans="1:19" x14ac:dyDescent="0.35">
      <c r="A1802" t="s">
        <v>45</v>
      </c>
      <c r="B1802">
        <v>19</v>
      </c>
      <c r="C1802" t="s">
        <v>219</v>
      </c>
      <c r="D1802">
        <v>136</v>
      </c>
      <c r="E1802" t="s">
        <v>220</v>
      </c>
      <c r="F1802" t="s">
        <v>22</v>
      </c>
      <c r="G1802" t="s">
        <v>23</v>
      </c>
      <c r="H1802">
        <v>175</v>
      </c>
      <c r="I1802" t="s">
        <v>24</v>
      </c>
      <c r="J1802" t="s">
        <v>26</v>
      </c>
      <c r="K1802">
        <v>6</v>
      </c>
      <c r="L1802">
        <v>1</v>
      </c>
      <c r="M1802" t="s">
        <v>25</v>
      </c>
      <c r="N1802" t="s">
        <v>26</v>
      </c>
      <c r="O1802" t="s">
        <v>25</v>
      </c>
      <c r="P1802" t="s">
        <v>30</v>
      </c>
      <c r="Q1802">
        <v>40</v>
      </c>
      <c r="R1802">
        <v>60</v>
      </c>
      <c r="S1802" t="s">
        <v>27</v>
      </c>
    </row>
    <row r="1803" spans="1:19" x14ac:dyDescent="0.35">
      <c r="A1803" t="s">
        <v>46</v>
      </c>
      <c r="B1803">
        <v>20</v>
      </c>
      <c r="C1803" t="s">
        <v>219</v>
      </c>
      <c r="D1803">
        <v>136</v>
      </c>
      <c r="E1803" t="s">
        <v>220</v>
      </c>
      <c r="F1803" t="s">
        <v>22</v>
      </c>
      <c r="G1803" t="s">
        <v>23</v>
      </c>
      <c r="H1803">
        <v>83</v>
      </c>
      <c r="I1803" t="s">
        <v>24</v>
      </c>
      <c r="J1803" t="s">
        <v>26</v>
      </c>
      <c r="K1803">
        <v>6</v>
      </c>
      <c r="L1803">
        <v>2</v>
      </c>
      <c r="M1803" t="s">
        <v>30</v>
      </c>
      <c r="N1803" t="s">
        <v>26</v>
      </c>
      <c r="O1803" t="s">
        <v>30</v>
      </c>
      <c r="P1803" t="s">
        <v>30</v>
      </c>
      <c r="Q1803">
        <v>40</v>
      </c>
      <c r="R1803">
        <v>140</v>
      </c>
      <c r="S1803" t="s">
        <v>27</v>
      </c>
    </row>
    <row r="1804" spans="1:19" x14ac:dyDescent="0.35">
      <c r="A1804" t="s">
        <v>47</v>
      </c>
      <c r="B1804">
        <v>21</v>
      </c>
      <c r="C1804" t="s">
        <v>219</v>
      </c>
      <c r="D1804">
        <v>136</v>
      </c>
      <c r="E1804" t="s">
        <v>220</v>
      </c>
      <c r="F1804" t="s">
        <v>22</v>
      </c>
      <c r="G1804" t="s">
        <v>23</v>
      </c>
      <c r="H1804">
        <v>225</v>
      </c>
      <c r="I1804" t="s">
        <v>24</v>
      </c>
      <c r="J1804" t="s">
        <v>26</v>
      </c>
      <c r="K1804">
        <v>6</v>
      </c>
      <c r="L1804">
        <v>2</v>
      </c>
      <c r="M1804" t="s">
        <v>30</v>
      </c>
      <c r="N1804" t="s">
        <v>26</v>
      </c>
      <c r="O1804" t="s">
        <v>25</v>
      </c>
      <c r="P1804" t="s">
        <v>30</v>
      </c>
      <c r="Q1804">
        <v>30</v>
      </c>
      <c r="R1804">
        <v>190</v>
      </c>
      <c r="S1804" t="s">
        <v>27</v>
      </c>
    </row>
    <row r="1805" spans="1:19" x14ac:dyDescent="0.35">
      <c r="A1805" t="s">
        <v>48</v>
      </c>
      <c r="B1805">
        <v>22</v>
      </c>
      <c r="C1805" t="s">
        <v>219</v>
      </c>
      <c r="D1805">
        <v>136</v>
      </c>
      <c r="E1805" t="s">
        <v>220</v>
      </c>
      <c r="F1805" t="s">
        <v>22</v>
      </c>
      <c r="G1805" t="s">
        <v>23</v>
      </c>
      <c r="H1805">
        <v>250</v>
      </c>
      <c r="I1805" t="s">
        <v>24</v>
      </c>
      <c r="J1805" t="s">
        <v>26</v>
      </c>
      <c r="K1805">
        <v>6</v>
      </c>
      <c r="L1805">
        <v>2</v>
      </c>
      <c r="M1805" t="s">
        <v>30</v>
      </c>
      <c r="N1805">
        <v>21</v>
      </c>
      <c r="O1805" t="s">
        <v>30</v>
      </c>
      <c r="P1805" t="s">
        <v>30</v>
      </c>
      <c r="Q1805">
        <v>30</v>
      </c>
      <c r="R1805">
        <v>280</v>
      </c>
      <c r="S1805" t="s">
        <v>31</v>
      </c>
    </row>
    <row r="1806" spans="1:19" x14ac:dyDescent="0.35">
      <c r="A1806" t="s">
        <v>49</v>
      </c>
      <c r="B1806">
        <v>23</v>
      </c>
      <c r="C1806" t="s">
        <v>219</v>
      </c>
      <c r="D1806">
        <v>136</v>
      </c>
      <c r="E1806" t="s">
        <v>220</v>
      </c>
      <c r="F1806" t="s">
        <v>22</v>
      </c>
      <c r="G1806" t="s">
        <v>23</v>
      </c>
      <c r="H1806">
        <v>51</v>
      </c>
      <c r="I1806" t="s">
        <v>24</v>
      </c>
      <c r="J1806" t="s">
        <v>26</v>
      </c>
      <c r="K1806">
        <v>6</v>
      </c>
      <c r="L1806">
        <v>1</v>
      </c>
      <c r="M1806" t="s">
        <v>25</v>
      </c>
      <c r="N1806" t="s">
        <v>26</v>
      </c>
      <c r="O1806" t="s">
        <v>30</v>
      </c>
      <c r="P1806" t="s">
        <v>30</v>
      </c>
      <c r="Q1806">
        <v>0</v>
      </c>
      <c r="R1806">
        <v>60</v>
      </c>
      <c r="S1806" t="s">
        <v>27</v>
      </c>
    </row>
    <row r="1807" spans="1:19" x14ac:dyDescent="0.35">
      <c r="A1807" t="s">
        <v>50</v>
      </c>
      <c r="B1807">
        <v>24</v>
      </c>
      <c r="C1807" t="s">
        <v>219</v>
      </c>
      <c r="D1807">
        <v>136</v>
      </c>
      <c r="E1807" t="s">
        <v>220</v>
      </c>
      <c r="F1807" t="s">
        <v>22</v>
      </c>
      <c r="G1807" t="s">
        <v>23</v>
      </c>
      <c r="H1807">
        <v>150</v>
      </c>
      <c r="I1807" t="s">
        <v>24</v>
      </c>
      <c r="J1807" t="s">
        <v>26</v>
      </c>
      <c r="K1807">
        <v>6</v>
      </c>
      <c r="L1807">
        <v>2</v>
      </c>
      <c r="M1807" t="s">
        <v>25</v>
      </c>
      <c r="N1807" t="s">
        <v>26</v>
      </c>
      <c r="O1807" t="s">
        <v>30</v>
      </c>
      <c r="P1807" t="s">
        <v>30</v>
      </c>
      <c r="Q1807">
        <v>30</v>
      </c>
      <c r="R1807">
        <v>231</v>
      </c>
      <c r="S1807" t="s">
        <v>27</v>
      </c>
    </row>
    <row r="1808" spans="1:19" x14ac:dyDescent="0.35">
      <c r="A1808" t="s">
        <v>51</v>
      </c>
      <c r="B1808">
        <v>25</v>
      </c>
      <c r="C1808" t="s">
        <v>219</v>
      </c>
      <c r="D1808">
        <v>136</v>
      </c>
      <c r="E1808" t="s">
        <v>220</v>
      </c>
      <c r="F1808" t="s">
        <v>22</v>
      </c>
      <c r="G1808" t="s">
        <v>23</v>
      </c>
      <c r="H1808">
        <v>226</v>
      </c>
      <c r="I1808" t="s">
        <v>24</v>
      </c>
      <c r="J1808" t="s">
        <v>26</v>
      </c>
      <c r="K1808">
        <v>6</v>
      </c>
      <c r="L1808">
        <v>1</v>
      </c>
      <c r="M1808" t="s">
        <v>25</v>
      </c>
      <c r="N1808" t="s">
        <v>26</v>
      </c>
      <c r="O1808" t="s">
        <v>25</v>
      </c>
      <c r="P1808" t="s">
        <v>30</v>
      </c>
      <c r="Q1808">
        <v>24</v>
      </c>
      <c r="R1808">
        <v>100</v>
      </c>
      <c r="S1808" t="s">
        <v>27</v>
      </c>
    </row>
    <row r="1809" spans="1:19" x14ac:dyDescent="0.35">
      <c r="A1809" t="s">
        <v>52</v>
      </c>
      <c r="B1809">
        <v>26</v>
      </c>
      <c r="C1809" t="s">
        <v>219</v>
      </c>
      <c r="D1809">
        <v>136</v>
      </c>
      <c r="E1809" t="s">
        <v>220</v>
      </c>
      <c r="F1809" t="s">
        <v>22</v>
      </c>
      <c r="G1809" t="s">
        <v>23</v>
      </c>
      <c r="H1809">
        <v>216.3</v>
      </c>
      <c r="I1809" t="s">
        <v>24</v>
      </c>
      <c r="J1809" t="s">
        <v>26</v>
      </c>
      <c r="K1809">
        <v>6</v>
      </c>
      <c r="L1809">
        <v>2</v>
      </c>
      <c r="M1809" t="s">
        <v>25</v>
      </c>
      <c r="N1809" t="s">
        <v>26</v>
      </c>
      <c r="O1809" t="s">
        <v>30</v>
      </c>
      <c r="P1809" t="s">
        <v>30</v>
      </c>
      <c r="Q1809">
        <v>24</v>
      </c>
      <c r="R1809">
        <v>194.7</v>
      </c>
      <c r="S1809" t="s">
        <v>27</v>
      </c>
    </row>
    <row r="1810" spans="1:19" x14ac:dyDescent="0.35">
      <c r="A1810" t="s">
        <v>53</v>
      </c>
      <c r="B1810">
        <v>27</v>
      </c>
      <c r="C1810" t="s">
        <v>219</v>
      </c>
      <c r="D1810">
        <v>136</v>
      </c>
      <c r="E1810" t="s">
        <v>220</v>
      </c>
      <c r="F1810" t="s">
        <v>22</v>
      </c>
      <c r="G1810" t="s">
        <v>23</v>
      </c>
      <c r="H1810">
        <v>243.25</v>
      </c>
      <c r="I1810" t="s">
        <v>24</v>
      </c>
      <c r="J1810" t="s">
        <v>26</v>
      </c>
      <c r="K1810">
        <v>6</v>
      </c>
      <c r="L1810">
        <v>1</v>
      </c>
      <c r="M1810" t="s">
        <v>30</v>
      </c>
      <c r="O1810" t="s">
        <v>30</v>
      </c>
      <c r="P1810" t="s">
        <v>30</v>
      </c>
      <c r="Q1810">
        <v>20</v>
      </c>
      <c r="R1810">
        <v>120</v>
      </c>
      <c r="S1810" t="s">
        <v>27</v>
      </c>
    </row>
    <row r="1811" spans="1:19" x14ac:dyDescent="0.35">
      <c r="A1811" t="s">
        <v>54</v>
      </c>
      <c r="B1811">
        <v>28</v>
      </c>
      <c r="C1811" t="s">
        <v>219</v>
      </c>
      <c r="D1811">
        <v>136</v>
      </c>
      <c r="E1811" t="s">
        <v>220</v>
      </c>
      <c r="F1811" t="s">
        <v>22</v>
      </c>
      <c r="G1811" t="s">
        <v>23</v>
      </c>
      <c r="H1811">
        <v>375</v>
      </c>
      <c r="I1811" t="s">
        <v>24</v>
      </c>
      <c r="J1811" t="s">
        <v>26</v>
      </c>
      <c r="K1811">
        <v>6</v>
      </c>
      <c r="L1811">
        <v>2</v>
      </c>
      <c r="M1811" t="s">
        <v>25</v>
      </c>
      <c r="N1811" t="s">
        <v>26</v>
      </c>
      <c r="O1811" t="s">
        <v>30</v>
      </c>
      <c r="P1811" t="s">
        <v>30</v>
      </c>
      <c r="Q1811">
        <v>30</v>
      </c>
      <c r="R1811">
        <v>150</v>
      </c>
      <c r="S1811" t="s">
        <v>27</v>
      </c>
    </row>
    <row r="1812" spans="1:19" x14ac:dyDescent="0.35">
      <c r="A1812" t="s">
        <v>55</v>
      </c>
      <c r="B1812">
        <v>29</v>
      </c>
      <c r="C1812" t="s">
        <v>219</v>
      </c>
      <c r="D1812">
        <v>136</v>
      </c>
      <c r="E1812" t="s">
        <v>220</v>
      </c>
      <c r="F1812" t="s">
        <v>22</v>
      </c>
      <c r="G1812" t="s">
        <v>23</v>
      </c>
      <c r="H1812">
        <v>25</v>
      </c>
      <c r="I1812" t="s">
        <v>24</v>
      </c>
      <c r="J1812" t="s">
        <v>26</v>
      </c>
      <c r="K1812">
        <v>6</v>
      </c>
      <c r="L1812">
        <v>2</v>
      </c>
      <c r="M1812" t="s">
        <v>25</v>
      </c>
      <c r="N1812">
        <v>21</v>
      </c>
      <c r="O1812" t="s">
        <v>30</v>
      </c>
      <c r="P1812" t="s">
        <v>30</v>
      </c>
      <c r="Q1812">
        <v>30</v>
      </c>
      <c r="R1812">
        <v>50</v>
      </c>
      <c r="S1812" t="s">
        <v>31</v>
      </c>
    </row>
    <row r="1813" spans="1:19" x14ac:dyDescent="0.35">
      <c r="A1813" t="s">
        <v>56</v>
      </c>
      <c r="B1813">
        <v>30</v>
      </c>
      <c r="C1813" t="s">
        <v>219</v>
      </c>
      <c r="D1813">
        <v>136</v>
      </c>
      <c r="E1813" t="s">
        <v>220</v>
      </c>
      <c r="F1813" t="s">
        <v>22</v>
      </c>
      <c r="G1813" t="s">
        <v>23</v>
      </c>
      <c r="H1813">
        <v>100</v>
      </c>
      <c r="I1813" t="s">
        <v>24</v>
      </c>
      <c r="J1813" t="s">
        <v>26</v>
      </c>
      <c r="K1813">
        <v>6</v>
      </c>
      <c r="L1813">
        <v>2</v>
      </c>
      <c r="M1813" t="s">
        <v>30</v>
      </c>
      <c r="N1813">
        <v>18</v>
      </c>
      <c r="O1813" t="s">
        <v>30</v>
      </c>
      <c r="P1813" t="s">
        <v>30</v>
      </c>
      <c r="Q1813">
        <v>30</v>
      </c>
      <c r="R1813">
        <v>60</v>
      </c>
      <c r="S1813" t="s">
        <v>27</v>
      </c>
    </row>
    <row r="1814" spans="1:19" x14ac:dyDescent="0.35">
      <c r="A1814" t="s">
        <v>57</v>
      </c>
      <c r="B1814">
        <v>31</v>
      </c>
      <c r="C1814" t="s">
        <v>219</v>
      </c>
      <c r="D1814">
        <v>136</v>
      </c>
      <c r="E1814" t="s">
        <v>220</v>
      </c>
      <c r="F1814" t="s">
        <v>22</v>
      </c>
      <c r="G1814" t="s">
        <v>23</v>
      </c>
      <c r="H1814">
        <v>198</v>
      </c>
      <c r="I1814" t="s">
        <v>24</v>
      </c>
      <c r="J1814" t="s">
        <v>26</v>
      </c>
      <c r="K1814">
        <v>6</v>
      </c>
      <c r="L1814">
        <v>2</v>
      </c>
      <c r="M1814" t="s">
        <v>30</v>
      </c>
      <c r="N1814">
        <v>19</v>
      </c>
      <c r="O1814" t="s">
        <v>30</v>
      </c>
      <c r="P1814" t="s">
        <v>30</v>
      </c>
      <c r="Q1814">
        <v>20</v>
      </c>
      <c r="R1814">
        <v>133</v>
      </c>
      <c r="S1814" t="s">
        <v>27</v>
      </c>
    </row>
    <row r="1815" spans="1:19" x14ac:dyDescent="0.35">
      <c r="A1815" t="s">
        <v>58</v>
      </c>
      <c r="B1815">
        <v>32</v>
      </c>
      <c r="C1815" t="s">
        <v>219</v>
      </c>
      <c r="D1815">
        <v>136</v>
      </c>
      <c r="E1815" t="s">
        <v>220</v>
      </c>
      <c r="F1815" t="s">
        <v>22</v>
      </c>
      <c r="G1815" t="s">
        <v>23</v>
      </c>
      <c r="H1815">
        <v>340.25</v>
      </c>
      <c r="I1815" t="s">
        <v>24</v>
      </c>
      <c r="J1815" t="s">
        <v>26</v>
      </c>
      <c r="K1815">
        <v>6</v>
      </c>
      <c r="L1815">
        <v>2</v>
      </c>
      <c r="M1815" t="s">
        <v>30</v>
      </c>
      <c r="N1815" t="s">
        <v>26</v>
      </c>
      <c r="O1815" t="s">
        <v>30</v>
      </c>
      <c r="P1815" t="s">
        <v>30</v>
      </c>
      <c r="Q1815">
        <v>30</v>
      </c>
      <c r="R1815">
        <v>300</v>
      </c>
      <c r="S1815" t="s">
        <v>27</v>
      </c>
    </row>
    <row r="1816" spans="1:19" x14ac:dyDescent="0.35">
      <c r="A1816" t="s">
        <v>59</v>
      </c>
      <c r="B1816">
        <v>33</v>
      </c>
      <c r="C1816" t="s">
        <v>219</v>
      </c>
      <c r="D1816">
        <v>136</v>
      </c>
      <c r="E1816" t="s">
        <v>220</v>
      </c>
      <c r="F1816" t="s">
        <v>22</v>
      </c>
      <c r="G1816" t="s">
        <v>23</v>
      </c>
      <c r="H1816">
        <v>218</v>
      </c>
      <c r="I1816" t="s">
        <v>24</v>
      </c>
      <c r="J1816" t="s">
        <v>26</v>
      </c>
      <c r="K1816">
        <v>6</v>
      </c>
      <c r="L1816">
        <v>2</v>
      </c>
      <c r="M1816" t="s">
        <v>25</v>
      </c>
      <c r="N1816" t="s">
        <v>26</v>
      </c>
      <c r="O1816" t="s">
        <v>30</v>
      </c>
      <c r="P1816" t="s">
        <v>30</v>
      </c>
      <c r="Q1816">
        <v>24</v>
      </c>
      <c r="R1816">
        <v>110</v>
      </c>
      <c r="S1816" t="s">
        <v>27</v>
      </c>
    </row>
    <row r="1817" spans="1:19" x14ac:dyDescent="0.35">
      <c r="A1817" t="s">
        <v>60</v>
      </c>
      <c r="B1817">
        <v>34</v>
      </c>
      <c r="C1817" t="s">
        <v>219</v>
      </c>
      <c r="D1817">
        <v>136</v>
      </c>
      <c r="E1817" t="s">
        <v>220</v>
      </c>
      <c r="F1817" t="s">
        <v>22</v>
      </c>
      <c r="G1817" t="s">
        <v>23</v>
      </c>
      <c r="H1817">
        <v>142.5</v>
      </c>
      <c r="I1817" t="s">
        <v>24</v>
      </c>
      <c r="J1817" t="s">
        <v>26</v>
      </c>
      <c r="K1817">
        <v>6</v>
      </c>
      <c r="L1817">
        <v>2</v>
      </c>
      <c r="M1817" t="s">
        <v>25</v>
      </c>
      <c r="N1817">
        <v>18</v>
      </c>
      <c r="O1817" t="s">
        <v>30</v>
      </c>
      <c r="P1817" t="s">
        <v>30</v>
      </c>
      <c r="Q1817">
        <v>30</v>
      </c>
      <c r="R1817">
        <v>110</v>
      </c>
      <c r="S1817" t="s">
        <v>27</v>
      </c>
    </row>
    <row r="1818" spans="1:19" x14ac:dyDescent="0.35">
      <c r="A1818" t="s">
        <v>61</v>
      </c>
      <c r="B1818">
        <v>35</v>
      </c>
      <c r="C1818" t="s">
        <v>219</v>
      </c>
      <c r="D1818">
        <v>136</v>
      </c>
      <c r="E1818" t="s">
        <v>220</v>
      </c>
      <c r="F1818" t="s">
        <v>22</v>
      </c>
      <c r="G1818" t="s">
        <v>23</v>
      </c>
      <c r="H1818">
        <v>300</v>
      </c>
      <c r="I1818" t="s">
        <v>24</v>
      </c>
      <c r="J1818" t="s">
        <v>26</v>
      </c>
      <c r="K1818">
        <v>6</v>
      </c>
      <c r="L1818">
        <v>2</v>
      </c>
      <c r="M1818" t="s">
        <v>25</v>
      </c>
      <c r="N1818" t="s">
        <v>26</v>
      </c>
      <c r="O1818" t="s">
        <v>25</v>
      </c>
      <c r="P1818" t="s">
        <v>30</v>
      </c>
      <c r="Q1818">
        <v>30</v>
      </c>
      <c r="R1818">
        <v>160</v>
      </c>
      <c r="S1818" t="s">
        <v>31</v>
      </c>
    </row>
    <row r="1819" spans="1:19" x14ac:dyDescent="0.35">
      <c r="A1819" t="s">
        <v>62</v>
      </c>
      <c r="B1819">
        <v>36</v>
      </c>
      <c r="C1819" t="s">
        <v>219</v>
      </c>
      <c r="D1819">
        <v>136</v>
      </c>
      <c r="E1819" t="s">
        <v>220</v>
      </c>
      <c r="F1819" t="s">
        <v>22</v>
      </c>
      <c r="G1819" t="s">
        <v>23</v>
      </c>
      <c r="H1819">
        <v>294</v>
      </c>
      <c r="I1819" t="s">
        <v>24</v>
      </c>
      <c r="J1819" t="s">
        <v>26</v>
      </c>
      <c r="K1819">
        <v>6</v>
      </c>
      <c r="L1819">
        <v>1</v>
      </c>
      <c r="M1819" t="s">
        <v>30</v>
      </c>
      <c r="N1819">
        <v>21</v>
      </c>
      <c r="O1819" t="s">
        <v>30</v>
      </c>
      <c r="P1819" t="s">
        <v>25</v>
      </c>
      <c r="Q1819">
        <v>36</v>
      </c>
      <c r="R1819">
        <v>225</v>
      </c>
      <c r="S1819" t="s">
        <v>27</v>
      </c>
    </row>
    <row r="1820" spans="1:19" x14ac:dyDescent="0.35">
      <c r="A1820" t="s">
        <v>63</v>
      </c>
      <c r="B1820">
        <v>37</v>
      </c>
      <c r="C1820" t="s">
        <v>219</v>
      </c>
      <c r="D1820">
        <v>136</v>
      </c>
      <c r="E1820" t="s">
        <v>220</v>
      </c>
      <c r="F1820" t="s">
        <v>22</v>
      </c>
      <c r="G1820" t="s">
        <v>23</v>
      </c>
      <c r="H1820">
        <v>150</v>
      </c>
      <c r="I1820" t="s">
        <v>24</v>
      </c>
      <c r="J1820" t="s">
        <v>26</v>
      </c>
      <c r="K1820">
        <v>6</v>
      </c>
      <c r="L1820">
        <v>2</v>
      </c>
      <c r="M1820" t="s">
        <v>25</v>
      </c>
      <c r="N1820" t="s">
        <v>26</v>
      </c>
      <c r="O1820" t="s">
        <v>30</v>
      </c>
      <c r="P1820" t="s">
        <v>30</v>
      </c>
      <c r="Q1820">
        <v>30</v>
      </c>
      <c r="R1820">
        <v>240</v>
      </c>
      <c r="S1820" t="s">
        <v>27</v>
      </c>
    </row>
    <row r="1821" spans="1:19" x14ac:dyDescent="0.35">
      <c r="A1821" t="s">
        <v>64</v>
      </c>
      <c r="B1821">
        <v>38</v>
      </c>
      <c r="C1821" t="s">
        <v>219</v>
      </c>
      <c r="D1821">
        <v>136</v>
      </c>
      <c r="E1821" t="s">
        <v>220</v>
      </c>
      <c r="F1821" t="s">
        <v>22</v>
      </c>
      <c r="G1821" t="s">
        <v>23</v>
      </c>
      <c r="H1821">
        <v>241.25</v>
      </c>
      <c r="I1821" t="s">
        <v>24</v>
      </c>
      <c r="J1821" t="s">
        <v>26</v>
      </c>
      <c r="K1821">
        <v>6</v>
      </c>
      <c r="L1821">
        <v>2</v>
      </c>
      <c r="M1821" t="s">
        <v>25</v>
      </c>
      <c r="N1821" t="s">
        <v>26</v>
      </c>
      <c r="O1821" t="s">
        <v>30</v>
      </c>
      <c r="P1821" t="s">
        <v>30</v>
      </c>
      <c r="Q1821">
        <v>25</v>
      </c>
      <c r="R1821">
        <v>200</v>
      </c>
      <c r="S1821" t="s">
        <v>27</v>
      </c>
    </row>
    <row r="1822" spans="1:19" x14ac:dyDescent="0.35">
      <c r="A1822" t="s">
        <v>65</v>
      </c>
      <c r="B1822">
        <v>39</v>
      </c>
      <c r="C1822" t="s">
        <v>219</v>
      </c>
      <c r="D1822">
        <v>136</v>
      </c>
      <c r="E1822" t="s">
        <v>220</v>
      </c>
      <c r="F1822" t="s">
        <v>22</v>
      </c>
      <c r="G1822" t="s">
        <v>23</v>
      </c>
      <c r="H1822">
        <v>100</v>
      </c>
      <c r="I1822" t="s">
        <v>24</v>
      </c>
      <c r="J1822" t="s">
        <v>26</v>
      </c>
      <c r="K1822">
        <v>6</v>
      </c>
      <c r="L1822">
        <v>2</v>
      </c>
      <c r="M1822" t="s">
        <v>25</v>
      </c>
      <c r="N1822" t="s">
        <v>26</v>
      </c>
      <c r="O1822" t="s">
        <v>25</v>
      </c>
      <c r="P1822" t="s">
        <v>30</v>
      </c>
      <c r="Q1822">
        <v>24</v>
      </c>
      <c r="R1822">
        <v>70</v>
      </c>
      <c r="S1822" t="s">
        <v>27</v>
      </c>
    </row>
    <row r="1823" spans="1:19" x14ac:dyDescent="0.35">
      <c r="A1823" t="s">
        <v>66</v>
      </c>
      <c r="B1823">
        <v>40</v>
      </c>
      <c r="C1823" t="s">
        <v>219</v>
      </c>
      <c r="D1823">
        <v>136</v>
      </c>
      <c r="E1823" t="s">
        <v>220</v>
      </c>
      <c r="F1823" t="s">
        <v>22</v>
      </c>
      <c r="G1823" t="s">
        <v>23</v>
      </c>
      <c r="H1823">
        <v>150</v>
      </c>
      <c r="I1823" t="s">
        <v>24</v>
      </c>
      <c r="J1823" t="s">
        <v>26</v>
      </c>
      <c r="K1823">
        <v>6</v>
      </c>
      <c r="L1823">
        <v>1</v>
      </c>
      <c r="M1823" t="s">
        <v>30</v>
      </c>
      <c r="N1823" t="s">
        <v>26</v>
      </c>
      <c r="O1823" t="s">
        <v>30</v>
      </c>
      <c r="P1823" t="s">
        <v>30</v>
      </c>
      <c r="Q1823">
        <v>40</v>
      </c>
      <c r="R1823">
        <v>180</v>
      </c>
      <c r="S1823" t="s">
        <v>27</v>
      </c>
    </row>
    <row r="1824" spans="1:19" x14ac:dyDescent="0.35">
      <c r="A1824" t="s">
        <v>67</v>
      </c>
      <c r="B1824">
        <v>41</v>
      </c>
      <c r="C1824" t="s">
        <v>219</v>
      </c>
      <c r="D1824">
        <v>136</v>
      </c>
      <c r="E1824" t="s">
        <v>220</v>
      </c>
      <c r="F1824" t="s">
        <v>22</v>
      </c>
      <c r="G1824" t="s">
        <v>23</v>
      </c>
      <c r="H1824">
        <v>210.5</v>
      </c>
      <c r="I1824" t="s">
        <v>24</v>
      </c>
      <c r="J1824" t="s">
        <v>26</v>
      </c>
      <c r="K1824">
        <v>6</v>
      </c>
      <c r="L1824">
        <v>2</v>
      </c>
      <c r="M1824" t="s">
        <v>25</v>
      </c>
      <c r="N1824">
        <v>18</v>
      </c>
      <c r="O1824" t="s">
        <v>30</v>
      </c>
      <c r="P1824" t="s">
        <v>30</v>
      </c>
      <c r="Q1824">
        <v>24</v>
      </c>
      <c r="R1824">
        <v>170</v>
      </c>
      <c r="S1824" t="s">
        <v>27</v>
      </c>
    </row>
    <row r="1825" spans="1:19" x14ac:dyDescent="0.35">
      <c r="A1825" t="s">
        <v>68</v>
      </c>
      <c r="B1825">
        <v>42</v>
      </c>
      <c r="C1825" t="s">
        <v>219</v>
      </c>
      <c r="D1825">
        <v>136</v>
      </c>
      <c r="E1825" t="s">
        <v>220</v>
      </c>
      <c r="F1825" t="s">
        <v>22</v>
      </c>
      <c r="G1825" t="s">
        <v>23</v>
      </c>
      <c r="H1825">
        <v>30</v>
      </c>
      <c r="I1825" t="s">
        <v>24</v>
      </c>
      <c r="J1825" t="s">
        <v>26</v>
      </c>
      <c r="K1825">
        <v>6</v>
      </c>
      <c r="L1825">
        <v>1</v>
      </c>
      <c r="M1825" t="s">
        <v>25</v>
      </c>
      <c r="N1825">
        <v>20</v>
      </c>
      <c r="O1825" t="s">
        <v>30</v>
      </c>
      <c r="P1825" t="s">
        <v>25</v>
      </c>
      <c r="Q1825">
        <v>30</v>
      </c>
      <c r="R1825">
        <v>90</v>
      </c>
      <c r="S1825" t="s">
        <v>27</v>
      </c>
    </row>
    <row r="1826" spans="1:19" x14ac:dyDescent="0.35">
      <c r="A1826" t="s">
        <v>69</v>
      </c>
      <c r="B1826">
        <v>44</v>
      </c>
      <c r="C1826" t="s">
        <v>219</v>
      </c>
      <c r="D1826">
        <v>136</v>
      </c>
      <c r="E1826" t="s">
        <v>220</v>
      </c>
      <c r="F1826" t="s">
        <v>22</v>
      </c>
      <c r="G1826" t="s">
        <v>23</v>
      </c>
      <c r="H1826">
        <v>155</v>
      </c>
      <c r="I1826" t="s">
        <v>24</v>
      </c>
      <c r="J1826" t="s">
        <v>26</v>
      </c>
      <c r="K1826">
        <v>6</v>
      </c>
      <c r="L1826">
        <v>1</v>
      </c>
      <c r="M1826" t="s">
        <v>30</v>
      </c>
      <c r="N1826">
        <v>18</v>
      </c>
      <c r="O1826" t="s">
        <v>30</v>
      </c>
      <c r="P1826" t="s">
        <v>30</v>
      </c>
      <c r="Q1826">
        <v>24</v>
      </c>
      <c r="R1826">
        <v>155</v>
      </c>
      <c r="S1826" t="s">
        <v>27</v>
      </c>
    </row>
    <row r="1827" spans="1:19" x14ac:dyDescent="0.35">
      <c r="A1827" t="s">
        <v>70</v>
      </c>
      <c r="B1827">
        <v>45</v>
      </c>
      <c r="C1827" t="s">
        <v>219</v>
      </c>
      <c r="D1827">
        <v>136</v>
      </c>
      <c r="E1827" t="s">
        <v>220</v>
      </c>
      <c r="F1827" t="s">
        <v>22</v>
      </c>
      <c r="G1827" t="s">
        <v>23</v>
      </c>
      <c r="H1827">
        <v>120</v>
      </c>
      <c r="I1827" t="s">
        <v>24</v>
      </c>
      <c r="J1827" t="s">
        <v>26</v>
      </c>
      <c r="K1827">
        <v>6</v>
      </c>
      <c r="L1827">
        <v>1</v>
      </c>
      <c r="M1827" t="s">
        <v>30</v>
      </c>
      <c r="N1827">
        <v>18</v>
      </c>
      <c r="O1827" t="s">
        <v>30</v>
      </c>
      <c r="P1827" t="s">
        <v>30</v>
      </c>
      <c r="Q1827">
        <v>30</v>
      </c>
      <c r="R1827">
        <v>90</v>
      </c>
      <c r="S1827" t="s">
        <v>27</v>
      </c>
    </row>
    <row r="1828" spans="1:19" x14ac:dyDescent="0.35">
      <c r="A1828" t="s">
        <v>71</v>
      </c>
      <c r="B1828">
        <v>46</v>
      </c>
      <c r="C1828" t="s">
        <v>219</v>
      </c>
      <c r="D1828">
        <v>136</v>
      </c>
      <c r="E1828" t="s">
        <v>220</v>
      </c>
      <c r="F1828" t="s">
        <v>22</v>
      </c>
      <c r="G1828" t="s">
        <v>23</v>
      </c>
      <c r="H1828">
        <v>60</v>
      </c>
      <c r="I1828" t="s">
        <v>24</v>
      </c>
      <c r="J1828" t="s">
        <v>26</v>
      </c>
      <c r="K1828">
        <v>6</v>
      </c>
      <c r="L1828">
        <v>1</v>
      </c>
      <c r="M1828" t="s">
        <v>25</v>
      </c>
      <c r="N1828" t="s">
        <v>26</v>
      </c>
      <c r="O1828" t="s">
        <v>30</v>
      </c>
      <c r="P1828" t="s">
        <v>30</v>
      </c>
      <c r="Q1828">
        <v>30</v>
      </c>
      <c r="R1828">
        <v>100</v>
      </c>
      <c r="S1828" t="s">
        <v>31</v>
      </c>
    </row>
    <row r="1829" spans="1:19" x14ac:dyDescent="0.35">
      <c r="A1829" t="s">
        <v>72</v>
      </c>
      <c r="B1829">
        <v>47</v>
      </c>
      <c r="C1829" t="s">
        <v>219</v>
      </c>
      <c r="D1829">
        <v>136</v>
      </c>
      <c r="E1829" t="s">
        <v>220</v>
      </c>
      <c r="F1829" t="s">
        <v>22</v>
      </c>
      <c r="G1829" t="s">
        <v>23</v>
      </c>
      <c r="H1829">
        <v>125</v>
      </c>
      <c r="I1829" t="s">
        <v>24</v>
      </c>
      <c r="J1829" t="s">
        <v>26</v>
      </c>
      <c r="K1829">
        <v>6</v>
      </c>
      <c r="L1829">
        <v>1</v>
      </c>
      <c r="M1829" t="s">
        <v>30</v>
      </c>
      <c r="N1829" t="s">
        <v>26</v>
      </c>
      <c r="O1829" t="s">
        <v>30</v>
      </c>
      <c r="P1829" t="s">
        <v>30</v>
      </c>
      <c r="Q1829">
        <v>30</v>
      </c>
      <c r="R1829">
        <v>65</v>
      </c>
      <c r="S1829" t="s">
        <v>31</v>
      </c>
    </row>
    <row r="1830" spans="1:19" x14ac:dyDescent="0.35">
      <c r="A1830" t="s">
        <v>73</v>
      </c>
      <c r="B1830">
        <v>48</v>
      </c>
      <c r="C1830" t="s">
        <v>219</v>
      </c>
      <c r="D1830">
        <v>136</v>
      </c>
      <c r="E1830" t="s">
        <v>220</v>
      </c>
      <c r="F1830" t="s">
        <v>22</v>
      </c>
      <c r="G1830" t="s">
        <v>23</v>
      </c>
      <c r="H1830">
        <v>190</v>
      </c>
      <c r="I1830" t="s">
        <v>24</v>
      </c>
      <c r="J1830" t="s">
        <v>26</v>
      </c>
      <c r="K1830">
        <v>6</v>
      </c>
      <c r="L1830">
        <v>2</v>
      </c>
      <c r="M1830" t="s">
        <v>25</v>
      </c>
      <c r="N1830" t="s">
        <v>26</v>
      </c>
      <c r="O1830" t="s">
        <v>30</v>
      </c>
      <c r="P1830" t="s">
        <v>30</v>
      </c>
      <c r="Q1830">
        <v>30</v>
      </c>
      <c r="R1830">
        <v>248</v>
      </c>
      <c r="S1830" t="s">
        <v>27</v>
      </c>
    </row>
    <row r="1831" spans="1:19" x14ac:dyDescent="0.35">
      <c r="A1831" t="s">
        <v>74</v>
      </c>
      <c r="B1831">
        <v>49</v>
      </c>
      <c r="C1831" t="s">
        <v>219</v>
      </c>
      <c r="D1831">
        <v>136</v>
      </c>
      <c r="E1831" t="s">
        <v>220</v>
      </c>
      <c r="F1831" t="s">
        <v>22</v>
      </c>
      <c r="G1831" t="s">
        <v>23</v>
      </c>
      <c r="H1831">
        <v>100</v>
      </c>
      <c r="I1831" t="s">
        <v>24</v>
      </c>
      <c r="J1831" t="s">
        <v>26</v>
      </c>
      <c r="K1831">
        <v>6</v>
      </c>
      <c r="L1831">
        <v>1</v>
      </c>
      <c r="M1831" t="s">
        <v>30</v>
      </c>
      <c r="N1831" t="s">
        <v>26</v>
      </c>
      <c r="O1831" t="s">
        <v>30</v>
      </c>
      <c r="P1831" t="s">
        <v>30</v>
      </c>
      <c r="Q1831">
        <v>40</v>
      </c>
      <c r="R1831">
        <v>47</v>
      </c>
      <c r="S1831" t="s">
        <v>27</v>
      </c>
    </row>
    <row r="1832" spans="1:19" x14ac:dyDescent="0.35">
      <c r="A1832" t="s">
        <v>75</v>
      </c>
      <c r="B1832">
        <v>50</v>
      </c>
      <c r="C1832" t="s">
        <v>219</v>
      </c>
      <c r="D1832">
        <v>136</v>
      </c>
      <c r="E1832" t="s">
        <v>220</v>
      </c>
      <c r="F1832" t="s">
        <v>22</v>
      </c>
      <c r="G1832" t="s">
        <v>23</v>
      </c>
      <c r="H1832">
        <v>150</v>
      </c>
      <c r="I1832" t="s">
        <v>24</v>
      </c>
      <c r="J1832" t="s">
        <v>26</v>
      </c>
      <c r="K1832">
        <v>6</v>
      </c>
      <c r="L1832">
        <v>1</v>
      </c>
      <c r="M1832" t="s">
        <v>25</v>
      </c>
      <c r="N1832" t="s">
        <v>26</v>
      </c>
      <c r="O1832" t="s">
        <v>25</v>
      </c>
      <c r="P1832" t="s">
        <v>30</v>
      </c>
      <c r="Q1832">
        <v>24</v>
      </c>
      <c r="R1832">
        <v>100</v>
      </c>
      <c r="S1832" t="s">
        <v>27</v>
      </c>
    </row>
    <row r="1833" spans="1:19" x14ac:dyDescent="0.35">
      <c r="A1833" t="s">
        <v>76</v>
      </c>
      <c r="B1833">
        <v>51</v>
      </c>
      <c r="C1833" t="s">
        <v>219</v>
      </c>
      <c r="D1833">
        <v>136</v>
      </c>
      <c r="E1833" t="s">
        <v>220</v>
      </c>
      <c r="F1833" t="s">
        <v>22</v>
      </c>
      <c r="G1833" t="s">
        <v>23</v>
      </c>
      <c r="H1833">
        <v>140</v>
      </c>
      <c r="I1833" t="s">
        <v>24</v>
      </c>
      <c r="J1833" t="s">
        <v>26</v>
      </c>
      <c r="K1833">
        <v>6</v>
      </c>
      <c r="L1833">
        <v>1</v>
      </c>
      <c r="M1833" t="s">
        <v>25</v>
      </c>
      <c r="N1833">
        <v>18</v>
      </c>
      <c r="O1833" t="s">
        <v>25</v>
      </c>
      <c r="P1833" t="s">
        <v>30</v>
      </c>
      <c r="Q1833">
        <v>30</v>
      </c>
      <c r="R1833">
        <v>135</v>
      </c>
      <c r="S1833" t="s">
        <v>27</v>
      </c>
    </row>
    <row r="1834" spans="1:19" x14ac:dyDescent="0.35">
      <c r="A1834" t="s">
        <v>77</v>
      </c>
      <c r="B1834">
        <v>53</v>
      </c>
      <c r="C1834" t="s">
        <v>219</v>
      </c>
      <c r="D1834">
        <v>136</v>
      </c>
      <c r="E1834" t="s">
        <v>220</v>
      </c>
      <c r="F1834" t="s">
        <v>22</v>
      </c>
      <c r="G1834" t="s">
        <v>23</v>
      </c>
      <c r="H1834">
        <v>65</v>
      </c>
      <c r="I1834" t="s">
        <v>24</v>
      </c>
      <c r="J1834" t="s">
        <v>26</v>
      </c>
      <c r="K1834">
        <v>6</v>
      </c>
      <c r="L1834">
        <v>2</v>
      </c>
      <c r="M1834" t="s">
        <v>25</v>
      </c>
      <c r="O1834" t="s">
        <v>30</v>
      </c>
      <c r="P1834" t="s">
        <v>30</v>
      </c>
      <c r="Q1834">
        <v>64</v>
      </c>
      <c r="R1834">
        <v>150</v>
      </c>
      <c r="S1834" t="s">
        <v>27</v>
      </c>
    </row>
    <row r="1835" spans="1:19" x14ac:dyDescent="0.35">
      <c r="A1835" t="s">
        <v>79</v>
      </c>
      <c r="B1835">
        <v>54</v>
      </c>
      <c r="C1835" t="s">
        <v>219</v>
      </c>
      <c r="D1835">
        <v>136</v>
      </c>
      <c r="E1835" t="s">
        <v>220</v>
      </c>
      <c r="F1835" t="s">
        <v>22</v>
      </c>
      <c r="G1835" t="s">
        <v>23</v>
      </c>
      <c r="H1835">
        <v>270</v>
      </c>
      <c r="I1835" t="s">
        <v>24</v>
      </c>
      <c r="J1835" t="s">
        <v>26</v>
      </c>
      <c r="K1835">
        <v>6</v>
      </c>
      <c r="L1835">
        <v>1</v>
      </c>
      <c r="M1835" t="s">
        <v>25</v>
      </c>
      <c r="N1835">
        <v>18</v>
      </c>
      <c r="O1835" t="s">
        <v>30</v>
      </c>
      <c r="P1835" t="s">
        <v>30</v>
      </c>
      <c r="Q1835">
        <v>24</v>
      </c>
      <c r="R1835">
        <v>100</v>
      </c>
      <c r="S1835" t="s">
        <v>27</v>
      </c>
    </row>
    <row r="1836" spans="1:19" x14ac:dyDescent="0.35">
      <c r="A1836" t="s">
        <v>80</v>
      </c>
      <c r="B1836">
        <v>55</v>
      </c>
      <c r="C1836" t="s">
        <v>219</v>
      </c>
      <c r="D1836">
        <v>136</v>
      </c>
      <c r="E1836" t="s">
        <v>220</v>
      </c>
      <c r="F1836" t="s">
        <v>22</v>
      </c>
      <c r="G1836" t="s">
        <v>23</v>
      </c>
      <c r="H1836">
        <v>150</v>
      </c>
      <c r="I1836" t="s">
        <v>24</v>
      </c>
      <c r="J1836" t="s">
        <v>26</v>
      </c>
      <c r="K1836">
        <v>6</v>
      </c>
      <c r="L1836">
        <v>2</v>
      </c>
      <c r="M1836" t="s">
        <v>30</v>
      </c>
      <c r="N1836" t="s">
        <v>26</v>
      </c>
      <c r="O1836" t="s">
        <v>25</v>
      </c>
      <c r="P1836" t="s">
        <v>30</v>
      </c>
      <c r="Q1836">
        <v>30</v>
      </c>
      <c r="R1836">
        <v>56</v>
      </c>
      <c r="S1836" t="s">
        <v>27</v>
      </c>
    </row>
    <row r="1837" spans="1:19" x14ac:dyDescent="0.35">
      <c r="A1837" t="s">
        <v>81</v>
      </c>
      <c r="B1837">
        <v>56</v>
      </c>
      <c r="C1837" t="s">
        <v>219</v>
      </c>
      <c r="D1837">
        <v>136</v>
      </c>
      <c r="E1837" t="s">
        <v>220</v>
      </c>
      <c r="F1837" t="s">
        <v>22</v>
      </c>
      <c r="G1837" t="s">
        <v>23</v>
      </c>
      <c r="H1837">
        <v>240</v>
      </c>
      <c r="I1837" t="s">
        <v>24</v>
      </c>
      <c r="J1837" t="s">
        <v>26</v>
      </c>
      <c r="K1837">
        <v>6</v>
      </c>
      <c r="L1837">
        <v>2</v>
      </c>
      <c r="M1837" t="s">
        <v>30</v>
      </c>
      <c r="N1837" t="s">
        <v>26</v>
      </c>
      <c r="O1837" t="s">
        <v>30</v>
      </c>
      <c r="P1837" t="s">
        <v>30</v>
      </c>
      <c r="Q1837">
        <v>30</v>
      </c>
      <c r="R1837">
        <v>150</v>
      </c>
      <c r="S1837" t="s">
        <v>27</v>
      </c>
    </row>
    <row r="1838" spans="1:19" x14ac:dyDescent="0.35">
      <c r="A1838" t="s">
        <v>19</v>
      </c>
      <c r="B1838">
        <v>1</v>
      </c>
      <c r="C1838" t="s">
        <v>221</v>
      </c>
      <c r="D1838">
        <v>137</v>
      </c>
      <c r="E1838" t="s">
        <v>222</v>
      </c>
      <c r="F1838" t="s">
        <v>22</v>
      </c>
      <c r="G1838" t="s">
        <v>23</v>
      </c>
      <c r="H1838">
        <v>100</v>
      </c>
      <c r="I1838" t="s">
        <v>178</v>
      </c>
      <c r="J1838" t="s">
        <v>26</v>
      </c>
      <c r="K1838">
        <v>3</v>
      </c>
      <c r="L1838">
        <v>1</v>
      </c>
      <c r="M1838" t="s">
        <v>30</v>
      </c>
      <c r="O1838" t="s">
        <v>30</v>
      </c>
      <c r="P1838" t="s">
        <v>30</v>
      </c>
      <c r="Q1838">
        <v>20</v>
      </c>
      <c r="R1838">
        <f>2*93</f>
        <v>186</v>
      </c>
      <c r="S1838" t="s">
        <v>27</v>
      </c>
    </row>
    <row r="1839" spans="1:19" x14ac:dyDescent="0.35">
      <c r="A1839" t="s">
        <v>28</v>
      </c>
      <c r="B1839">
        <v>2</v>
      </c>
      <c r="C1839" t="s">
        <v>221</v>
      </c>
      <c r="D1839">
        <v>137</v>
      </c>
      <c r="E1839" t="s">
        <v>222</v>
      </c>
      <c r="F1839" t="s">
        <v>22</v>
      </c>
      <c r="G1839" t="s">
        <v>23</v>
      </c>
      <c r="H1839">
        <v>280</v>
      </c>
      <c r="I1839" t="s">
        <v>178</v>
      </c>
      <c r="J1839" t="s">
        <v>26</v>
      </c>
      <c r="K1839">
        <v>3</v>
      </c>
      <c r="L1839">
        <v>2</v>
      </c>
      <c r="M1839" t="s">
        <v>30</v>
      </c>
      <c r="O1839" t="s">
        <v>30</v>
      </c>
      <c r="P1839" t="s">
        <v>30</v>
      </c>
      <c r="Q1839">
        <v>24</v>
      </c>
      <c r="R1839">
        <v>130</v>
      </c>
      <c r="S1839" t="s">
        <v>223</v>
      </c>
    </row>
    <row r="1840" spans="1:19" x14ac:dyDescent="0.35">
      <c r="A1840" t="s">
        <v>32</v>
      </c>
      <c r="B1840">
        <v>4</v>
      </c>
      <c r="C1840" t="s">
        <v>221</v>
      </c>
      <c r="D1840">
        <v>137</v>
      </c>
      <c r="E1840" t="s">
        <v>222</v>
      </c>
      <c r="F1840" t="s">
        <v>22</v>
      </c>
      <c r="G1840" t="s">
        <v>23</v>
      </c>
      <c r="H1840">
        <v>160</v>
      </c>
      <c r="I1840" t="s">
        <v>178</v>
      </c>
      <c r="J1840" t="s">
        <v>26</v>
      </c>
      <c r="K1840">
        <v>3</v>
      </c>
      <c r="L1840">
        <v>2</v>
      </c>
      <c r="M1840" t="s">
        <v>30</v>
      </c>
      <c r="O1840" t="s">
        <v>30</v>
      </c>
      <c r="P1840" t="s">
        <v>30</v>
      </c>
      <c r="Q1840">
        <v>20</v>
      </c>
      <c r="R1840">
        <v>55</v>
      </c>
      <c r="S1840" t="s">
        <v>27</v>
      </c>
    </row>
    <row r="1841" spans="1:19" x14ac:dyDescent="0.35">
      <c r="A1841" t="s">
        <v>33</v>
      </c>
      <c r="B1841">
        <v>5</v>
      </c>
      <c r="C1841" t="s">
        <v>221</v>
      </c>
      <c r="D1841">
        <v>137</v>
      </c>
      <c r="E1841" t="s">
        <v>222</v>
      </c>
      <c r="F1841" t="s">
        <v>22</v>
      </c>
      <c r="G1841" t="s">
        <v>23</v>
      </c>
      <c r="H1841">
        <v>60</v>
      </c>
      <c r="I1841" t="s">
        <v>178</v>
      </c>
      <c r="J1841" t="s">
        <v>26</v>
      </c>
      <c r="K1841">
        <v>3</v>
      </c>
      <c r="L1841">
        <v>2</v>
      </c>
      <c r="M1841" t="s">
        <v>25</v>
      </c>
      <c r="N1841">
        <v>21</v>
      </c>
      <c r="O1841" t="s">
        <v>30</v>
      </c>
      <c r="P1841" t="s">
        <v>30</v>
      </c>
      <c r="Q1841">
        <v>10</v>
      </c>
      <c r="R1841">
        <f>2*45</f>
        <v>90</v>
      </c>
      <c r="S1841" t="s">
        <v>27</v>
      </c>
    </row>
    <row r="1842" spans="1:19" x14ac:dyDescent="0.35">
      <c r="A1842" t="s">
        <v>34</v>
      </c>
      <c r="B1842">
        <v>6</v>
      </c>
      <c r="C1842" t="s">
        <v>221</v>
      </c>
      <c r="D1842">
        <v>137</v>
      </c>
      <c r="E1842" t="s">
        <v>222</v>
      </c>
      <c r="F1842" t="s">
        <v>22</v>
      </c>
      <c r="G1842" t="s">
        <v>23</v>
      </c>
      <c r="H1842">
        <v>439</v>
      </c>
      <c r="I1842" t="s">
        <v>178</v>
      </c>
      <c r="J1842" t="s">
        <v>26</v>
      </c>
      <c r="K1842">
        <v>3</v>
      </c>
      <c r="L1842">
        <v>2</v>
      </c>
      <c r="M1842" t="s">
        <v>25</v>
      </c>
      <c r="N1842">
        <v>18</v>
      </c>
      <c r="O1842" t="s">
        <v>25</v>
      </c>
      <c r="P1842" t="s">
        <v>30</v>
      </c>
      <c r="Q1842">
        <v>30</v>
      </c>
      <c r="R1842">
        <v>300</v>
      </c>
      <c r="S1842" t="s">
        <v>27</v>
      </c>
    </row>
    <row r="1843" spans="1:19" x14ac:dyDescent="0.35">
      <c r="A1843" t="s">
        <v>35</v>
      </c>
      <c r="B1843">
        <v>8</v>
      </c>
      <c r="C1843" t="s">
        <v>221</v>
      </c>
      <c r="D1843">
        <v>137</v>
      </c>
      <c r="E1843" t="s">
        <v>222</v>
      </c>
      <c r="F1843" t="s">
        <v>22</v>
      </c>
      <c r="G1843" t="s">
        <v>23</v>
      </c>
      <c r="H1843">
        <v>57</v>
      </c>
      <c r="I1843" t="s">
        <v>178</v>
      </c>
      <c r="J1843" t="s">
        <v>26</v>
      </c>
      <c r="K1843">
        <v>3</v>
      </c>
      <c r="L1843">
        <v>1</v>
      </c>
      <c r="M1843" t="s">
        <v>25</v>
      </c>
      <c r="O1843" t="s">
        <v>25</v>
      </c>
      <c r="P1843" t="s">
        <v>25</v>
      </c>
      <c r="Q1843">
        <v>20</v>
      </c>
      <c r="R1843">
        <v>18</v>
      </c>
      <c r="S1843" t="s">
        <v>27</v>
      </c>
    </row>
    <row r="1844" spans="1:19" x14ac:dyDescent="0.35">
      <c r="A1844" t="s">
        <v>36</v>
      </c>
      <c r="B1844">
        <v>9</v>
      </c>
      <c r="C1844" t="s">
        <v>221</v>
      </c>
      <c r="D1844">
        <v>137</v>
      </c>
      <c r="E1844" t="s">
        <v>222</v>
      </c>
      <c r="F1844" t="s">
        <v>22</v>
      </c>
      <c r="G1844" t="s">
        <v>23</v>
      </c>
      <c r="H1844">
        <v>190</v>
      </c>
      <c r="I1844" t="s">
        <v>178</v>
      </c>
      <c r="J1844" t="s">
        <v>26</v>
      </c>
      <c r="K1844">
        <v>3</v>
      </c>
      <c r="L1844">
        <v>1</v>
      </c>
      <c r="M1844" t="s">
        <v>25</v>
      </c>
      <c r="O1844" t="s">
        <v>25</v>
      </c>
      <c r="P1844" t="s">
        <v>25</v>
      </c>
      <c r="Q1844">
        <v>40</v>
      </c>
      <c r="R1844">
        <v>130</v>
      </c>
      <c r="S1844" t="s">
        <v>31</v>
      </c>
    </row>
    <row r="1845" spans="1:19" x14ac:dyDescent="0.35">
      <c r="A1845" t="s">
        <v>37</v>
      </c>
      <c r="B1845">
        <v>10</v>
      </c>
      <c r="C1845" t="s">
        <v>221</v>
      </c>
      <c r="D1845">
        <v>137</v>
      </c>
      <c r="E1845" t="s">
        <v>222</v>
      </c>
      <c r="F1845" t="s">
        <v>22</v>
      </c>
      <c r="G1845" t="s">
        <v>23</v>
      </c>
      <c r="H1845">
        <v>169</v>
      </c>
      <c r="I1845" t="s">
        <v>178</v>
      </c>
      <c r="J1845" t="s">
        <v>26</v>
      </c>
      <c r="K1845">
        <v>3</v>
      </c>
      <c r="L1845">
        <v>1</v>
      </c>
      <c r="M1845" t="s">
        <v>25</v>
      </c>
      <c r="O1845" t="s">
        <v>25</v>
      </c>
      <c r="P1845" t="s">
        <v>25</v>
      </c>
      <c r="Q1845">
        <v>30</v>
      </c>
      <c r="R1845">
        <v>169</v>
      </c>
      <c r="S1845" t="s">
        <v>31</v>
      </c>
    </row>
    <row r="1846" spans="1:19" x14ac:dyDescent="0.35">
      <c r="A1846" t="s">
        <v>39</v>
      </c>
      <c r="B1846">
        <v>12</v>
      </c>
      <c r="C1846" t="s">
        <v>221</v>
      </c>
      <c r="D1846">
        <v>137</v>
      </c>
      <c r="E1846" t="s">
        <v>222</v>
      </c>
      <c r="F1846" t="s">
        <v>22</v>
      </c>
      <c r="G1846" t="s">
        <v>23</v>
      </c>
      <c r="H1846">
        <v>245</v>
      </c>
      <c r="I1846" t="s">
        <v>178</v>
      </c>
      <c r="J1846" t="s">
        <v>26</v>
      </c>
      <c r="K1846">
        <v>3</v>
      </c>
      <c r="L1846">
        <v>2</v>
      </c>
      <c r="M1846" t="s">
        <v>25</v>
      </c>
      <c r="N1846">
        <v>18</v>
      </c>
      <c r="O1846" t="s">
        <v>30</v>
      </c>
      <c r="P1846" t="s">
        <v>25</v>
      </c>
      <c r="Q1846">
        <v>24</v>
      </c>
      <c r="R1846">
        <v>80</v>
      </c>
      <c r="S1846" t="s">
        <v>27</v>
      </c>
    </row>
    <row r="1847" spans="1:19" x14ac:dyDescent="0.35">
      <c r="A1847" t="s">
        <v>40</v>
      </c>
      <c r="B1847">
        <v>13</v>
      </c>
      <c r="C1847" t="s">
        <v>221</v>
      </c>
      <c r="D1847">
        <v>137</v>
      </c>
      <c r="E1847" t="s">
        <v>222</v>
      </c>
      <c r="F1847" t="s">
        <v>22</v>
      </c>
      <c r="G1847" t="s">
        <v>23</v>
      </c>
      <c r="H1847">
        <v>80</v>
      </c>
      <c r="I1847" t="s">
        <v>178</v>
      </c>
      <c r="J1847" t="s">
        <v>26</v>
      </c>
      <c r="K1847">
        <v>3</v>
      </c>
      <c r="L1847">
        <v>2</v>
      </c>
      <c r="M1847" t="s">
        <v>25</v>
      </c>
      <c r="N1847">
        <v>18</v>
      </c>
      <c r="O1847" t="s">
        <v>25</v>
      </c>
      <c r="P1847" t="s">
        <v>30</v>
      </c>
      <c r="Q1847">
        <v>30</v>
      </c>
      <c r="R1847">
        <v>45</v>
      </c>
      <c r="S1847" t="s">
        <v>27</v>
      </c>
    </row>
    <row r="1848" spans="1:19" x14ac:dyDescent="0.35">
      <c r="A1848" t="s">
        <v>41</v>
      </c>
      <c r="B1848">
        <v>15</v>
      </c>
      <c r="C1848" t="s">
        <v>221</v>
      </c>
      <c r="D1848">
        <v>137</v>
      </c>
      <c r="E1848" t="s">
        <v>222</v>
      </c>
      <c r="F1848" t="s">
        <v>22</v>
      </c>
      <c r="G1848" t="s">
        <v>23</v>
      </c>
      <c r="H1848">
        <v>300</v>
      </c>
      <c r="I1848" t="s">
        <v>178</v>
      </c>
      <c r="J1848" t="s">
        <v>26</v>
      </c>
      <c r="K1848">
        <v>3</v>
      </c>
      <c r="L1848">
        <v>1</v>
      </c>
      <c r="M1848" t="s">
        <v>30</v>
      </c>
      <c r="N1848">
        <v>18</v>
      </c>
      <c r="O1848" t="s">
        <v>25</v>
      </c>
      <c r="P1848" t="s">
        <v>30</v>
      </c>
      <c r="Q1848">
        <v>0</v>
      </c>
      <c r="R1848">
        <v>460</v>
      </c>
      <c r="S1848" t="s">
        <v>25</v>
      </c>
    </row>
    <row r="1849" spans="1:19" x14ac:dyDescent="0.35">
      <c r="A1849" t="s">
        <v>42</v>
      </c>
      <c r="B1849">
        <v>16</v>
      </c>
      <c r="C1849" t="s">
        <v>221</v>
      </c>
      <c r="D1849">
        <v>137</v>
      </c>
      <c r="E1849" t="s">
        <v>222</v>
      </c>
      <c r="F1849" t="s">
        <v>22</v>
      </c>
      <c r="G1849" t="s">
        <v>23</v>
      </c>
      <c r="H1849">
        <v>75</v>
      </c>
      <c r="I1849" t="s">
        <v>178</v>
      </c>
      <c r="J1849" t="s">
        <v>26</v>
      </c>
      <c r="K1849">
        <v>3</v>
      </c>
      <c r="L1849">
        <v>2</v>
      </c>
      <c r="M1849" t="s">
        <v>30</v>
      </c>
      <c r="O1849" t="s">
        <v>30</v>
      </c>
      <c r="P1849" t="s">
        <v>30</v>
      </c>
      <c r="Q1849">
        <v>32</v>
      </c>
      <c r="R1849">
        <v>40</v>
      </c>
      <c r="S1849" t="s">
        <v>27</v>
      </c>
    </row>
    <row r="1850" spans="1:19" x14ac:dyDescent="0.35">
      <c r="A1850" t="s">
        <v>43</v>
      </c>
      <c r="B1850">
        <v>17</v>
      </c>
      <c r="C1850" t="s">
        <v>221</v>
      </c>
      <c r="D1850">
        <v>137</v>
      </c>
      <c r="E1850" t="s">
        <v>222</v>
      </c>
      <c r="F1850" t="s">
        <v>22</v>
      </c>
      <c r="G1850" t="s">
        <v>23</v>
      </c>
      <c r="H1850">
        <v>100</v>
      </c>
      <c r="I1850" t="s">
        <v>178</v>
      </c>
      <c r="J1850" t="s">
        <v>26</v>
      </c>
      <c r="K1850">
        <v>3</v>
      </c>
      <c r="L1850">
        <v>1</v>
      </c>
      <c r="M1850" t="s">
        <v>25</v>
      </c>
      <c r="N1850">
        <v>18</v>
      </c>
      <c r="O1850" t="s">
        <v>30</v>
      </c>
      <c r="P1850" t="s">
        <v>30</v>
      </c>
      <c r="Q1850">
        <v>20</v>
      </c>
      <c r="R1850">
        <f>2*30</f>
        <v>60</v>
      </c>
      <c r="S1850" t="s">
        <v>27</v>
      </c>
    </row>
    <row r="1851" spans="1:19" x14ac:dyDescent="0.35">
      <c r="A1851" t="s">
        <v>44</v>
      </c>
      <c r="B1851">
        <v>18</v>
      </c>
      <c r="C1851" t="s">
        <v>221</v>
      </c>
      <c r="D1851">
        <v>137</v>
      </c>
      <c r="E1851" t="s">
        <v>222</v>
      </c>
      <c r="F1851" t="s">
        <v>22</v>
      </c>
      <c r="G1851" t="s">
        <v>23</v>
      </c>
      <c r="H1851">
        <v>100</v>
      </c>
      <c r="I1851" t="s">
        <v>178</v>
      </c>
      <c r="J1851" t="s">
        <v>26</v>
      </c>
      <c r="K1851">
        <v>3</v>
      </c>
      <c r="L1851">
        <v>1</v>
      </c>
      <c r="M1851" t="s">
        <v>30</v>
      </c>
      <c r="O1851" t="s">
        <v>30</v>
      </c>
      <c r="P1851" t="s">
        <v>30</v>
      </c>
      <c r="Q1851">
        <v>22</v>
      </c>
      <c r="R1851">
        <v>100</v>
      </c>
      <c r="S1851" t="s">
        <v>27</v>
      </c>
    </row>
    <row r="1852" spans="1:19" x14ac:dyDescent="0.35">
      <c r="A1852" t="s">
        <v>45</v>
      </c>
      <c r="B1852">
        <v>19</v>
      </c>
      <c r="C1852" t="s">
        <v>221</v>
      </c>
      <c r="D1852">
        <v>137</v>
      </c>
      <c r="E1852" t="s">
        <v>222</v>
      </c>
      <c r="F1852" t="s">
        <v>22</v>
      </c>
      <c r="G1852" t="s">
        <v>23</v>
      </c>
      <c r="H1852">
        <v>175</v>
      </c>
      <c r="I1852" t="s">
        <v>178</v>
      </c>
      <c r="J1852" t="s">
        <v>26</v>
      </c>
      <c r="K1852">
        <v>3</v>
      </c>
      <c r="L1852">
        <v>1</v>
      </c>
      <c r="M1852" t="s">
        <v>25</v>
      </c>
      <c r="O1852" t="s">
        <v>25</v>
      </c>
      <c r="P1852" t="s">
        <v>30</v>
      </c>
      <c r="Q1852">
        <v>20</v>
      </c>
      <c r="R1852">
        <v>60</v>
      </c>
      <c r="S1852" t="s">
        <v>27</v>
      </c>
    </row>
    <row r="1853" spans="1:19" x14ac:dyDescent="0.35">
      <c r="A1853" t="s">
        <v>46</v>
      </c>
      <c r="B1853">
        <v>20</v>
      </c>
      <c r="C1853" t="s">
        <v>221</v>
      </c>
      <c r="D1853">
        <v>137</v>
      </c>
      <c r="E1853" t="s">
        <v>222</v>
      </c>
      <c r="F1853" t="s">
        <v>22</v>
      </c>
      <c r="G1853" t="s">
        <v>23</v>
      </c>
      <c r="H1853">
        <v>83</v>
      </c>
      <c r="I1853" t="s">
        <v>178</v>
      </c>
      <c r="J1853" t="s">
        <v>26</v>
      </c>
      <c r="K1853">
        <v>3</v>
      </c>
      <c r="L1853">
        <v>1</v>
      </c>
      <c r="M1853" t="s">
        <v>30</v>
      </c>
      <c r="O1853" t="s">
        <v>30</v>
      </c>
      <c r="P1853" t="s">
        <v>30</v>
      </c>
      <c r="Q1853">
        <v>20</v>
      </c>
      <c r="R1853">
        <v>140</v>
      </c>
      <c r="S1853" t="s">
        <v>27</v>
      </c>
    </row>
    <row r="1854" spans="1:19" x14ac:dyDescent="0.35">
      <c r="A1854" t="s">
        <v>47</v>
      </c>
      <c r="B1854">
        <v>21</v>
      </c>
      <c r="C1854" t="s">
        <v>221</v>
      </c>
      <c r="D1854">
        <v>137</v>
      </c>
      <c r="E1854" t="s">
        <v>222</v>
      </c>
      <c r="F1854" t="s">
        <v>22</v>
      </c>
      <c r="G1854" t="s">
        <v>23</v>
      </c>
      <c r="H1854">
        <v>225</v>
      </c>
      <c r="I1854" t="s">
        <v>178</v>
      </c>
      <c r="J1854" t="s">
        <v>26</v>
      </c>
      <c r="K1854">
        <v>3</v>
      </c>
      <c r="L1854">
        <v>2</v>
      </c>
      <c r="M1854" t="s">
        <v>30</v>
      </c>
      <c r="O1854" t="s">
        <v>25</v>
      </c>
      <c r="P1854" t="s">
        <v>30</v>
      </c>
      <c r="Q1854">
        <v>20</v>
      </c>
      <c r="R1854">
        <v>190</v>
      </c>
      <c r="S1854" t="s">
        <v>27</v>
      </c>
    </row>
    <row r="1855" spans="1:19" x14ac:dyDescent="0.35">
      <c r="A1855" t="s">
        <v>48</v>
      </c>
      <c r="B1855">
        <v>22</v>
      </c>
      <c r="C1855" t="s">
        <v>221</v>
      </c>
      <c r="D1855">
        <v>137</v>
      </c>
      <c r="E1855" t="s">
        <v>222</v>
      </c>
      <c r="F1855" t="s">
        <v>22</v>
      </c>
      <c r="G1855" t="s">
        <v>23</v>
      </c>
      <c r="H1855">
        <v>250</v>
      </c>
      <c r="I1855" t="s">
        <v>178</v>
      </c>
      <c r="J1855" t="s">
        <v>26</v>
      </c>
      <c r="K1855">
        <v>3</v>
      </c>
      <c r="L1855">
        <v>2</v>
      </c>
      <c r="M1855" t="s">
        <v>25</v>
      </c>
      <c r="N1855">
        <v>19</v>
      </c>
      <c r="O1855" t="s">
        <v>30</v>
      </c>
      <c r="P1855" t="s">
        <v>30</v>
      </c>
      <c r="Q1855">
        <v>30</v>
      </c>
      <c r="R1855">
        <v>280</v>
      </c>
      <c r="S1855" t="s">
        <v>31</v>
      </c>
    </row>
    <row r="1856" spans="1:19" x14ac:dyDescent="0.35">
      <c r="A1856" t="s">
        <v>49</v>
      </c>
      <c r="B1856">
        <v>23</v>
      </c>
      <c r="C1856" t="s">
        <v>221</v>
      </c>
      <c r="D1856">
        <v>137</v>
      </c>
      <c r="E1856" t="s">
        <v>222</v>
      </c>
      <c r="F1856" t="s">
        <v>22</v>
      </c>
      <c r="G1856" t="s">
        <v>23</v>
      </c>
      <c r="H1856">
        <v>51</v>
      </c>
      <c r="I1856" t="s">
        <v>178</v>
      </c>
      <c r="J1856" t="s">
        <v>26</v>
      </c>
      <c r="K1856">
        <v>3</v>
      </c>
      <c r="L1856">
        <v>1</v>
      </c>
      <c r="M1856" t="s">
        <v>25</v>
      </c>
      <c r="O1856" t="s">
        <v>30</v>
      </c>
      <c r="P1856" t="s">
        <v>30</v>
      </c>
      <c r="Q1856">
        <v>0</v>
      </c>
      <c r="R1856">
        <v>60</v>
      </c>
      <c r="S1856" t="s">
        <v>27</v>
      </c>
    </row>
    <row r="1857" spans="1:19" x14ac:dyDescent="0.35">
      <c r="A1857" t="s">
        <v>50</v>
      </c>
      <c r="B1857">
        <v>24</v>
      </c>
      <c r="C1857" t="s">
        <v>221</v>
      </c>
      <c r="D1857">
        <v>137</v>
      </c>
      <c r="E1857" t="s">
        <v>222</v>
      </c>
      <c r="F1857" t="s">
        <v>22</v>
      </c>
      <c r="G1857" t="s">
        <v>23</v>
      </c>
      <c r="H1857">
        <v>150</v>
      </c>
      <c r="I1857" t="s">
        <v>178</v>
      </c>
      <c r="J1857" t="s">
        <v>26</v>
      </c>
      <c r="K1857">
        <v>3</v>
      </c>
      <c r="L1857">
        <v>2</v>
      </c>
      <c r="M1857" t="s">
        <v>25</v>
      </c>
      <c r="O1857" t="s">
        <v>30</v>
      </c>
      <c r="P1857" t="s">
        <v>30</v>
      </c>
      <c r="Q1857">
        <v>20</v>
      </c>
      <c r="R1857">
        <v>150</v>
      </c>
      <c r="S1857" t="s">
        <v>27</v>
      </c>
    </row>
    <row r="1858" spans="1:19" x14ac:dyDescent="0.35">
      <c r="A1858" t="s">
        <v>51</v>
      </c>
      <c r="B1858">
        <v>25</v>
      </c>
      <c r="C1858" t="s">
        <v>221</v>
      </c>
      <c r="D1858">
        <v>137</v>
      </c>
      <c r="E1858" t="s">
        <v>222</v>
      </c>
      <c r="F1858" t="s">
        <v>22</v>
      </c>
      <c r="G1858" t="s">
        <v>23</v>
      </c>
      <c r="H1858">
        <v>226</v>
      </c>
      <c r="I1858" t="s">
        <v>178</v>
      </c>
      <c r="J1858" t="s">
        <v>26</v>
      </c>
      <c r="K1858">
        <v>3</v>
      </c>
      <c r="L1858">
        <v>1</v>
      </c>
      <c r="M1858" t="s">
        <v>25</v>
      </c>
      <c r="O1858" t="s">
        <v>25</v>
      </c>
      <c r="P1858" t="s">
        <v>30</v>
      </c>
      <c r="Q1858">
        <v>24</v>
      </c>
      <c r="R1858">
        <v>100</v>
      </c>
      <c r="S1858" t="s">
        <v>27</v>
      </c>
    </row>
    <row r="1859" spans="1:19" x14ac:dyDescent="0.35">
      <c r="A1859" t="s">
        <v>52</v>
      </c>
      <c r="B1859">
        <v>26</v>
      </c>
      <c r="C1859" t="s">
        <v>221</v>
      </c>
      <c r="D1859">
        <v>137</v>
      </c>
      <c r="E1859" t="s">
        <v>222</v>
      </c>
      <c r="F1859" t="s">
        <v>22</v>
      </c>
      <c r="G1859" t="s">
        <v>23</v>
      </c>
      <c r="H1859" s="5">
        <v>216.3</v>
      </c>
      <c r="I1859" t="s">
        <v>178</v>
      </c>
      <c r="J1859" t="s">
        <v>26</v>
      </c>
      <c r="K1859">
        <v>3</v>
      </c>
      <c r="L1859">
        <v>2</v>
      </c>
      <c r="M1859" t="s">
        <v>25</v>
      </c>
      <c r="O1859" t="s">
        <v>30</v>
      </c>
      <c r="P1859" t="s">
        <v>30</v>
      </c>
      <c r="Q1859">
        <v>24</v>
      </c>
      <c r="R1859" s="5">
        <v>194.7</v>
      </c>
      <c r="S1859" t="s">
        <v>27</v>
      </c>
    </row>
    <row r="1860" spans="1:19" x14ac:dyDescent="0.35">
      <c r="A1860" t="s">
        <v>53</v>
      </c>
      <c r="B1860">
        <v>27</v>
      </c>
      <c r="C1860" t="s">
        <v>221</v>
      </c>
      <c r="D1860">
        <v>137</v>
      </c>
      <c r="E1860" t="s">
        <v>222</v>
      </c>
      <c r="F1860" t="s">
        <v>22</v>
      </c>
      <c r="G1860" t="s">
        <v>23</v>
      </c>
      <c r="H1860">
        <v>243.25</v>
      </c>
      <c r="I1860" t="s">
        <v>178</v>
      </c>
      <c r="J1860" t="s">
        <v>26</v>
      </c>
      <c r="K1860">
        <v>3</v>
      </c>
      <c r="L1860">
        <v>1</v>
      </c>
      <c r="M1860" t="s">
        <v>30</v>
      </c>
      <c r="O1860" t="s">
        <v>30</v>
      </c>
      <c r="P1860" t="s">
        <v>30</v>
      </c>
      <c r="Q1860">
        <v>20</v>
      </c>
      <c r="R1860">
        <v>120</v>
      </c>
      <c r="S1860" t="s">
        <v>27</v>
      </c>
    </row>
    <row r="1861" spans="1:19" x14ac:dyDescent="0.35">
      <c r="A1861" t="s">
        <v>54</v>
      </c>
      <c r="B1861">
        <v>28</v>
      </c>
      <c r="C1861" t="s">
        <v>221</v>
      </c>
      <c r="D1861">
        <v>137</v>
      </c>
      <c r="E1861" t="s">
        <v>222</v>
      </c>
      <c r="F1861" t="s">
        <v>22</v>
      </c>
      <c r="G1861" t="s">
        <v>23</v>
      </c>
      <c r="H1861">
        <v>350</v>
      </c>
      <c r="I1861" t="s">
        <v>178</v>
      </c>
      <c r="J1861" t="s">
        <v>26</v>
      </c>
      <c r="K1861">
        <v>3</v>
      </c>
      <c r="L1861">
        <v>2</v>
      </c>
      <c r="M1861" t="s">
        <v>25</v>
      </c>
      <c r="O1861" t="s">
        <v>30</v>
      </c>
      <c r="P1861" t="s">
        <v>30</v>
      </c>
      <c r="Q1861">
        <v>30</v>
      </c>
      <c r="R1861">
        <v>125</v>
      </c>
      <c r="S1861" t="s">
        <v>27</v>
      </c>
    </row>
    <row r="1862" spans="1:19" x14ac:dyDescent="0.35">
      <c r="A1862" t="s">
        <v>55</v>
      </c>
      <c r="B1862">
        <v>29</v>
      </c>
      <c r="C1862" t="s">
        <v>221</v>
      </c>
      <c r="D1862">
        <v>137</v>
      </c>
      <c r="E1862" t="s">
        <v>222</v>
      </c>
      <c r="F1862" t="s">
        <v>22</v>
      </c>
      <c r="G1862" t="s">
        <v>23</v>
      </c>
      <c r="H1862">
        <v>25</v>
      </c>
      <c r="I1862" t="s">
        <v>178</v>
      </c>
      <c r="J1862" t="s">
        <v>26</v>
      </c>
      <c r="K1862">
        <v>3</v>
      </c>
      <c r="L1862">
        <v>2</v>
      </c>
      <c r="M1862" t="s">
        <v>25</v>
      </c>
      <c r="N1862">
        <v>19</v>
      </c>
      <c r="O1862" t="s">
        <v>30</v>
      </c>
      <c r="P1862" t="s">
        <v>30</v>
      </c>
      <c r="Q1862">
        <v>30</v>
      </c>
      <c r="R1862">
        <v>50</v>
      </c>
      <c r="S1862" t="s">
        <v>31</v>
      </c>
    </row>
    <row r="1863" spans="1:19" x14ac:dyDescent="0.35">
      <c r="A1863" t="s">
        <v>38</v>
      </c>
      <c r="B1863">
        <v>11</v>
      </c>
      <c r="C1863" t="s">
        <v>221</v>
      </c>
      <c r="D1863">
        <v>137</v>
      </c>
      <c r="E1863" t="s">
        <v>222</v>
      </c>
      <c r="F1863" t="s">
        <v>22</v>
      </c>
      <c r="G1863" t="s">
        <v>23</v>
      </c>
      <c r="H1863">
        <v>264</v>
      </c>
      <c r="I1863" t="s">
        <v>178</v>
      </c>
      <c r="J1863" t="s">
        <v>26</v>
      </c>
      <c r="K1863">
        <v>3</v>
      </c>
      <c r="L1863">
        <v>2</v>
      </c>
      <c r="M1863" t="s">
        <v>25</v>
      </c>
      <c r="N1863">
        <v>18</v>
      </c>
      <c r="O1863" t="s">
        <v>30</v>
      </c>
      <c r="P1863" t="s">
        <v>30</v>
      </c>
      <c r="Q1863">
        <v>30</v>
      </c>
      <c r="R1863">
        <v>179</v>
      </c>
      <c r="S1863" t="s">
        <v>27</v>
      </c>
    </row>
    <row r="1864" spans="1:19" x14ac:dyDescent="0.35">
      <c r="A1864" t="s">
        <v>56</v>
      </c>
      <c r="B1864">
        <v>30</v>
      </c>
      <c r="C1864" t="s">
        <v>221</v>
      </c>
      <c r="D1864">
        <v>137</v>
      </c>
      <c r="E1864" t="s">
        <v>222</v>
      </c>
      <c r="F1864" t="s">
        <v>22</v>
      </c>
      <c r="G1864" t="s">
        <v>23</v>
      </c>
      <c r="H1864">
        <v>100</v>
      </c>
      <c r="I1864" t="s">
        <v>178</v>
      </c>
      <c r="J1864" t="s">
        <v>26</v>
      </c>
      <c r="K1864">
        <v>3</v>
      </c>
      <c r="L1864">
        <v>2</v>
      </c>
      <c r="M1864" t="s">
        <v>30</v>
      </c>
      <c r="N1864">
        <v>18</v>
      </c>
      <c r="O1864" t="s">
        <v>30</v>
      </c>
      <c r="P1864" t="s">
        <v>30</v>
      </c>
      <c r="Q1864">
        <v>30</v>
      </c>
      <c r="R1864">
        <v>60</v>
      </c>
      <c r="S1864" t="s">
        <v>27</v>
      </c>
    </row>
    <row r="1865" spans="1:19" x14ac:dyDescent="0.35">
      <c r="A1865" t="s">
        <v>57</v>
      </c>
      <c r="B1865">
        <v>31</v>
      </c>
      <c r="C1865" t="s">
        <v>221</v>
      </c>
      <c r="D1865">
        <v>137</v>
      </c>
      <c r="E1865" t="s">
        <v>222</v>
      </c>
      <c r="F1865" t="s">
        <v>22</v>
      </c>
      <c r="G1865" t="s">
        <v>23</v>
      </c>
      <c r="H1865">
        <v>155</v>
      </c>
      <c r="I1865" t="s">
        <v>178</v>
      </c>
      <c r="J1865" t="s">
        <v>26</v>
      </c>
      <c r="K1865">
        <v>3</v>
      </c>
      <c r="L1865">
        <v>2</v>
      </c>
      <c r="M1865" t="s">
        <v>30</v>
      </c>
      <c r="N1865">
        <v>19</v>
      </c>
      <c r="O1865" t="s">
        <v>30</v>
      </c>
      <c r="P1865" t="s">
        <v>30</v>
      </c>
      <c r="Q1865">
        <v>10</v>
      </c>
      <c r="R1865">
        <v>90</v>
      </c>
      <c r="S1865" t="s">
        <v>27</v>
      </c>
    </row>
    <row r="1866" spans="1:19" x14ac:dyDescent="0.35">
      <c r="A1866" t="s">
        <v>58</v>
      </c>
      <c r="B1866">
        <v>32</v>
      </c>
      <c r="C1866" t="s">
        <v>221</v>
      </c>
      <c r="D1866">
        <v>137</v>
      </c>
      <c r="E1866" t="s">
        <v>222</v>
      </c>
      <c r="F1866" t="s">
        <v>22</v>
      </c>
      <c r="G1866" t="s">
        <v>23</v>
      </c>
      <c r="H1866">
        <v>240.25</v>
      </c>
      <c r="I1866" t="s">
        <v>178</v>
      </c>
      <c r="J1866" t="s">
        <v>26</v>
      </c>
      <c r="K1866">
        <v>3</v>
      </c>
      <c r="L1866">
        <v>2</v>
      </c>
      <c r="M1866" t="s">
        <v>30</v>
      </c>
      <c r="N1866">
        <v>18</v>
      </c>
      <c r="O1866" t="s">
        <v>30</v>
      </c>
      <c r="P1866" t="s">
        <v>30</v>
      </c>
      <c r="Q1866">
        <v>30</v>
      </c>
      <c r="R1866">
        <v>200</v>
      </c>
      <c r="S1866" t="s">
        <v>27</v>
      </c>
    </row>
    <row r="1867" spans="1:19" x14ac:dyDescent="0.35">
      <c r="A1867" t="s">
        <v>59</v>
      </c>
      <c r="B1867">
        <v>33</v>
      </c>
      <c r="C1867" t="s">
        <v>221</v>
      </c>
      <c r="D1867">
        <v>137</v>
      </c>
      <c r="E1867" t="s">
        <v>222</v>
      </c>
      <c r="F1867" t="s">
        <v>22</v>
      </c>
      <c r="G1867" t="s">
        <v>23</v>
      </c>
      <c r="H1867">
        <v>218</v>
      </c>
      <c r="I1867" t="s">
        <v>178</v>
      </c>
      <c r="J1867" t="s">
        <v>26</v>
      </c>
      <c r="K1867">
        <v>3</v>
      </c>
      <c r="L1867">
        <v>2</v>
      </c>
      <c r="M1867" t="s">
        <v>25</v>
      </c>
      <c r="O1867" t="s">
        <v>30</v>
      </c>
      <c r="P1867" t="s">
        <v>30</v>
      </c>
      <c r="Q1867">
        <v>24</v>
      </c>
      <c r="R1867">
        <v>110</v>
      </c>
      <c r="S1867" t="s">
        <v>224</v>
      </c>
    </row>
    <row r="1868" spans="1:19" x14ac:dyDescent="0.35">
      <c r="A1868" t="s">
        <v>60</v>
      </c>
      <c r="B1868">
        <v>34</v>
      </c>
      <c r="C1868" t="s">
        <v>221</v>
      </c>
      <c r="D1868">
        <v>137</v>
      </c>
      <c r="E1868" t="s">
        <v>222</v>
      </c>
      <c r="F1868" t="s">
        <v>22</v>
      </c>
      <c r="G1868" t="s">
        <v>23</v>
      </c>
      <c r="H1868">
        <v>242.5</v>
      </c>
      <c r="I1868" t="s">
        <v>178</v>
      </c>
      <c r="J1868" t="s">
        <v>26</v>
      </c>
      <c r="K1868">
        <v>3</v>
      </c>
      <c r="L1868">
        <v>2</v>
      </c>
      <c r="M1868" t="s">
        <v>25</v>
      </c>
      <c r="N1868">
        <v>18</v>
      </c>
      <c r="O1868" t="s">
        <v>30</v>
      </c>
      <c r="P1868" t="s">
        <v>30</v>
      </c>
      <c r="Q1868">
        <v>30</v>
      </c>
      <c r="R1868">
        <v>100</v>
      </c>
      <c r="S1868" t="s">
        <v>27</v>
      </c>
    </row>
    <row r="1869" spans="1:19" x14ac:dyDescent="0.35">
      <c r="A1869" t="s">
        <v>61</v>
      </c>
      <c r="B1869">
        <v>35</v>
      </c>
      <c r="C1869" t="s">
        <v>221</v>
      </c>
      <c r="D1869">
        <v>137</v>
      </c>
      <c r="E1869" t="s">
        <v>222</v>
      </c>
      <c r="F1869" t="s">
        <v>22</v>
      </c>
      <c r="G1869" t="s">
        <v>23</v>
      </c>
      <c r="H1869">
        <v>250</v>
      </c>
      <c r="I1869" t="s">
        <v>178</v>
      </c>
      <c r="J1869" t="s">
        <v>26</v>
      </c>
      <c r="K1869">
        <v>3</v>
      </c>
      <c r="L1869">
        <v>2</v>
      </c>
      <c r="M1869" t="s">
        <v>25</v>
      </c>
      <c r="O1869" t="s">
        <v>25</v>
      </c>
      <c r="P1869" t="s">
        <v>25</v>
      </c>
      <c r="Q1869">
        <v>30</v>
      </c>
      <c r="R1869">
        <v>120</v>
      </c>
      <c r="S1869" t="s">
        <v>27</v>
      </c>
    </row>
    <row r="1870" spans="1:19" x14ac:dyDescent="0.35">
      <c r="A1870" t="s">
        <v>62</v>
      </c>
      <c r="B1870">
        <v>36</v>
      </c>
      <c r="C1870" t="s">
        <v>221</v>
      </c>
      <c r="D1870">
        <v>137</v>
      </c>
      <c r="E1870" t="s">
        <v>222</v>
      </c>
      <c r="F1870" t="s">
        <v>22</v>
      </c>
      <c r="G1870" t="s">
        <v>23</v>
      </c>
      <c r="H1870">
        <v>103</v>
      </c>
      <c r="I1870" t="s">
        <v>178</v>
      </c>
      <c r="J1870" t="s">
        <v>26</v>
      </c>
      <c r="K1870">
        <v>3</v>
      </c>
      <c r="L1870">
        <v>1</v>
      </c>
      <c r="M1870" t="s">
        <v>25</v>
      </c>
      <c r="N1870">
        <v>18</v>
      </c>
      <c r="O1870" t="s">
        <v>30</v>
      </c>
      <c r="P1870" t="s">
        <v>25</v>
      </c>
      <c r="Q1870">
        <v>24</v>
      </c>
      <c r="R1870">
        <v>103</v>
      </c>
      <c r="S1870" t="s">
        <v>27</v>
      </c>
    </row>
    <row r="1871" spans="1:19" x14ac:dyDescent="0.35">
      <c r="A1871" t="s">
        <v>63</v>
      </c>
      <c r="B1871">
        <v>37</v>
      </c>
      <c r="C1871" t="s">
        <v>221</v>
      </c>
      <c r="D1871">
        <v>137</v>
      </c>
      <c r="E1871" t="s">
        <v>222</v>
      </c>
      <c r="F1871" t="s">
        <v>22</v>
      </c>
      <c r="G1871" t="s">
        <v>23</v>
      </c>
      <c r="H1871">
        <v>150</v>
      </c>
      <c r="I1871" t="s">
        <v>178</v>
      </c>
      <c r="J1871" t="s">
        <v>26</v>
      </c>
      <c r="K1871">
        <v>3</v>
      </c>
      <c r="L1871">
        <v>2</v>
      </c>
      <c r="M1871" t="s">
        <v>25</v>
      </c>
      <c r="O1871" t="s">
        <v>30</v>
      </c>
      <c r="P1871" t="s">
        <v>30</v>
      </c>
      <c r="Q1871">
        <v>40</v>
      </c>
      <c r="R1871">
        <v>240</v>
      </c>
      <c r="S1871" t="s">
        <v>27</v>
      </c>
    </row>
    <row r="1872" spans="1:19" x14ac:dyDescent="0.35">
      <c r="A1872" t="s">
        <v>64</v>
      </c>
      <c r="B1872">
        <v>38</v>
      </c>
      <c r="C1872" t="s">
        <v>221</v>
      </c>
      <c r="D1872">
        <v>137</v>
      </c>
      <c r="E1872" t="s">
        <v>222</v>
      </c>
      <c r="F1872" t="s">
        <v>22</v>
      </c>
      <c r="G1872" t="s">
        <v>23</v>
      </c>
      <c r="H1872">
        <v>241.25</v>
      </c>
      <c r="I1872" t="s">
        <v>178</v>
      </c>
      <c r="J1872" t="s">
        <v>26</v>
      </c>
      <c r="K1872">
        <v>3</v>
      </c>
      <c r="L1872">
        <v>2</v>
      </c>
      <c r="M1872" t="s">
        <v>25</v>
      </c>
      <c r="O1872" t="s">
        <v>30</v>
      </c>
      <c r="P1872" t="s">
        <v>30</v>
      </c>
      <c r="Q1872">
        <v>25</v>
      </c>
      <c r="R1872">
        <f>2*60</f>
        <v>120</v>
      </c>
      <c r="S1872" t="s">
        <v>27</v>
      </c>
    </row>
    <row r="1873" spans="1:19" x14ac:dyDescent="0.35">
      <c r="A1873" t="s">
        <v>65</v>
      </c>
      <c r="B1873">
        <v>39</v>
      </c>
      <c r="C1873" t="s">
        <v>221</v>
      </c>
      <c r="D1873">
        <v>137</v>
      </c>
      <c r="E1873" t="s">
        <v>222</v>
      </c>
      <c r="F1873" t="s">
        <v>22</v>
      </c>
      <c r="G1873" t="s">
        <v>23</v>
      </c>
      <c r="H1873">
        <v>100</v>
      </c>
      <c r="I1873" t="s">
        <v>178</v>
      </c>
      <c r="J1873" t="s">
        <v>26</v>
      </c>
      <c r="K1873">
        <v>3</v>
      </c>
      <c r="L1873">
        <v>2</v>
      </c>
      <c r="M1873" t="s">
        <v>25</v>
      </c>
      <c r="O1873" t="s">
        <v>25</v>
      </c>
      <c r="P1873" t="s">
        <v>30</v>
      </c>
      <c r="Q1873">
        <v>12</v>
      </c>
      <c r="R1873">
        <v>70</v>
      </c>
      <c r="S1873" t="s">
        <v>27</v>
      </c>
    </row>
    <row r="1874" spans="1:19" x14ac:dyDescent="0.35">
      <c r="A1874" t="s">
        <v>66</v>
      </c>
      <c r="B1874">
        <v>40</v>
      </c>
      <c r="C1874" t="s">
        <v>221</v>
      </c>
      <c r="D1874">
        <v>137</v>
      </c>
      <c r="E1874" t="s">
        <v>222</v>
      </c>
      <c r="F1874" t="s">
        <v>22</v>
      </c>
      <c r="G1874" t="s">
        <v>23</v>
      </c>
      <c r="H1874">
        <v>135</v>
      </c>
      <c r="I1874" t="s">
        <v>178</v>
      </c>
      <c r="J1874" t="s">
        <v>26</v>
      </c>
      <c r="K1874">
        <v>3</v>
      </c>
      <c r="L1874">
        <v>1</v>
      </c>
      <c r="M1874" t="s">
        <v>30</v>
      </c>
      <c r="O1874" t="s">
        <v>30</v>
      </c>
      <c r="P1874" t="s">
        <v>30</v>
      </c>
      <c r="Q1874">
        <v>30</v>
      </c>
      <c r="R1874">
        <f>2*60</f>
        <v>120</v>
      </c>
      <c r="S1874" t="s">
        <v>27</v>
      </c>
    </row>
    <row r="1875" spans="1:19" x14ac:dyDescent="0.35">
      <c r="A1875" t="s">
        <v>67</v>
      </c>
      <c r="B1875">
        <v>41</v>
      </c>
      <c r="C1875" t="s">
        <v>221</v>
      </c>
      <c r="D1875">
        <v>137</v>
      </c>
      <c r="E1875" t="s">
        <v>222</v>
      </c>
      <c r="F1875" t="s">
        <v>22</v>
      </c>
      <c r="G1875" t="s">
        <v>23</v>
      </c>
      <c r="H1875" s="5">
        <v>210.5</v>
      </c>
      <c r="I1875" t="s">
        <v>178</v>
      </c>
      <c r="J1875" t="s">
        <v>26</v>
      </c>
      <c r="K1875">
        <v>3</v>
      </c>
      <c r="L1875">
        <v>2</v>
      </c>
      <c r="M1875" t="s">
        <v>25</v>
      </c>
      <c r="N1875">
        <v>18</v>
      </c>
      <c r="O1875" t="s">
        <v>30</v>
      </c>
      <c r="P1875" t="s">
        <v>30</v>
      </c>
      <c r="Q1875">
        <v>24</v>
      </c>
      <c r="R1875">
        <f>2*110</f>
        <v>220</v>
      </c>
      <c r="S1875" t="s">
        <v>31</v>
      </c>
    </row>
    <row r="1876" spans="1:19" x14ac:dyDescent="0.35">
      <c r="A1876" t="s">
        <v>68</v>
      </c>
      <c r="B1876">
        <v>42</v>
      </c>
      <c r="C1876" t="s">
        <v>221</v>
      </c>
      <c r="D1876">
        <v>137</v>
      </c>
      <c r="E1876" t="s">
        <v>222</v>
      </c>
      <c r="F1876" t="s">
        <v>22</v>
      </c>
      <c r="G1876" t="s">
        <v>23</v>
      </c>
      <c r="H1876">
        <v>30</v>
      </c>
      <c r="I1876" t="s">
        <v>178</v>
      </c>
      <c r="J1876" t="s">
        <v>26</v>
      </c>
      <c r="K1876">
        <v>3</v>
      </c>
      <c r="L1876">
        <v>1</v>
      </c>
      <c r="M1876" t="s">
        <v>25</v>
      </c>
      <c r="N1876">
        <v>18</v>
      </c>
      <c r="O1876" t="s">
        <v>30</v>
      </c>
      <c r="P1876" t="s">
        <v>25</v>
      </c>
      <c r="Q1876">
        <v>30</v>
      </c>
      <c r="R1876">
        <v>45</v>
      </c>
      <c r="S1876" t="s">
        <v>27</v>
      </c>
    </row>
    <row r="1877" spans="1:19" x14ac:dyDescent="0.35">
      <c r="A1877" t="s">
        <v>69</v>
      </c>
      <c r="B1877">
        <v>44</v>
      </c>
      <c r="C1877" t="s">
        <v>221</v>
      </c>
      <c r="D1877">
        <v>137</v>
      </c>
      <c r="E1877" t="s">
        <v>222</v>
      </c>
      <c r="F1877" t="s">
        <v>22</v>
      </c>
      <c r="G1877" t="s">
        <v>23</v>
      </c>
      <c r="H1877">
        <v>50</v>
      </c>
      <c r="I1877" t="s">
        <v>178</v>
      </c>
      <c r="J1877" t="s">
        <v>26</v>
      </c>
      <c r="K1877">
        <v>3</v>
      </c>
      <c r="L1877">
        <v>1</v>
      </c>
      <c r="M1877" t="s">
        <v>25</v>
      </c>
      <c r="N1877">
        <v>18</v>
      </c>
      <c r="O1877" t="s">
        <v>30</v>
      </c>
      <c r="P1877" t="s">
        <v>30</v>
      </c>
      <c r="Q1877">
        <v>24</v>
      </c>
      <c r="R1877">
        <v>50</v>
      </c>
      <c r="S1877" t="s">
        <v>27</v>
      </c>
    </row>
    <row r="1878" spans="1:19" x14ac:dyDescent="0.35">
      <c r="A1878" t="s">
        <v>70</v>
      </c>
      <c r="B1878">
        <v>45</v>
      </c>
      <c r="C1878" t="s">
        <v>221</v>
      </c>
      <c r="D1878">
        <v>137</v>
      </c>
      <c r="E1878" t="s">
        <v>222</v>
      </c>
      <c r="F1878" t="s">
        <v>22</v>
      </c>
      <c r="G1878" t="s">
        <v>23</v>
      </c>
      <c r="H1878">
        <v>120</v>
      </c>
      <c r="I1878" t="s">
        <v>178</v>
      </c>
      <c r="J1878" t="s">
        <v>26</v>
      </c>
      <c r="K1878">
        <v>3</v>
      </c>
      <c r="L1878">
        <v>1</v>
      </c>
      <c r="M1878" t="s">
        <v>30</v>
      </c>
      <c r="N1878">
        <v>18</v>
      </c>
      <c r="O1878" t="s">
        <v>30</v>
      </c>
      <c r="P1878" t="s">
        <v>30</v>
      </c>
      <c r="Q1878">
        <v>30</v>
      </c>
      <c r="R1878">
        <v>80</v>
      </c>
      <c r="S1878" t="s">
        <v>27</v>
      </c>
    </row>
    <row r="1879" spans="1:19" x14ac:dyDescent="0.35">
      <c r="A1879" t="s">
        <v>71</v>
      </c>
      <c r="B1879">
        <v>46</v>
      </c>
      <c r="C1879" t="s">
        <v>221</v>
      </c>
      <c r="D1879">
        <v>137</v>
      </c>
      <c r="E1879" t="s">
        <v>222</v>
      </c>
      <c r="F1879" t="s">
        <v>22</v>
      </c>
      <c r="G1879" t="s">
        <v>23</v>
      </c>
      <c r="H1879">
        <v>60</v>
      </c>
      <c r="I1879" t="s">
        <v>178</v>
      </c>
      <c r="J1879" t="s">
        <v>26</v>
      </c>
      <c r="K1879">
        <v>3</v>
      </c>
      <c r="L1879">
        <v>1</v>
      </c>
      <c r="M1879" t="s">
        <v>25</v>
      </c>
      <c r="O1879" t="s">
        <v>30</v>
      </c>
      <c r="P1879" t="s">
        <v>30</v>
      </c>
      <c r="Q1879">
        <v>30</v>
      </c>
      <c r="R1879">
        <f>2*50</f>
        <v>100</v>
      </c>
      <c r="S1879" t="s">
        <v>31</v>
      </c>
    </row>
    <row r="1880" spans="1:19" x14ac:dyDescent="0.35">
      <c r="A1880" t="s">
        <v>72</v>
      </c>
      <c r="B1880">
        <v>47</v>
      </c>
      <c r="C1880" t="s">
        <v>221</v>
      </c>
      <c r="D1880">
        <v>137</v>
      </c>
      <c r="E1880" t="s">
        <v>222</v>
      </c>
      <c r="F1880" t="s">
        <v>22</v>
      </c>
      <c r="G1880" t="s">
        <v>23</v>
      </c>
      <c r="H1880">
        <v>115</v>
      </c>
      <c r="I1880" t="s">
        <v>178</v>
      </c>
      <c r="J1880" t="s">
        <v>26</v>
      </c>
      <c r="K1880">
        <v>3</v>
      </c>
      <c r="L1880">
        <v>1</v>
      </c>
      <c r="M1880" t="s">
        <v>30</v>
      </c>
      <c r="O1880" t="s">
        <v>30</v>
      </c>
      <c r="P1880" t="s">
        <v>30</v>
      </c>
      <c r="Q1880">
        <v>30</v>
      </c>
      <c r="R1880">
        <v>55</v>
      </c>
      <c r="S1880" t="s">
        <v>31</v>
      </c>
    </row>
    <row r="1881" spans="1:19" x14ac:dyDescent="0.35">
      <c r="A1881" t="s">
        <v>73</v>
      </c>
      <c r="B1881">
        <v>48</v>
      </c>
      <c r="C1881" t="s">
        <v>221</v>
      </c>
      <c r="D1881">
        <v>137</v>
      </c>
      <c r="E1881" t="s">
        <v>222</v>
      </c>
      <c r="F1881" t="s">
        <v>22</v>
      </c>
      <c r="G1881" t="s">
        <v>23</v>
      </c>
      <c r="H1881">
        <v>125</v>
      </c>
      <c r="I1881" t="s">
        <v>178</v>
      </c>
      <c r="J1881" t="s">
        <v>26</v>
      </c>
      <c r="K1881">
        <v>3</v>
      </c>
      <c r="L1881">
        <v>2</v>
      </c>
      <c r="M1881" t="s">
        <v>25</v>
      </c>
      <c r="O1881" t="s">
        <v>30</v>
      </c>
      <c r="P1881" t="s">
        <v>30</v>
      </c>
      <c r="Q1881">
        <v>20</v>
      </c>
      <c r="R1881">
        <v>184</v>
      </c>
      <c r="S1881" t="s">
        <v>27</v>
      </c>
    </row>
    <row r="1882" spans="1:19" x14ac:dyDescent="0.35">
      <c r="A1882" t="s">
        <v>74</v>
      </c>
      <c r="B1882">
        <v>49</v>
      </c>
      <c r="C1882" t="s">
        <v>221</v>
      </c>
      <c r="D1882">
        <v>137</v>
      </c>
      <c r="E1882" t="s">
        <v>222</v>
      </c>
      <c r="F1882" t="s">
        <v>22</v>
      </c>
      <c r="G1882" t="s">
        <v>23</v>
      </c>
      <c r="H1882">
        <v>60</v>
      </c>
      <c r="I1882" t="s">
        <v>178</v>
      </c>
      <c r="J1882" t="s">
        <v>26</v>
      </c>
      <c r="K1882">
        <v>3</v>
      </c>
      <c r="L1882">
        <v>1</v>
      </c>
      <c r="M1882" t="s">
        <v>30</v>
      </c>
      <c r="O1882" t="s">
        <v>30</v>
      </c>
      <c r="P1882" t="s">
        <v>30</v>
      </c>
      <c r="Q1882">
        <v>20</v>
      </c>
      <c r="R1882">
        <v>47</v>
      </c>
      <c r="S1882" t="s">
        <v>27</v>
      </c>
    </row>
    <row r="1883" spans="1:19" x14ac:dyDescent="0.35">
      <c r="A1883" t="s">
        <v>75</v>
      </c>
      <c r="B1883">
        <v>50</v>
      </c>
      <c r="C1883" t="s">
        <v>221</v>
      </c>
      <c r="D1883">
        <v>137</v>
      </c>
      <c r="E1883" t="s">
        <v>222</v>
      </c>
      <c r="F1883" t="s">
        <v>22</v>
      </c>
      <c r="G1883" t="s">
        <v>23</v>
      </c>
      <c r="H1883">
        <v>150</v>
      </c>
      <c r="I1883" t="s">
        <v>178</v>
      </c>
      <c r="J1883" t="s">
        <v>26</v>
      </c>
      <c r="K1883">
        <v>3</v>
      </c>
      <c r="L1883">
        <v>1</v>
      </c>
      <c r="M1883" t="s">
        <v>25</v>
      </c>
      <c r="O1883" t="s">
        <v>25</v>
      </c>
      <c r="P1883" t="s">
        <v>30</v>
      </c>
      <c r="Q1883">
        <v>16</v>
      </c>
      <c r="R1883">
        <v>100</v>
      </c>
      <c r="S1883" t="s">
        <v>27</v>
      </c>
    </row>
    <row r="1884" spans="1:19" x14ac:dyDescent="0.35">
      <c r="A1884" t="s">
        <v>76</v>
      </c>
      <c r="B1884">
        <v>51</v>
      </c>
      <c r="C1884" t="s">
        <v>221</v>
      </c>
      <c r="D1884">
        <v>137</v>
      </c>
      <c r="E1884" t="s">
        <v>222</v>
      </c>
      <c r="F1884" t="s">
        <v>22</v>
      </c>
      <c r="G1884" t="s">
        <v>23</v>
      </c>
      <c r="H1884">
        <v>100</v>
      </c>
      <c r="I1884" t="s">
        <v>178</v>
      </c>
      <c r="J1884" t="s">
        <v>26</v>
      </c>
      <c r="K1884">
        <v>3</v>
      </c>
      <c r="L1884">
        <v>1</v>
      </c>
      <c r="M1884" t="s">
        <v>25</v>
      </c>
      <c r="N1884">
        <v>18</v>
      </c>
      <c r="O1884" t="s">
        <v>25</v>
      </c>
      <c r="P1884" t="s">
        <v>30</v>
      </c>
      <c r="Q1884">
        <v>30</v>
      </c>
      <c r="R1884">
        <v>70</v>
      </c>
      <c r="S1884" t="s">
        <v>27</v>
      </c>
    </row>
    <row r="1885" spans="1:19" x14ac:dyDescent="0.35">
      <c r="A1885" t="s">
        <v>77</v>
      </c>
      <c r="B1885">
        <v>53</v>
      </c>
      <c r="C1885" t="s">
        <v>221</v>
      </c>
      <c r="D1885">
        <v>137</v>
      </c>
      <c r="E1885" t="s">
        <v>222</v>
      </c>
      <c r="F1885" t="s">
        <v>22</v>
      </c>
      <c r="G1885" t="s">
        <v>23</v>
      </c>
      <c r="H1885">
        <v>60</v>
      </c>
      <c r="I1885" t="s">
        <v>178</v>
      </c>
      <c r="J1885" t="s">
        <v>26</v>
      </c>
      <c r="K1885">
        <v>3</v>
      </c>
      <c r="L1885">
        <v>2</v>
      </c>
      <c r="M1885" t="s">
        <v>25</v>
      </c>
      <c r="O1885" t="s">
        <v>30</v>
      </c>
      <c r="P1885" t="s">
        <v>30</v>
      </c>
      <c r="Q1885">
        <v>24</v>
      </c>
      <c r="R1885">
        <f>2*70</f>
        <v>140</v>
      </c>
      <c r="S1885" t="s">
        <v>27</v>
      </c>
    </row>
    <row r="1886" spans="1:19" x14ac:dyDescent="0.35">
      <c r="A1886" t="s">
        <v>79</v>
      </c>
      <c r="B1886">
        <v>54</v>
      </c>
      <c r="C1886" t="s">
        <v>221</v>
      </c>
      <c r="D1886">
        <v>137</v>
      </c>
      <c r="E1886" t="s">
        <v>222</v>
      </c>
      <c r="F1886" t="s">
        <v>22</v>
      </c>
      <c r="G1886" t="s">
        <v>23</v>
      </c>
      <c r="H1886">
        <v>165</v>
      </c>
      <c r="I1886" t="s">
        <v>178</v>
      </c>
      <c r="J1886" t="s">
        <v>26</v>
      </c>
      <c r="K1886">
        <v>3</v>
      </c>
      <c r="L1886">
        <v>1</v>
      </c>
      <c r="M1886" t="s">
        <v>25</v>
      </c>
      <c r="N1886">
        <v>18</v>
      </c>
      <c r="O1886" t="s">
        <v>30</v>
      </c>
      <c r="P1886" t="s">
        <v>30</v>
      </c>
      <c r="Q1886">
        <v>24</v>
      </c>
      <c r="R1886">
        <v>60</v>
      </c>
      <c r="S1886" t="s">
        <v>27</v>
      </c>
    </row>
    <row r="1887" spans="1:19" x14ac:dyDescent="0.35">
      <c r="A1887" t="s">
        <v>80</v>
      </c>
      <c r="B1887">
        <v>55</v>
      </c>
      <c r="C1887" t="s">
        <v>221</v>
      </c>
      <c r="D1887">
        <v>137</v>
      </c>
      <c r="E1887" t="s">
        <v>222</v>
      </c>
      <c r="F1887" t="s">
        <v>22</v>
      </c>
      <c r="G1887" t="s">
        <v>23</v>
      </c>
      <c r="H1887">
        <v>150</v>
      </c>
      <c r="I1887" t="s">
        <v>178</v>
      </c>
      <c r="J1887" t="s">
        <v>26</v>
      </c>
      <c r="K1887">
        <v>3</v>
      </c>
      <c r="L1887">
        <v>2</v>
      </c>
      <c r="M1887" t="s">
        <v>25</v>
      </c>
      <c r="O1887" t="s">
        <v>25</v>
      </c>
      <c r="P1887" t="s">
        <v>30</v>
      </c>
      <c r="Q1887">
        <v>20</v>
      </c>
      <c r="R1887">
        <v>56</v>
      </c>
      <c r="S1887" t="s">
        <v>27</v>
      </c>
    </row>
    <row r="1888" spans="1:19" x14ac:dyDescent="0.35">
      <c r="A1888" t="s">
        <v>81</v>
      </c>
      <c r="B1888">
        <v>56</v>
      </c>
      <c r="C1888" t="s">
        <v>221</v>
      </c>
      <c r="D1888">
        <v>137</v>
      </c>
      <c r="E1888" t="s">
        <v>222</v>
      </c>
      <c r="F1888" t="s">
        <v>22</v>
      </c>
      <c r="G1888" t="s">
        <v>23</v>
      </c>
      <c r="H1888">
        <v>190</v>
      </c>
      <c r="I1888" t="s">
        <v>178</v>
      </c>
      <c r="J1888" t="s">
        <v>26</v>
      </c>
      <c r="K1888">
        <v>3</v>
      </c>
      <c r="L1888">
        <v>2</v>
      </c>
      <c r="M1888" t="s">
        <v>30</v>
      </c>
      <c r="O1888" t="s">
        <v>30</v>
      </c>
      <c r="P1888" t="s">
        <v>30</v>
      </c>
      <c r="Q1888">
        <v>30</v>
      </c>
      <c r="R1888">
        <f>2*50</f>
        <v>100</v>
      </c>
      <c r="S1888" t="s">
        <v>27</v>
      </c>
    </row>
    <row r="1889" spans="1:19" x14ac:dyDescent="0.35">
      <c r="A1889" t="s">
        <v>19</v>
      </c>
      <c r="B1889">
        <v>1</v>
      </c>
      <c r="C1889" t="s">
        <v>225</v>
      </c>
      <c r="D1889">
        <v>138</v>
      </c>
      <c r="E1889" t="s">
        <v>226</v>
      </c>
      <c r="F1889" t="s">
        <v>22</v>
      </c>
      <c r="G1889" t="s">
        <v>23</v>
      </c>
      <c r="H1889">
        <v>335</v>
      </c>
      <c r="I1889" t="s">
        <v>24</v>
      </c>
      <c r="J1889">
        <v>2000</v>
      </c>
      <c r="K1889">
        <v>6</v>
      </c>
      <c r="L1889">
        <v>1</v>
      </c>
      <c r="M1889" t="s">
        <v>25</v>
      </c>
      <c r="N1889" t="s">
        <v>26</v>
      </c>
      <c r="O1889" t="s">
        <v>25</v>
      </c>
      <c r="P1889" t="s">
        <v>25</v>
      </c>
      <c r="Q1889">
        <v>50</v>
      </c>
      <c r="R1889">
        <f>2*300</f>
        <v>600</v>
      </c>
      <c r="S1889" t="s">
        <v>27</v>
      </c>
    </row>
    <row r="1890" spans="1:19" x14ac:dyDescent="0.35">
      <c r="A1890" t="s">
        <v>28</v>
      </c>
      <c r="B1890">
        <v>2</v>
      </c>
      <c r="C1890" t="s">
        <v>225</v>
      </c>
      <c r="D1890">
        <v>138</v>
      </c>
      <c r="E1890" t="s">
        <v>226</v>
      </c>
      <c r="F1890" t="s">
        <v>22</v>
      </c>
      <c r="G1890" t="s">
        <v>23</v>
      </c>
      <c r="H1890">
        <v>825</v>
      </c>
      <c r="I1890" t="s">
        <v>24</v>
      </c>
      <c r="J1890">
        <v>4000</v>
      </c>
      <c r="K1890">
        <v>6</v>
      </c>
      <c r="L1890">
        <v>1</v>
      </c>
      <c r="M1890" t="s">
        <v>25</v>
      </c>
      <c r="N1890" t="s">
        <v>26</v>
      </c>
      <c r="O1890" t="s">
        <v>25</v>
      </c>
      <c r="P1890" t="s">
        <v>25</v>
      </c>
      <c r="Q1890">
        <v>50</v>
      </c>
      <c r="R1890">
        <v>425</v>
      </c>
      <c r="S1890" t="s">
        <v>27</v>
      </c>
    </row>
    <row r="1891" spans="1:19" x14ac:dyDescent="0.35">
      <c r="A1891" t="s">
        <v>32</v>
      </c>
      <c r="B1891">
        <v>4</v>
      </c>
      <c r="C1891" t="s">
        <v>225</v>
      </c>
      <c r="D1891">
        <v>138</v>
      </c>
      <c r="E1891" t="s">
        <v>226</v>
      </c>
      <c r="F1891" t="s">
        <v>22</v>
      </c>
      <c r="G1891" t="s">
        <v>23</v>
      </c>
      <c r="H1891">
        <v>500</v>
      </c>
      <c r="I1891" t="s">
        <v>24</v>
      </c>
      <c r="J1891">
        <v>2000</v>
      </c>
      <c r="K1891">
        <v>6</v>
      </c>
      <c r="L1891">
        <v>1</v>
      </c>
      <c r="M1891" t="s">
        <v>30</v>
      </c>
      <c r="N1891" t="s">
        <v>26</v>
      </c>
      <c r="O1891" t="s">
        <v>30</v>
      </c>
      <c r="P1891" t="s">
        <v>25</v>
      </c>
      <c r="Q1891">
        <v>40</v>
      </c>
      <c r="R1891">
        <v>500</v>
      </c>
      <c r="S1891" t="s">
        <v>27</v>
      </c>
    </row>
    <row r="1892" spans="1:19" x14ac:dyDescent="0.35">
      <c r="A1892" t="s">
        <v>33</v>
      </c>
      <c r="B1892">
        <v>5</v>
      </c>
      <c r="C1892" t="s">
        <v>225</v>
      </c>
      <c r="D1892">
        <v>138</v>
      </c>
      <c r="E1892" t="s">
        <v>226</v>
      </c>
      <c r="F1892" t="s">
        <v>22</v>
      </c>
      <c r="G1892" t="s">
        <v>23</v>
      </c>
      <c r="H1892">
        <v>500</v>
      </c>
      <c r="I1892" t="s">
        <v>24</v>
      </c>
      <c r="J1892">
        <v>2000</v>
      </c>
      <c r="K1892">
        <v>6</v>
      </c>
      <c r="L1892">
        <v>1</v>
      </c>
      <c r="M1892" t="s">
        <v>30</v>
      </c>
      <c r="N1892">
        <v>21</v>
      </c>
      <c r="O1892" t="s">
        <v>30</v>
      </c>
      <c r="P1892" t="s">
        <v>25</v>
      </c>
      <c r="Q1892">
        <v>40</v>
      </c>
      <c r="R1892">
        <f>2*220</f>
        <v>440</v>
      </c>
      <c r="S1892" t="s">
        <v>25</v>
      </c>
    </row>
    <row r="1893" spans="1:19" x14ac:dyDescent="0.35">
      <c r="A1893" t="s">
        <v>34</v>
      </c>
      <c r="B1893">
        <v>6</v>
      </c>
      <c r="C1893" t="s">
        <v>225</v>
      </c>
      <c r="D1893">
        <v>138</v>
      </c>
      <c r="E1893" t="s">
        <v>226</v>
      </c>
      <c r="F1893" t="s">
        <v>22</v>
      </c>
      <c r="G1893" t="s">
        <v>23</v>
      </c>
      <c r="H1893">
        <v>1299</v>
      </c>
      <c r="I1893" t="s">
        <v>24</v>
      </c>
      <c r="J1893">
        <v>2000</v>
      </c>
      <c r="K1893">
        <v>6</v>
      </c>
      <c r="L1893">
        <v>1</v>
      </c>
      <c r="M1893" t="s">
        <v>25</v>
      </c>
      <c r="N1893" t="s">
        <v>26</v>
      </c>
      <c r="O1893" t="s">
        <v>25</v>
      </c>
      <c r="P1893" t="s">
        <v>25</v>
      </c>
      <c r="Q1893">
        <v>50</v>
      </c>
      <c r="R1893">
        <v>910</v>
      </c>
      <c r="S1893" t="s">
        <v>31</v>
      </c>
    </row>
    <row r="1894" spans="1:19" x14ac:dyDescent="0.35">
      <c r="A1894" t="s">
        <v>35</v>
      </c>
      <c r="B1894">
        <v>8</v>
      </c>
      <c r="C1894" t="s">
        <v>225</v>
      </c>
      <c r="D1894">
        <v>138</v>
      </c>
      <c r="E1894" t="s">
        <v>226</v>
      </c>
      <c r="F1894" t="s">
        <v>22</v>
      </c>
      <c r="G1894" t="s">
        <v>23</v>
      </c>
      <c r="H1894">
        <v>412</v>
      </c>
      <c r="I1894" t="s">
        <v>24</v>
      </c>
      <c r="J1894">
        <v>2000</v>
      </c>
      <c r="K1894">
        <v>6</v>
      </c>
      <c r="L1894">
        <v>1</v>
      </c>
      <c r="M1894" t="s">
        <v>25</v>
      </c>
      <c r="N1894">
        <v>21</v>
      </c>
      <c r="O1894" t="s">
        <v>30</v>
      </c>
      <c r="P1894" t="s">
        <v>25</v>
      </c>
      <c r="Q1894">
        <v>50</v>
      </c>
      <c r="R1894" t="s">
        <v>26</v>
      </c>
      <c r="S1894" t="s">
        <v>27</v>
      </c>
    </row>
    <row r="1895" spans="1:19" x14ac:dyDescent="0.35">
      <c r="A1895" t="s">
        <v>36</v>
      </c>
      <c r="B1895">
        <v>9</v>
      </c>
      <c r="C1895" t="s">
        <v>225</v>
      </c>
      <c r="D1895">
        <v>138</v>
      </c>
      <c r="E1895" t="s">
        <v>226</v>
      </c>
      <c r="F1895" t="s">
        <v>22</v>
      </c>
      <c r="G1895" t="s">
        <v>23</v>
      </c>
      <c r="H1895">
        <v>569.75</v>
      </c>
      <c r="I1895" t="s">
        <v>24</v>
      </c>
      <c r="J1895">
        <v>4000</v>
      </c>
      <c r="K1895">
        <v>6</v>
      </c>
      <c r="L1895">
        <v>1</v>
      </c>
      <c r="M1895" t="s">
        <v>25</v>
      </c>
      <c r="N1895" t="s">
        <v>26</v>
      </c>
      <c r="O1895" t="s">
        <v>25</v>
      </c>
      <c r="P1895" t="s">
        <v>25</v>
      </c>
      <c r="Q1895">
        <v>50</v>
      </c>
      <c r="R1895">
        <f>2*575</f>
        <v>1150</v>
      </c>
      <c r="S1895" t="s">
        <v>27</v>
      </c>
    </row>
    <row r="1896" spans="1:19" x14ac:dyDescent="0.35">
      <c r="A1896" t="s">
        <v>37</v>
      </c>
      <c r="B1896">
        <v>10</v>
      </c>
      <c r="C1896" t="s">
        <v>225</v>
      </c>
      <c r="D1896">
        <v>138</v>
      </c>
      <c r="E1896" t="s">
        <v>226</v>
      </c>
      <c r="F1896" t="s">
        <v>22</v>
      </c>
      <c r="G1896" t="s">
        <v>23</v>
      </c>
      <c r="H1896">
        <v>425</v>
      </c>
      <c r="I1896" t="s">
        <v>24</v>
      </c>
      <c r="J1896">
        <v>2000</v>
      </c>
      <c r="K1896">
        <v>6</v>
      </c>
      <c r="L1896">
        <v>1</v>
      </c>
      <c r="M1896" t="s">
        <v>25</v>
      </c>
      <c r="N1896" t="s">
        <v>26</v>
      </c>
      <c r="O1896" t="s">
        <v>25</v>
      </c>
      <c r="P1896" t="s">
        <v>30</v>
      </c>
      <c r="Q1896">
        <v>41</v>
      </c>
      <c r="R1896">
        <v>404</v>
      </c>
      <c r="S1896" t="s">
        <v>27</v>
      </c>
    </row>
    <row r="1897" spans="1:19" x14ac:dyDescent="0.35">
      <c r="A1897" t="s">
        <v>39</v>
      </c>
      <c r="B1897">
        <v>12</v>
      </c>
      <c r="C1897" t="s">
        <v>225</v>
      </c>
      <c r="D1897">
        <v>138</v>
      </c>
      <c r="E1897" t="s">
        <v>226</v>
      </c>
      <c r="F1897" t="s">
        <v>22</v>
      </c>
      <c r="G1897" t="s">
        <v>23</v>
      </c>
      <c r="H1897">
        <v>700</v>
      </c>
      <c r="I1897" t="s">
        <v>24</v>
      </c>
      <c r="J1897">
        <v>2000</v>
      </c>
      <c r="K1897">
        <v>6</v>
      </c>
      <c r="L1897">
        <v>1</v>
      </c>
      <c r="M1897" t="s">
        <v>25</v>
      </c>
      <c r="N1897">
        <v>21</v>
      </c>
      <c r="O1897" t="s">
        <v>30</v>
      </c>
      <c r="P1897" t="s">
        <v>30</v>
      </c>
      <c r="Q1897">
        <v>40</v>
      </c>
      <c r="R1897">
        <v>389</v>
      </c>
      <c r="S1897" t="s">
        <v>27</v>
      </c>
    </row>
    <row r="1898" spans="1:19" x14ac:dyDescent="0.35">
      <c r="A1898" t="s">
        <v>40</v>
      </c>
      <c r="B1898">
        <v>13</v>
      </c>
      <c r="C1898" t="s">
        <v>225</v>
      </c>
      <c r="D1898">
        <v>138</v>
      </c>
      <c r="E1898" t="s">
        <v>226</v>
      </c>
      <c r="F1898" t="s">
        <v>22</v>
      </c>
      <c r="G1898" t="s">
        <v>23</v>
      </c>
      <c r="H1898">
        <v>500</v>
      </c>
      <c r="I1898" t="s">
        <v>24</v>
      </c>
      <c r="J1898">
        <v>2000</v>
      </c>
      <c r="K1898">
        <v>6</v>
      </c>
      <c r="L1898">
        <v>1</v>
      </c>
      <c r="M1898" t="s">
        <v>30</v>
      </c>
      <c r="N1898" t="s">
        <v>26</v>
      </c>
      <c r="O1898" t="s">
        <v>30</v>
      </c>
      <c r="P1898" t="s">
        <v>30</v>
      </c>
      <c r="Q1898">
        <v>40</v>
      </c>
      <c r="R1898">
        <v>230</v>
      </c>
      <c r="S1898" t="s">
        <v>31</v>
      </c>
    </row>
    <row r="1899" spans="1:19" x14ac:dyDescent="0.35">
      <c r="A1899" t="s">
        <v>41</v>
      </c>
      <c r="B1899">
        <v>15</v>
      </c>
      <c r="C1899" t="s">
        <v>225</v>
      </c>
      <c r="D1899">
        <v>138</v>
      </c>
      <c r="E1899" t="s">
        <v>226</v>
      </c>
      <c r="F1899" t="s">
        <v>22</v>
      </c>
      <c r="G1899" t="s">
        <v>23</v>
      </c>
      <c r="H1899">
        <v>392</v>
      </c>
      <c r="I1899" t="s">
        <v>24</v>
      </c>
      <c r="J1899">
        <v>2000</v>
      </c>
      <c r="K1899">
        <v>6</v>
      </c>
      <c r="L1899">
        <v>1</v>
      </c>
      <c r="M1899" t="s">
        <v>30</v>
      </c>
      <c r="N1899">
        <v>18</v>
      </c>
      <c r="O1899" t="s">
        <v>30</v>
      </c>
      <c r="P1899" t="s">
        <v>25</v>
      </c>
      <c r="Q1899">
        <v>40</v>
      </c>
      <c r="R1899">
        <v>402</v>
      </c>
      <c r="S1899" t="s">
        <v>31</v>
      </c>
    </row>
    <row r="1900" spans="1:19" x14ac:dyDescent="0.35">
      <c r="A1900" t="s">
        <v>42</v>
      </c>
      <c r="B1900">
        <v>16</v>
      </c>
      <c r="C1900" t="s">
        <v>225</v>
      </c>
      <c r="D1900">
        <v>138</v>
      </c>
      <c r="E1900" t="s">
        <v>226</v>
      </c>
      <c r="F1900" t="s">
        <v>22</v>
      </c>
      <c r="G1900" t="s">
        <v>23</v>
      </c>
      <c r="H1900">
        <v>400</v>
      </c>
      <c r="I1900" t="s">
        <v>24</v>
      </c>
      <c r="J1900">
        <v>2000</v>
      </c>
      <c r="K1900">
        <v>6</v>
      </c>
      <c r="L1900">
        <v>1</v>
      </c>
      <c r="M1900" t="s">
        <v>30</v>
      </c>
      <c r="N1900" t="s">
        <v>26</v>
      </c>
      <c r="O1900" t="s">
        <v>25</v>
      </c>
      <c r="P1900" t="s">
        <v>30</v>
      </c>
      <c r="Q1900">
        <v>40</v>
      </c>
      <c r="R1900">
        <v>200</v>
      </c>
      <c r="S1900" t="s">
        <v>27</v>
      </c>
    </row>
    <row r="1901" spans="1:19" x14ac:dyDescent="0.35">
      <c r="A1901" t="s">
        <v>43</v>
      </c>
      <c r="B1901">
        <v>17</v>
      </c>
      <c r="C1901" t="s">
        <v>225</v>
      </c>
      <c r="D1901">
        <v>138</v>
      </c>
      <c r="E1901" t="s">
        <v>226</v>
      </c>
      <c r="F1901" t="s">
        <v>22</v>
      </c>
      <c r="G1901" t="s">
        <v>23</v>
      </c>
      <c r="H1901">
        <v>500</v>
      </c>
      <c r="I1901" t="s">
        <v>24</v>
      </c>
      <c r="J1901">
        <v>4000</v>
      </c>
      <c r="K1901">
        <v>6</v>
      </c>
      <c r="L1901">
        <v>1</v>
      </c>
      <c r="M1901" t="s">
        <v>30</v>
      </c>
      <c r="N1901" t="s">
        <v>26</v>
      </c>
      <c r="O1901" t="s">
        <v>30</v>
      </c>
      <c r="P1901" t="s">
        <v>25</v>
      </c>
      <c r="Q1901">
        <v>100</v>
      </c>
      <c r="R1901" s="5">
        <f>(2/3)*167</f>
        <v>111.33333333333333</v>
      </c>
      <c r="S1901" t="s">
        <v>27</v>
      </c>
    </row>
    <row r="1902" spans="1:19" x14ac:dyDescent="0.35">
      <c r="A1902" t="s">
        <v>44</v>
      </c>
      <c r="B1902">
        <v>18</v>
      </c>
      <c r="C1902" t="s">
        <v>225</v>
      </c>
      <c r="D1902">
        <v>138</v>
      </c>
      <c r="E1902" t="s">
        <v>226</v>
      </c>
      <c r="F1902" t="s">
        <v>22</v>
      </c>
      <c r="G1902" t="s">
        <v>23</v>
      </c>
      <c r="H1902">
        <v>250</v>
      </c>
      <c r="I1902" t="s">
        <v>24</v>
      </c>
      <c r="J1902">
        <v>2000</v>
      </c>
      <c r="K1902">
        <v>6</v>
      </c>
      <c r="L1902">
        <v>1</v>
      </c>
      <c r="M1902" t="s">
        <v>30</v>
      </c>
      <c r="N1902" t="s">
        <v>26</v>
      </c>
      <c r="O1902" t="s">
        <v>25</v>
      </c>
      <c r="P1902" t="s">
        <v>25</v>
      </c>
      <c r="Q1902">
        <v>2</v>
      </c>
      <c r="R1902">
        <v>200</v>
      </c>
      <c r="S1902" t="s">
        <v>27</v>
      </c>
    </row>
    <row r="1903" spans="1:19" x14ac:dyDescent="0.35">
      <c r="A1903" t="s">
        <v>45</v>
      </c>
      <c r="B1903">
        <v>19</v>
      </c>
      <c r="C1903" t="s">
        <v>225</v>
      </c>
      <c r="D1903">
        <v>138</v>
      </c>
      <c r="E1903" t="s">
        <v>226</v>
      </c>
      <c r="F1903" t="s">
        <v>22</v>
      </c>
      <c r="G1903" t="s">
        <v>23</v>
      </c>
      <c r="H1903">
        <v>495</v>
      </c>
      <c r="I1903" t="s">
        <v>24</v>
      </c>
      <c r="J1903">
        <v>2000</v>
      </c>
      <c r="K1903">
        <v>6</v>
      </c>
      <c r="L1903">
        <v>1</v>
      </c>
      <c r="M1903" t="s">
        <v>25</v>
      </c>
      <c r="N1903">
        <v>21</v>
      </c>
      <c r="O1903" t="s">
        <v>30</v>
      </c>
      <c r="P1903" t="s">
        <v>25</v>
      </c>
      <c r="Q1903">
        <v>40</v>
      </c>
      <c r="R1903">
        <v>450</v>
      </c>
      <c r="S1903" t="s">
        <v>27</v>
      </c>
    </row>
    <row r="1904" spans="1:19" x14ac:dyDescent="0.35">
      <c r="A1904" t="s">
        <v>46</v>
      </c>
      <c r="B1904">
        <v>20</v>
      </c>
      <c r="C1904" t="s">
        <v>225</v>
      </c>
      <c r="D1904">
        <v>138</v>
      </c>
      <c r="E1904" t="s">
        <v>226</v>
      </c>
      <c r="F1904" t="s">
        <v>22</v>
      </c>
      <c r="G1904" t="s">
        <v>23</v>
      </c>
      <c r="H1904">
        <v>350</v>
      </c>
      <c r="I1904" t="s">
        <v>24</v>
      </c>
      <c r="J1904">
        <v>2000</v>
      </c>
      <c r="K1904">
        <v>6</v>
      </c>
      <c r="L1904">
        <v>1</v>
      </c>
      <c r="M1904" t="s">
        <v>25</v>
      </c>
      <c r="N1904">
        <v>18</v>
      </c>
      <c r="O1904" t="s">
        <v>30</v>
      </c>
      <c r="P1904" t="s">
        <v>30</v>
      </c>
      <c r="Q1904">
        <v>50</v>
      </c>
      <c r="R1904">
        <f>2*330</f>
        <v>660</v>
      </c>
      <c r="S1904" t="s">
        <v>27</v>
      </c>
    </row>
    <row r="1905" spans="1:19" x14ac:dyDescent="0.35">
      <c r="A1905" t="s">
        <v>47</v>
      </c>
      <c r="B1905">
        <v>21</v>
      </c>
      <c r="C1905" t="s">
        <v>225</v>
      </c>
      <c r="D1905">
        <v>138</v>
      </c>
      <c r="E1905" t="s">
        <v>226</v>
      </c>
      <c r="F1905" t="s">
        <v>22</v>
      </c>
      <c r="G1905" t="s">
        <v>23</v>
      </c>
      <c r="H1905">
        <v>300</v>
      </c>
      <c r="I1905" t="s">
        <v>24</v>
      </c>
      <c r="J1905">
        <v>4000</v>
      </c>
      <c r="K1905">
        <v>6</v>
      </c>
      <c r="L1905">
        <v>1</v>
      </c>
      <c r="M1905" t="s">
        <v>30</v>
      </c>
      <c r="N1905" t="s">
        <v>26</v>
      </c>
      <c r="O1905" t="s">
        <v>30</v>
      </c>
      <c r="P1905" t="s">
        <v>30</v>
      </c>
      <c r="Q1905">
        <v>40</v>
      </c>
      <c r="R1905">
        <f>2*150</f>
        <v>300</v>
      </c>
      <c r="S1905" t="s">
        <v>27</v>
      </c>
    </row>
    <row r="1906" spans="1:19" x14ac:dyDescent="0.35">
      <c r="A1906" t="s">
        <v>48</v>
      </c>
      <c r="B1906">
        <v>22</v>
      </c>
      <c r="C1906" t="s">
        <v>225</v>
      </c>
      <c r="D1906">
        <v>138</v>
      </c>
      <c r="E1906" t="s">
        <v>226</v>
      </c>
      <c r="F1906" t="s">
        <v>22</v>
      </c>
      <c r="G1906" t="s">
        <v>23</v>
      </c>
      <c r="H1906">
        <v>382</v>
      </c>
      <c r="I1906" t="s">
        <v>24</v>
      </c>
      <c r="J1906">
        <v>2000</v>
      </c>
      <c r="K1906">
        <v>6</v>
      </c>
      <c r="L1906">
        <v>1</v>
      </c>
      <c r="M1906" t="s">
        <v>30</v>
      </c>
      <c r="N1906">
        <v>21</v>
      </c>
      <c r="O1906" t="s">
        <v>30</v>
      </c>
      <c r="P1906" t="s">
        <v>25</v>
      </c>
      <c r="Q1906">
        <v>40</v>
      </c>
      <c r="R1906">
        <f>2*300</f>
        <v>600</v>
      </c>
      <c r="S1906" t="s">
        <v>31</v>
      </c>
    </row>
    <row r="1907" spans="1:19" x14ac:dyDescent="0.35">
      <c r="A1907" t="s">
        <v>49</v>
      </c>
      <c r="B1907">
        <v>23</v>
      </c>
      <c r="C1907" t="s">
        <v>225</v>
      </c>
      <c r="D1907">
        <v>138</v>
      </c>
      <c r="E1907" t="s">
        <v>226</v>
      </c>
      <c r="F1907" t="s">
        <v>22</v>
      </c>
      <c r="G1907" t="s">
        <v>23</v>
      </c>
      <c r="H1907">
        <v>700</v>
      </c>
      <c r="I1907" t="s">
        <v>24</v>
      </c>
      <c r="J1907">
        <v>6000</v>
      </c>
      <c r="K1907">
        <v>6</v>
      </c>
      <c r="L1907">
        <v>2</v>
      </c>
      <c r="M1907" t="s">
        <v>25</v>
      </c>
      <c r="N1907" t="s">
        <v>26</v>
      </c>
      <c r="O1907" t="s">
        <v>30</v>
      </c>
      <c r="P1907" t="s">
        <v>25</v>
      </c>
      <c r="Q1907">
        <v>40</v>
      </c>
      <c r="R1907">
        <v>500</v>
      </c>
      <c r="S1907" t="s">
        <v>31</v>
      </c>
    </row>
    <row r="1908" spans="1:19" x14ac:dyDescent="0.35">
      <c r="A1908" t="s">
        <v>50</v>
      </c>
      <c r="B1908">
        <v>24</v>
      </c>
      <c r="C1908" t="s">
        <v>225</v>
      </c>
      <c r="D1908">
        <v>138</v>
      </c>
      <c r="E1908" t="s">
        <v>226</v>
      </c>
      <c r="F1908" t="s">
        <v>22</v>
      </c>
      <c r="G1908" t="s">
        <v>23</v>
      </c>
      <c r="H1908">
        <v>790</v>
      </c>
      <c r="I1908" t="s">
        <v>24</v>
      </c>
      <c r="J1908">
        <v>2000</v>
      </c>
      <c r="K1908">
        <v>6</v>
      </c>
      <c r="L1908">
        <v>1</v>
      </c>
      <c r="M1908" t="s">
        <v>30</v>
      </c>
      <c r="N1908">
        <v>18</v>
      </c>
      <c r="O1908" t="s">
        <v>30</v>
      </c>
      <c r="P1908" t="s">
        <v>30</v>
      </c>
      <c r="Q1908">
        <v>50</v>
      </c>
      <c r="R1908">
        <v>512</v>
      </c>
      <c r="S1908" t="s">
        <v>31</v>
      </c>
    </row>
    <row r="1909" spans="1:19" x14ac:dyDescent="0.35">
      <c r="A1909" t="s">
        <v>51</v>
      </c>
      <c r="B1909">
        <v>25</v>
      </c>
      <c r="C1909" t="s">
        <v>225</v>
      </c>
      <c r="D1909">
        <v>138</v>
      </c>
      <c r="E1909" t="s">
        <v>226</v>
      </c>
      <c r="F1909" t="s">
        <v>22</v>
      </c>
      <c r="G1909" t="s">
        <v>23</v>
      </c>
      <c r="H1909">
        <v>600</v>
      </c>
      <c r="I1909" t="s">
        <v>24</v>
      </c>
      <c r="J1909">
        <v>4000</v>
      </c>
      <c r="K1909">
        <v>6</v>
      </c>
      <c r="L1909">
        <v>1</v>
      </c>
      <c r="M1909" t="s">
        <v>30</v>
      </c>
      <c r="N1909">
        <v>18</v>
      </c>
      <c r="O1909" t="s">
        <v>30</v>
      </c>
      <c r="P1909" t="s">
        <v>30</v>
      </c>
      <c r="Q1909">
        <v>50</v>
      </c>
      <c r="R1909">
        <v>600</v>
      </c>
      <c r="S1909" t="s">
        <v>25</v>
      </c>
    </row>
    <row r="1910" spans="1:19" x14ac:dyDescent="0.35">
      <c r="A1910" t="s">
        <v>52</v>
      </c>
      <c r="B1910">
        <v>26</v>
      </c>
      <c r="C1910" t="s">
        <v>225</v>
      </c>
      <c r="D1910">
        <v>138</v>
      </c>
      <c r="E1910" t="s">
        <v>226</v>
      </c>
      <c r="F1910" t="s">
        <v>22</v>
      </c>
      <c r="G1910" t="s">
        <v>23</v>
      </c>
      <c r="H1910">
        <v>367.7</v>
      </c>
      <c r="I1910" t="s">
        <v>24</v>
      </c>
      <c r="J1910">
        <v>4000</v>
      </c>
      <c r="K1910">
        <v>6</v>
      </c>
      <c r="L1910">
        <v>1</v>
      </c>
      <c r="M1910" t="s">
        <v>30</v>
      </c>
      <c r="N1910" t="s">
        <v>26</v>
      </c>
      <c r="O1910" t="s">
        <v>30</v>
      </c>
      <c r="P1910" t="s">
        <v>30</v>
      </c>
      <c r="Q1910">
        <v>100</v>
      </c>
      <c r="R1910">
        <f>(2/3)*308.25</f>
        <v>205.5</v>
      </c>
      <c r="S1910" t="s">
        <v>27</v>
      </c>
    </row>
    <row r="1911" spans="1:19" x14ac:dyDescent="0.35">
      <c r="A1911" t="s">
        <v>53</v>
      </c>
      <c r="B1911">
        <v>27</v>
      </c>
      <c r="C1911" t="s">
        <v>225</v>
      </c>
      <c r="D1911">
        <v>138</v>
      </c>
      <c r="E1911" t="s">
        <v>226</v>
      </c>
      <c r="F1911" t="s">
        <v>22</v>
      </c>
      <c r="G1911" t="s">
        <v>23</v>
      </c>
      <c r="H1911">
        <v>425.25</v>
      </c>
      <c r="I1911" t="s">
        <v>24</v>
      </c>
      <c r="J1911">
        <v>2000</v>
      </c>
      <c r="K1911">
        <v>6</v>
      </c>
      <c r="L1911">
        <v>1</v>
      </c>
      <c r="M1911" t="s">
        <v>30</v>
      </c>
      <c r="N1911" t="s">
        <v>26</v>
      </c>
      <c r="O1911" t="s">
        <v>30</v>
      </c>
      <c r="P1911" t="s">
        <v>25</v>
      </c>
      <c r="Q1911">
        <v>50</v>
      </c>
      <c r="R1911">
        <f>2*192</f>
        <v>384</v>
      </c>
      <c r="S1911" t="s">
        <v>27</v>
      </c>
    </row>
    <row r="1912" spans="1:19" x14ac:dyDescent="0.35">
      <c r="A1912" t="s">
        <v>54</v>
      </c>
      <c r="B1912">
        <v>28</v>
      </c>
      <c r="C1912" t="s">
        <v>225</v>
      </c>
      <c r="D1912">
        <v>138</v>
      </c>
      <c r="E1912" t="s">
        <v>226</v>
      </c>
      <c r="F1912" t="s">
        <v>22</v>
      </c>
      <c r="G1912" t="s">
        <v>23</v>
      </c>
      <c r="H1912">
        <v>550</v>
      </c>
      <c r="I1912" t="s">
        <v>24</v>
      </c>
      <c r="J1912">
        <v>2000</v>
      </c>
      <c r="K1912">
        <v>6</v>
      </c>
      <c r="L1912">
        <v>1</v>
      </c>
      <c r="M1912" t="s">
        <v>30</v>
      </c>
      <c r="N1912">
        <v>21</v>
      </c>
      <c r="O1912" t="s">
        <v>30</v>
      </c>
      <c r="P1912" t="s">
        <v>25</v>
      </c>
      <c r="Q1912">
        <v>40</v>
      </c>
      <c r="R1912">
        <f>2*300</f>
        <v>600</v>
      </c>
      <c r="S1912" t="s">
        <v>27</v>
      </c>
    </row>
    <row r="1913" spans="1:19" x14ac:dyDescent="0.35">
      <c r="A1913" t="s">
        <v>55</v>
      </c>
      <c r="B1913">
        <v>29</v>
      </c>
      <c r="C1913" t="s">
        <v>225</v>
      </c>
      <c r="D1913">
        <v>138</v>
      </c>
      <c r="E1913" t="s">
        <v>226</v>
      </c>
      <c r="F1913" t="s">
        <v>22</v>
      </c>
      <c r="G1913" t="s">
        <v>23</v>
      </c>
      <c r="H1913">
        <v>75</v>
      </c>
      <c r="I1913" t="s">
        <v>24</v>
      </c>
      <c r="J1913">
        <v>2000</v>
      </c>
      <c r="K1913">
        <v>6</v>
      </c>
      <c r="L1913">
        <v>1</v>
      </c>
      <c r="M1913" t="s">
        <v>30</v>
      </c>
      <c r="N1913" t="s">
        <v>26</v>
      </c>
      <c r="O1913" t="s">
        <v>30</v>
      </c>
      <c r="P1913" t="s">
        <v>25</v>
      </c>
      <c r="Q1913">
        <v>50</v>
      </c>
      <c r="R1913">
        <f>2*100</f>
        <v>200</v>
      </c>
      <c r="S1913" t="s">
        <v>27</v>
      </c>
    </row>
    <row r="1914" spans="1:19" x14ac:dyDescent="0.35">
      <c r="A1914" t="s">
        <v>38</v>
      </c>
      <c r="B1914">
        <v>11</v>
      </c>
      <c r="C1914" t="s">
        <v>225</v>
      </c>
      <c r="D1914">
        <v>138</v>
      </c>
      <c r="E1914" t="s">
        <v>226</v>
      </c>
      <c r="F1914" t="s">
        <v>22</v>
      </c>
      <c r="G1914" t="s">
        <v>23</v>
      </c>
      <c r="H1914">
        <v>855</v>
      </c>
      <c r="I1914" t="s">
        <v>24</v>
      </c>
      <c r="J1914">
        <v>2000</v>
      </c>
      <c r="K1914">
        <v>6</v>
      </c>
      <c r="L1914">
        <v>1</v>
      </c>
      <c r="M1914" t="s">
        <v>25</v>
      </c>
      <c r="N1914">
        <v>18</v>
      </c>
      <c r="O1914" t="s">
        <v>25</v>
      </c>
      <c r="P1914" t="s">
        <v>25</v>
      </c>
      <c r="Q1914">
        <v>50</v>
      </c>
      <c r="R1914">
        <f>2*550</f>
        <v>1100</v>
      </c>
      <c r="S1914" t="s">
        <v>27</v>
      </c>
    </row>
    <row r="1915" spans="1:19" x14ac:dyDescent="0.35">
      <c r="A1915" t="s">
        <v>56</v>
      </c>
      <c r="B1915">
        <v>30</v>
      </c>
      <c r="C1915" t="s">
        <v>225</v>
      </c>
      <c r="D1915">
        <v>138</v>
      </c>
      <c r="E1915" t="s">
        <v>226</v>
      </c>
      <c r="F1915" t="s">
        <v>22</v>
      </c>
      <c r="G1915" t="s">
        <v>23</v>
      </c>
      <c r="H1915">
        <v>375</v>
      </c>
      <c r="I1915" t="s">
        <v>24</v>
      </c>
      <c r="J1915">
        <v>4000</v>
      </c>
      <c r="K1915">
        <v>6</v>
      </c>
      <c r="L1915">
        <v>1</v>
      </c>
      <c r="M1915" t="s">
        <v>30</v>
      </c>
      <c r="N1915" t="s">
        <v>26</v>
      </c>
      <c r="O1915" t="s">
        <v>30</v>
      </c>
      <c r="P1915" t="s">
        <v>30</v>
      </c>
      <c r="Q1915">
        <v>0</v>
      </c>
      <c r="R1915">
        <v>500</v>
      </c>
      <c r="S1915" t="s">
        <v>27</v>
      </c>
    </row>
    <row r="1916" spans="1:19" x14ac:dyDescent="0.35">
      <c r="A1916" t="s">
        <v>57</v>
      </c>
      <c r="B1916">
        <v>31</v>
      </c>
      <c r="C1916" t="s">
        <v>225</v>
      </c>
      <c r="D1916">
        <v>138</v>
      </c>
      <c r="E1916" t="s">
        <v>226</v>
      </c>
      <c r="F1916" t="s">
        <v>22</v>
      </c>
      <c r="G1916" t="s">
        <v>23</v>
      </c>
      <c r="H1916">
        <v>345.25</v>
      </c>
      <c r="I1916" t="s">
        <v>24</v>
      </c>
      <c r="J1916">
        <v>2000</v>
      </c>
      <c r="K1916">
        <v>6</v>
      </c>
      <c r="L1916">
        <v>1</v>
      </c>
      <c r="M1916" t="s">
        <v>30</v>
      </c>
      <c r="N1916">
        <v>19</v>
      </c>
      <c r="O1916" t="s">
        <v>30</v>
      </c>
      <c r="P1916" t="s">
        <v>30</v>
      </c>
      <c r="Q1916">
        <v>50</v>
      </c>
      <c r="R1916">
        <v>121</v>
      </c>
      <c r="S1916" t="s">
        <v>27</v>
      </c>
    </row>
    <row r="1917" spans="1:19" x14ac:dyDescent="0.35">
      <c r="A1917" t="s">
        <v>58</v>
      </c>
      <c r="B1917">
        <v>32</v>
      </c>
      <c r="C1917" t="s">
        <v>225</v>
      </c>
      <c r="D1917">
        <v>138</v>
      </c>
      <c r="E1917" t="s">
        <v>226</v>
      </c>
      <c r="F1917" t="s">
        <v>22</v>
      </c>
      <c r="G1917" t="s">
        <v>23</v>
      </c>
      <c r="H1917">
        <v>1425</v>
      </c>
      <c r="I1917" t="s">
        <v>24</v>
      </c>
      <c r="J1917">
        <v>4000</v>
      </c>
      <c r="K1917">
        <v>6</v>
      </c>
      <c r="L1917">
        <v>1</v>
      </c>
      <c r="M1917" t="s">
        <v>30</v>
      </c>
      <c r="N1917" t="s">
        <v>26</v>
      </c>
      <c r="O1917" t="s">
        <v>25</v>
      </c>
      <c r="P1917" t="s">
        <v>25</v>
      </c>
      <c r="Q1917">
        <v>40</v>
      </c>
      <c r="R1917">
        <v>750</v>
      </c>
      <c r="S1917" t="s">
        <v>27</v>
      </c>
    </row>
    <row r="1918" spans="1:19" x14ac:dyDescent="0.35">
      <c r="A1918" t="s">
        <v>59</v>
      </c>
      <c r="B1918">
        <v>33</v>
      </c>
      <c r="C1918" t="s">
        <v>225</v>
      </c>
      <c r="D1918">
        <v>138</v>
      </c>
      <c r="E1918" t="s">
        <v>226</v>
      </c>
      <c r="F1918" t="s">
        <v>22</v>
      </c>
      <c r="G1918" t="s">
        <v>23</v>
      </c>
      <c r="H1918">
        <v>320</v>
      </c>
      <c r="I1918" t="s">
        <v>24</v>
      </c>
      <c r="J1918">
        <v>4000</v>
      </c>
      <c r="K1918">
        <v>6</v>
      </c>
      <c r="L1918">
        <v>1</v>
      </c>
      <c r="M1918" t="s">
        <v>30</v>
      </c>
      <c r="N1918">
        <v>21</v>
      </c>
      <c r="O1918" t="s">
        <v>30</v>
      </c>
      <c r="P1918" t="s">
        <v>30</v>
      </c>
      <c r="Q1918">
        <v>100</v>
      </c>
      <c r="R1918">
        <v>370</v>
      </c>
      <c r="S1918" t="s">
        <v>27</v>
      </c>
    </row>
    <row r="1919" spans="1:19" x14ac:dyDescent="0.35">
      <c r="A1919" t="s">
        <v>60</v>
      </c>
      <c r="B1919">
        <v>34</v>
      </c>
      <c r="C1919" t="s">
        <v>225</v>
      </c>
      <c r="D1919">
        <v>138</v>
      </c>
      <c r="E1919" t="s">
        <v>226</v>
      </c>
      <c r="F1919" t="s">
        <v>22</v>
      </c>
      <c r="G1919" t="s">
        <v>23</v>
      </c>
      <c r="H1919">
        <v>840</v>
      </c>
      <c r="I1919" t="s">
        <v>24</v>
      </c>
      <c r="J1919">
        <v>6000</v>
      </c>
      <c r="K1919">
        <v>6</v>
      </c>
      <c r="L1919">
        <v>1</v>
      </c>
      <c r="M1919" t="s">
        <v>30</v>
      </c>
      <c r="N1919">
        <v>21</v>
      </c>
      <c r="O1919" t="s">
        <v>30</v>
      </c>
      <c r="P1919" t="s">
        <v>30</v>
      </c>
      <c r="Q1919">
        <v>100</v>
      </c>
      <c r="R1919">
        <v>580</v>
      </c>
      <c r="S1919" t="s">
        <v>27</v>
      </c>
    </row>
    <row r="1920" spans="1:19" x14ac:dyDescent="0.35">
      <c r="A1920" t="s">
        <v>61</v>
      </c>
      <c r="B1920">
        <v>35</v>
      </c>
      <c r="C1920" t="s">
        <v>225</v>
      </c>
      <c r="D1920">
        <v>138</v>
      </c>
      <c r="E1920" t="s">
        <v>226</v>
      </c>
      <c r="F1920" t="s">
        <v>22</v>
      </c>
      <c r="G1920" t="s">
        <v>23</v>
      </c>
      <c r="H1920">
        <v>400</v>
      </c>
      <c r="I1920" t="s">
        <v>24</v>
      </c>
      <c r="J1920">
        <v>4000</v>
      </c>
      <c r="K1920">
        <v>6</v>
      </c>
      <c r="L1920">
        <v>1</v>
      </c>
      <c r="M1920" t="s">
        <v>30</v>
      </c>
      <c r="N1920" t="s">
        <v>26</v>
      </c>
      <c r="O1920" t="s">
        <v>30</v>
      </c>
      <c r="P1920" t="s">
        <v>25</v>
      </c>
      <c r="Q1920">
        <v>50</v>
      </c>
      <c r="R1920">
        <v>400</v>
      </c>
      <c r="S1920" t="s">
        <v>27</v>
      </c>
    </row>
    <row r="1921" spans="1:19" x14ac:dyDescent="0.35">
      <c r="A1921" t="s">
        <v>62</v>
      </c>
      <c r="B1921">
        <v>36</v>
      </c>
      <c r="C1921" t="s">
        <v>225</v>
      </c>
      <c r="D1921">
        <v>138</v>
      </c>
      <c r="E1921" t="s">
        <v>226</v>
      </c>
      <c r="F1921" t="s">
        <v>22</v>
      </c>
      <c r="G1921" t="s">
        <v>23</v>
      </c>
      <c r="H1921">
        <v>735</v>
      </c>
      <c r="I1921" t="s">
        <v>24</v>
      </c>
      <c r="J1921">
        <v>2000</v>
      </c>
      <c r="K1921">
        <v>6</v>
      </c>
      <c r="L1921">
        <v>1</v>
      </c>
      <c r="M1921" t="s">
        <v>30</v>
      </c>
      <c r="N1921">
        <v>21</v>
      </c>
      <c r="O1921" t="s">
        <v>30</v>
      </c>
      <c r="P1921" t="s">
        <v>25</v>
      </c>
      <c r="Q1921">
        <v>0</v>
      </c>
      <c r="R1921">
        <v>600</v>
      </c>
      <c r="S1921" t="s">
        <v>27</v>
      </c>
    </row>
    <row r="1922" spans="1:19" x14ac:dyDescent="0.35">
      <c r="A1922" t="s">
        <v>63</v>
      </c>
      <c r="B1922">
        <v>37</v>
      </c>
      <c r="C1922" t="s">
        <v>225</v>
      </c>
      <c r="D1922">
        <v>138</v>
      </c>
      <c r="E1922" t="s">
        <v>226</v>
      </c>
      <c r="F1922" t="s">
        <v>22</v>
      </c>
      <c r="G1922" t="s">
        <v>23</v>
      </c>
      <c r="H1922">
        <v>440</v>
      </c>
      <c r="I1922" t="s">
        <v>24</v>
      </c>
      <c r="J1922">
        <v>2000</v>
      </c>
      <c r="K1922">
        <v>6</v>
      </c>
      <c r="L1922">
        <v>1</v>
      </c>
      <c r="M1922" t="s">
        <v>30</v>
      </c>
      <c r="N1922" t="s">
        <v>26</v>
      </c>
      <c r="O1922" t="s">
        <v>30</v>
      </c>
      <c r="P1922" t="s">
        <v>30</v>
      </c>
      <c r="Q1922">
        <v>40</v>
      </c>
      <c r="R1922">
        <f>2*250</f>
        <v>500</v>
      </c>
      <c r="S1922" t="s">
        <v>27</v>
      </c>
    </row>
    <row r="1923" spans="1:19" x14ac:dyDescent="0.35">
      <c r="A1923" t="s">
        <v>64</v>
      </c>
      <c r="B1923">
        <v>38</v>
      </c>
      <c r="C1923" t="s">
        <v>225</v>
      </c>
      <c r="D1923">
        <v>138</v>
      </c>
      <c r="E1923" t="s">
        <v>226</v>
      </c>
      <c r="F1923" t="s">
        <v>22</v>
      </c>
      <c r="G1923" t="s">
        <v>23</v>
      </c>
      <c r="H1923">
        <v>241.25</v>
      </c>
      <c r="I1923" t="s">
        <v>24</v>
      </c>
      <c r="J1923">
        <v>2000</v>
      </c>
      <c r="K1923">
        <v>6</v>
      </c>
      <c r="L1923">
        <v>1</v>
      </c>
      <c r="M1923" t="s">
        <v>30</v>
      </c>
      <c r="N1923" t="s">
        <v>26</v>
      </c>
      <c r="O1923" t="s">
        <v>30</v>
      </c>
      <c r="P1923" t="s">
        <v>30</v>
      </c>
      <c r="Q1923">
        <v>40</v>
      </c>
      <c r="R1923">
        <f>2*205</f>
        <v>410</v>
      </c>
      <c r="S1923" t="s">
        <v>27</v>
      </c>
    </row>
    <row r="1924" spans="1:19" x14ac:dyDescent="0.35">
      <c r="A1924" t="s">
        <v>65</v>
      </c>
      <c r="B1924">
        <v>39</v>
      </c>
      <c r="C1924" t="s">
        <v>225</v>
      </c>
      <c r="D1924">
        <v>138</v>
      </c>
      <c r="E1924" t="s">
        <v>226</v>
      </c>
      <c r="F1924" t="s">
        <v>22</v>
      </c>
      <c r="G1924" t="s">
        <v>23</v>
      </c>
      <c r="H1924">
        <v>308.5</v>
      </c>
      <c r="I1924" t="s">
        <v>24</v>
      </c>
      <c r="J1924">
        <v>2000</v>
      </c>
      <c r="K1924">
        <v>6</v>
      </c>
      <c r="L1924">
        <v>1</v>
      </c>
      <c r="M1924" t="s">
        <v>30</v>
      </c>
      <c r="N1924">
        <v>18</v>
      </c>
      <c r="O1924" t="s">
        <v>30</v>
      </c>
      <c r="P1924" t="s">
        <v>30</v>
      </c>
      <c r="Q1924">
        <v>100</v>
      </c>
      <c r="R1924">
        <v>305</v>
      </c>
      <c r="S1924" t="s">
        <v>27</v>
      </c>
    </row>
    <row r="1925" spans="1:19" x14ac:dyDescent="0.35">
      <c r="A1925" t="s">
        <v>66</v>
      </c>
      <c r="B1925">
        <v>40</v>
      </c>
      <c r="C1925" t="s">
        <v>225</v>
      </c>
      <c r="D1925">
        <v>138</v>
      </c>
      <c r="E1925" t="s">
        <v>226</v>
      </c>
      <c r="F1925" t="s">
        <v>22</v>
      </c>
      <c r="G1925" t="s">
        <v>23</v>
      </c>
      <c r="H1925">
        <v>500</v>
      </c>
      <c r="I1925" t="s">
        <v>24</v>
      </c>
      <c r="J1925">
        <v>2000</v>
      </c>
      <c r="K1925">
        <v>6</v>
      </c>
      <c r="L1925">
        <v>2</v>
      </c>
      <c r="M1925" t="s">
        <v>30</v>
      </c>
      <c r="N1925" t="s">
        <v>26</v>
      </c>
      <c r="O1925" t="s">
        <v>25</v>
      </c>
      <c r="P1925" t="s">
        <v>25</v>
      </c>
      <c r="Q1925">
        <v>120</v>
      </c>
      <c r="R1925">
        <f>2*200</f>
        <v>400</v>
      </c>
      <c r="S1925" t="s">
        <v>27</v>
      </c>
    </row>
    <row r="1926" spans="1:19" x14ac:dyDescent="0.35">
      <c r="A1926" t="s">
        <v>67</v>
      </c>
      <c r="B1926">
        <v>41</v>
      </c>
      <c r="C1926" t="s">
        <v>225</v>
      </c>
      <c r="D1926">
        <v>138</v>
      </c>
      <c r="E1926" t="s">
        <v>226</v>
      </c>
      <c r="F1926" t="s">
        <v>22</v>
      </c>
      <c r="G1926" t="s">
        <v>23</v>
      </c>
      <c r="H1926">
        <v>999</v>
      </c>
      <c r="I1926" t="s">
        <v>24</v>
      </c>
      <c r="J1926">
        <v>2000</v>
      </c>
      <c r="K1926">
        <v>6</v>
      </c>
      <c r="L1926">
        <v>1</v>
      </c>
      <c r="M1926" t="s">
        <v>30</v>
      </c>
      <c r="N1926" t="s">
        <v>26</v>
      </c>
      <c r="O1926" t="s">
        <v>30</v>
      </c>
      <c r="P1926" t="s">
        <v>30</v>
      </c>
      <c r="Q1926">
        <v>60</v>
      </c>
      <c r="R1926">
        <v>560</v>
      </c>
      <c r="S1926" t="s">
        <v>27</v>
      </c>
    </row>
    <row r="1927" spans="1:19" x14ac:dyDescent="0.35">
      <c r="A1927" t="s">
        <v>68</v>
      </c>
      <c r="B1927">
        <v>42</v>
      </c>
      <c r="C1927" t="s">
        <v>225</v>
      </c>
      <c r="D1927">
        <v>138</v>
      </c>
      <c r="E1927" t="s">
        <v>226</v>
      </c>
      <c r="F1927" t="s">
        <v>22</v>
      </c>
      <c r="G1927" t="s">
        <v>23</v>
      </c>
      <c r="H1927">
        <v>35</v>
      </c>
      <c r="I1927" t="s">
        <v>24</v>
      </c>
      <c r="J1927">
        <v>2000</v>
      </c>
      <c r="K1927">
        <v>6</v>
      </c>
      <c r="L1927">
        <v>1</v>
      </c>
      <c r="M1927" t="s">
        <v>30</v>
      </c>
      <c r="N1927">
        <v>18</v>
      </c>
      <c r="O1927" t="s">
        <v>30</v>
      </c>
      <c r="P1927" t="s">
        <v>30</v>
      </c>
      <c r="Q1927">
        <v>100</v>
      </c>
      <c r="R1927">
        <v>360</v>
      </c>
      <c r="S1927" t="s">
        <v>27</v>
      </c>
    </row>
    <row r="1928" spans="1:19" x14ac:dyDescent="0.35">
      <c r="A1928" t="s">
        <v>69</v>
      </c>
      <c r="B1928">
        <v>44</v>
      </c>
      <c r="C1928" t="s">
        <v>225</v>
      </c>
      <c r="D1928">
        <v>138</v>
      </c>
      <c r="E1928" t="s">
        <v>226</v>
      </c>
      <c r="F1928" t="s">
        <v>22</v>
      </c>
      <c r="G1928" t="s">
        <v>23</v>
      </c>
      <c r="H1928">
        <v>1090</v>
      </c>
      <c r="I1928" t="s">
        <v>24</v>
      </c>
      <c r="J1928">
        <v>4000</v>
      </c>
      <c r="K1928">
        <v>6</v>
      </c>
      <c r="L1928">
        <v>1</v>
      </c>
      <c r="M1928" t="s">
        <v>30</v>
      </c>
      <c r="N1928" t="s">
        <v>26</v>
      </c>
      <c r="O1928" t="s">
        <v>30</v>
      </c>
      <c r="P1928" t="s">
        <v>25</v>
      </c>
      <c r="Q1928">
        <v>40</v>
      </c>
      <c r="R1928">
        <v>1090</v>
      </c>
      <c r="S1928" t="s">
        <v>27</v>
      </c>
    </row>
    <row r="1929" spans="1:19" x14ac:dyDescent="0.35">
      <c r="A1929" t="s">
        <v>70</v>
      </c>
      <c r="B1929">
        <v>45</v>
      </c>
      <c r="C1929" t="s">
        <v>225</v>
      </c>
      <c r="D1929">
        <v>138</v>
      </c>
      <c r="E1929" t="s">
        <v>226</v>
      </c>
      <c r="F1929" t="s">
        <v>22</v>
      </c>
      <c r="G1929" t="s">
        <v>23</v>
      </c>
      <c r="H1929">
        <v>580</v>
      </c>
      <c r="I1929" t="s">
        <v>24</v>
      </c>
      <c r="J1929">
        <v>2000</v>
      </c>
      <c r="K1929">
        <v>6</v>
      </c>
      <c r="L1929">
        <v>1</v>
      </c>
      <c r="M1929" t="s">
        <v>30</v>
      </c>
      <c r="N1929">
        <v>21</v>
      </c>
      <c r="O1929" t="s">
        <v>30</v>
      </c>
      <c r="P1929" t="s">
        <v>25</v>
      </c>
      <c r="Q1929">
        <v>100</v>
      </c>
      <c r="R1929">
        <v>155</v>
      </c>
      <c r="S1929" t="s">
        <v>27</v>
      </c>
    </row>
    <row r="1930" spans="1:19" x14ac:dyDescent="0.35">
      <c r="A1930" t="s">
        <v>71</v>
      </c>
      <c r="B1930">
        <v>46</v>
      </c>
      <c r="C1930" t="s">
        <v>225</v>
      </c>
      <c r="D1930">
        <v>138</v>
      </c>
      <c r="E1930" t="s">
        <v>226</v>
      </c>
      <c r="F1930" t="s">
        <v>22</v>
      </c>
      <c r="G1930" t="s">
        <v>23</v>
      </c>
      <c r="H1930">
        <v>400</v>
      </c>
      <c r="I1930" t="s">
        <v>24</v>
      </c>
      <c r="J1930">
        <v>4000</v>
      </c>
      <c r="K1930">
        <v>6</v>
      </c>
      <c r="L1930">
        <v>1</v>
      </c>
      <c r="M1930" t="s">
        <v>30</v>
      </c>
      <c r="N1930">
        <v>18</v>
      </c>
      <c r="O1930" t="s">
        <v>30</v>
      </c>
      <c r="P1930" t="s">
        <v>25</v>
      </c>
      <c r="Q1930">
        <v>0</v>
      </c>
      <c r="R1930">
        <v>400</v>
      </c>
      <c r="S1930" t="s">
        <v>31</v>
      </c>
    </row>
    <row r="1931" spans="1:19" x14ac:dyDescent="0.35">
      <c r="A1931" t="s">
        <v>72</v>
      </c>
      <c r="B1931">
        <v>47</v>
      </c>
      <c r="C1931" t="s">
        <v>225</v>
      </c>
      <c r="D1931">
        <v>138</v>
      </c>
      <c r="E1931" t="s">
        <v>226</v>
      </c>
      <c r="F1931" t="s">
        <v>22</v>
      </c>
      <c r="G1931" t="s">
        <v>23</v>
      </c>
      <c r="H1931">
        <v>505</v>
      </c>
      <c r="I1931" t="s">
        <v>24</v>
      </c>
      <c r="J1931">
        <v>2000</v>
      </c>
      <c r="K1931">
        <v>6</v>
      </c>
      <c r="L1931">
        <v>1</v>
      </c>
      <c r="M1931" t="s">
        <v>30</v>
      </c>
      <c r="N1931" t="s">
        <v>26</v>
      </c>
      <c r="O1931" t="s">
        <v>30</v>
      </c>
      <c r="P1931" t="s">
        <v>30</v>
      </c>
      <c r="Q1931">
        <v>40</v>
      </c>
      <c r="R1931">
        <v>310</v>
      </c>
      <c r="S1931" t="s">
        <v>27</v>
      </c>
    </row>
    <row r="1932" spans="1:19" x14ac:dyDescent="0.35">
      <c r="A1932" t="s">
        <v>73</v>
      </c>
      <c r="B1932">
        <v>48</v>
      </c>
      <c r="C1932" t="s">
        <v>225</v>
      </c>
      <c r="D1932">
        <v>138</v>
      </c>
      <c r="E1932" t="s">
        <v>226</v>
      </c>
      <c r="F1932" t="s">
        <v>22</v>
      </c>
      <c r="G1932" t="s">
        <v>23</v>
      </c>
      <c r="H1932">
        <v>817</v>
      </c>
      <c r="I1932" t="s">
        <v>24</v>
      </c>
      <c r="J1932">
        <v>2000</v>
      </c>
      <c r="K1932">
        <v>6</v>
      </c>
      <c r="L1932">
        <v>2</v>
      </c>
      <c r="M1932" t="s">
        <v>30</v>
      </c>
      <c r="N1932">
        <v>21</v>
      </c>
      <c r="O1932" t="s">
        <v>30</v>
      </c>
      <c r="P1932" t="s">
        <v>30</v>
      </c>
      <c r="Q1932">
        <v>48</v>
      </c>
      <c r="R1932">
        <v>474.9</v>
      </c>
      <c r="S1932" t="s">
        <v>27</v>
      </c>
    </row>
    <row r="1933" spans="1:19" x14ac:dyDescent="0.35">
      <c r="A1933" t="s">
        <v>74</v>
      </c>
      <c r="B1933">
        <v>49</v>
      </c>
      <c r="C1933" t="s">
        <v>225</v>
      </c>
      <c r="D1933">
        <v>138</v>
      </c>
      <c r="E1933" t="s">
        <v>226</v>
      </c>
      <c r="F1933" t="s">
        <v>22</v>
      </c>
      <c r="G1933" t="s">
        <v>23</v>
      </c>
      <c r="H1933">
        <v>200</v>
      </c>
      <c r="I1933" t="s">
        <v>24</v>
      </c>
      <c r="J1933">
        <v>4000</v>
      </c>
      <c r="K1933">
        <v>6</v>
      </c>
      <c r="L1933">
        <v>1</v>
      </c>
      <c r="M1933" t="s">
        <v>30</v>
      </c>
      <c r="N1933" t="s">
        <v>26</v>
      </c>
      <c r="O1933" t="s">
        <v>30</v>
      </c>
      <c r="P1933" t="s">
        <v>30</v>
      </c>
      <c r="Q1933">
        <v>40</v>
      </c>
      <c r="R1933">
        <v>193</v>
      </c>
      <c r="S1933" t="s">
        <v>27</v>
      </c>
    </row>
    <row r="1934" spans="1:19" x14ac:dyDescent="0.35">
      <c r="A1934" t="s">
        <v>75</v>
      </c>
      <c r="B1934">
        <v>50</v>
      </c>
      <c r="C1934" t="s">
        <v>225</v>
      </c>
      <c r="D1934">
        <v>138</v>
      </c>
      <c r="E1934" t="s">
        <v>226</v>
      </c>
      <c r="F1934" t="s">
        <v>22</v>
      </c>
      <c r="G1934" t="s">
        <v>23</v>
      </c>
      <c r="H1934">
        <v>650</v>
      </c>
      <c r="I1934" t="s">
        <v>24</v>
      </c>
      <c r="J1934">
        <v>4000</v>
      </c>
      <c r="K1934">
        <v>6</v>
      </c>
      <c r="L1934">
        <v>1</v>
      </c>
      <c r="M1934" t="s">
        <v>30</v>
      </c>
      <c r="N1934">
        <v>18</v>
      </c>
      <c r="O1934" t="s">
        <v>30</v>
      </c>
      <c r="P1934" t="s">
        <v>30</v>
      </c>
      <c r="Q1934">
        <v>30</v>
      </c>
      <c r="R1934">
        <v>525</v>
      </c>
      <c r="S1934" t="s">
        <v>31</v>
      </c>
    </row>
    <row r="1935" spans="1:19" x14ac:dyDescent="0.35">
      <c r="A1935" t="s">
        <v>76</v>
      </c>
      <c r="B1935">
        <v>51</v>
      </c>
      <c r="C1935" t="s">
        <v>225</v>
      </c>
      <c r="D1935">
        <v>138</v>
      </c>
      <c r="E1935" t="s">
        <v>226</v>
      </c>
      <c r="F1935" t="s">
        <v>22</v>
      </c>
      <c r="G1935" t="s">
        <v>23</v>
      </c>
      <c r="H1935">
        <v>302</v>
      </c>
      <c r="I1935" t="s">
        <v>24</v>
      </c>
      <c r="J1935">
        <v>2000</v>
      </c>
      <c r="K1935">
        <v>6</v>
      </c>
      <c r="L1935">
        <v>1</v>
      </c>
      <c r="M1935" t="s">
        <v>30</v>
      </c>
      <c r="N1935">
        <v>18</v>
      </c>
      <c r="O1935" t="s">
        <v>30</v>
      </c>
      <c r="P1935" t="s">
        <v>25</v>
      </c>
      <c r="Q1935">
        <v>60</v>
      </c>
      <c r="R1935">
        <v>337</v>
      </c>
      <c r="S1935" t="s">
        <v>27</v>
      </c>
    </row>
    <row r="1936" spans="1:19" x14ac:dyDescent="0.35">
      <c r="A1936" t="s">
        <v>77</v>
      </c>
      <c r="B1936">
        <v>53</v>
      </c>
      <c r="C1936" t="s">
        <v>225</v>
      </c>
      <c r="D1936">
        <v>138</v>
      </c>
      <c r="E1936" t="s">
        <v>226</v>
      </c>
      <c r="F1936" t="s">
        <v>22</v>
      </c>
      <c r="G1936" t="s">
        <v>23</v>
      </c>
      <c r="H1936">
        <v>491</v>
      </c>
      <c r="I1936" t="s">
        <v>24</v>
      </c>
      <c r="J1936">
        <v>4000</v>
      </c>
      <c r="K1936">
        <v>6</v>
      </c>
      <c r="L1936">
        <v>1</v>
      </c>
      <c r="M1936" t="s">
        <v>30</v>
      </c>
      <c r="N1936" t="s">
        <v>26</v>
      </c>
      <c r="O1936" t="s">
        <v>30</v>
      </c>
      <c r="P1936" t="s">
        <v>25</v>
      </c>
      <c r="Q1936">
        <v>100</v>
      </c>
      <c r="R1936">
        <v>956</v>
      </c>
      <c r="S1936" t="s">
        <v>31</v>
      </c>
    </row>
    <row r="1937" spans="1:19" x14ac:dyDescent="0.35">
      <c r="A1937" t="s">
        <v>79</v>
      </c>
      <c r="B1937">
        <v>54</v>
      </c>
      <c r="C1937" t="s">
        <v>225</v>
      </c>
      <c r="D1937">
        <v>138</v>
      </c>
      <c r="E1937" t="s">
        <v>226</v>
      </c>
      <c r="F1937" t="s">
        <v>22</v>
      </c>
      <c r="G1937" t="s">
        <v>23</v>
      </c>
      <c r="H1937">
        <v>400</v>
      </c>
      <c r="I1937" t="s">
        <v>24</v>
      </c>
      <c r="J1937">
        <v>2000</v>
      </c>
      <c r="K1937">
        <v>6</v>
      </c>
      <c r="L1937">
        <v>1</v>
      </c>
      <c r="M1937" t="s">
        <v>30</v>
      </c>
      <c r="N1937" t="s">
        <v>26</v>
      </c>
      <c r="O1937" t="s">
        <v>30</v>
      </c>
      <c r="P1937" t="s">
        <v>30</v>
      </c>
      <c r="Q1937">
        <v>50</v>
      </c>
      <c r="R1937">
        <v>400</v>
      </c>
      <c r="S1937" t="s">
        <v>27</v>
      </c>
    </row>
    <row r="1938" spans="1:19" x14ac:dyDescent="0.35">
      <c r="A1938" t="s">
        <v>80</v>
      </c>
      <c r="B1938">
        <v>55</v>
      </c>
      <c r="C1938" t="s">
        <v>225</v>
      </c>
      <c r="D1938">
        <v>138</v>
      </c>
      <c r="E1938" t="s">
        <v>226</v>
      </c>
      <c r="F1938" t="s">
        <v>22</v>
      </c>
      <c r="G1938" t="s">
        <v>23</v>
      </c>
      <c r="H1938">
        <v>75</v>
      </c>
      <c r="I1938" t="s">
        <v>24</v>
      </c>
      <c r="J1938">
        <v>4000</v>
      </c>
      <c r="K1938">
        <v>6</v>
      </c>
      <c r="L1938">
        <v>1</v>
      </c>
      <c r="M1938" t="s">
        <v>30</v>
      </c>
      <c r="N1938" t="s">
        <v>26</v>
      </c>
      <c r="O1938" t="s">
        <v>30</v>
      </c>
      <c r="P1938" t="s">
        <v>25</v>
      </c>
      <c r="Q1938">
        <v>30</v>
      </c>
      <c r="R1938">
        <v>60</v>
      </c>
      <c r="S1938" t="s">
        <v>31</v>
      </c>
    </row>
    <row r="1939" spans="1:19" x14ac:dyDescent="0.35">
      <c r="A1939" t="s">
        <v>81</v>
      </c>
      <c r="B1939">
        <v>56</v>
      </c>
      <c r="C1939" t="s">
        <v>225</v>
      </c>
      <c r="D1939">
        <v>138</v>
      </c>
      <c r="E1939" t="s">
        <v>226</v>
      </c>
      <c r="F1939" t="s">
        <v>22</v>
      </c>
      <c r="G1939" t="s">
        <v>23</v>
      </c>
      <c r="H1939">
        <v>600</v>
      </c>
      <c r="I1939" t="s">
        <v>24</v>
      </c>
      <c r="J1939">
        <v>4000</v>
      </c>
      <c r="K1939">
        <v>6</v>
      </c>
      <c r="L1939">
        <v>1</v>
      </c>
      <c r="M1939" t="s">
        <v>25</v>
      </c>
      <c r="N1939" t="s">
        <v>26</v>
      </c>
      <c r="O1939" t="s">
        <v>25</v>
      </c>
      <c r="P1939" t="s">
        <v>25</v>
      </c>
      <c r="Q1939">
        <v>40</v>
      </c>
      <c r="R1939">
        <f>2*240</f>
        <v>480</v>
      </c>
      <c r="S1939" t="s">
        <v>25</v>
      </c>
    </row>
    <row r="1940" spans="1:19" x14ac:dyDescent="0.35">
      <c r="A1940" t="s">
        <v>19</v>
      </c>
      <c r="B1940">
        <v>1</v>
      </c>
      <c r="C1940" t="s">
        <v>227</v>
      </c>
      <c r="D1940">
        <v>139</v>
      </c>
      <c r="E1940" t="s">
        <v>228</v>
      </c>
      <c r="F1940" t="s">
        <v>22</v>
      </c>
      <c r="G1940" t="s">
        <v>23</v>
      </c>
      <c r="H1940">
        <v>265</v>
      </c>
      <c r="I1940" t="s">
        <v>29</v>
      </c>
      <c r="J1940" t="s">
        <v>26</v>
      </c>
      <c r="K1940">
        <v>5</v>
      </c>
      <c r="L1940">
        <v>1</v>
      </c>
      <c r="M1940" t="s">
        <v>25</v>
      </c>
      <c r="N1940" t="s">
        <v>26</v>
      </c>
      <c r="O1940" t="s">
        <v>30</v>
      </c>
      <c r="P1940" t="s">
        <v>25</v>
      </c>
      <c r="Q1940">
        <v>50</v>
      </c>
      <c r="R1940">
        <f>2*100</f>
        <v>200</v>
      </c>
      <c r="S1940" t="s">
        <v>27</v>
      </c>
    </row>
    <row r="1941" spans="1:19" x14ac:dyDescent="0.35">
      <c r="A1941" t="s">
        <v>28</v>
      </c>
      <c r="B1941">
        <v>2</v>
      </c>
      <c r="C1941" t="s">
        <v>227</v>
      </c>
      <c r="D1941">
        <v>139</v>
      </c>
      <c r="E1941" t="s">
        <v>228</v>
      </c>
      <c r="F1941" t="s">
        <v>22</v>
      </c>
      <c r="G1941" t="s">
        <v>23</v>
      </c>
      <c r="H1941">
        <v>650</v>
      </c>
      <c r="I1941" t="s">
        <v>29</v>
      </c>
      <c r="J1941" t="s">
        <v>26</v>
      </c>
      <c r="K1941">
        <v>5</v>
      </c>
      <c r="L1941">
        <v>1</v>
      </c>
      <c r="M1941" t="s">
        <v>25</v>
      </c>
      <c r="N1941" t="s">
        <v>26</v>
      </c>
      <c r="O1941" t="s">
        <v>25</v>
      </c>
      <c r="P1941" t="s">
        <v>25</v>
      </c>
      <c r="Q1941">
        <v>100</v>
      </c>
      <c r="R1941">
        <v>250</v>
      </c>
      <c r="S1941" t="s">
        <v>27</v>
      </c>
    </row>
    <row r="1942" spans="1:19" x14ac:dyDescent="0.35">
      <c r="A1942" t="s">
        <v>32</v>
      </c>
      <c r="B1942">
        <v>4</v>
      </c>
      <c r="C1942" t="s">
        <v>227</v>
      </c>
      <c r="D1942">
        <v>139</v>
      </c>
      <c r="E1942" t="s">
        <v>228</v>
      </c>
      <c r="F1942" t="s">
        <v>22</v>
      </c>
      <c r="G1942" t="s">
        <v>23</v>
      </c>
      <c r="H1942">
        <v>495</v>
      </c>
      <c r="I1942" t="s">
        <v>29</v>
      </c>
      <c r="J1942" t="s">
        <v>26</v>
      </c>
      <c r="K1942">
        <v>5</v>
      </c>
      <c r="L1942">
        <v>1</v>
      </c>
      <c r="M1942" t="s">
        <v>30</v>
      </c>
      <c r="N1942" t="s">
        <v>26</v>
      </c>
      <c r="O1942" t="s">
        <v>25</v>
      </c>
      <c r="P1942" t="s">
        <v>25</v>
      </c>
      <c r="Q1942">
        <v>40</v>
      </c>
      <c r="R1942">
        <v>370</v>
      </c>
      <c r="S1942" t="s">
        <v>27</v>
      </c>
    </row>
    <row r="1943" spans="1:19" x14ac:dyDescent="0.35">
      <c r="A1943" t="s">
        <v>33</v>
      </c>
      <c r="B1943">
        <v>5</v>
      </c>
      <c r="C1943" t="s">
        <v>227</v>
      </c>
      <c r="D1943">
        <v>139</v>
      </c>
      <c r="E1943" t="s">
        <v>228</v>
      </c>
      <c r="F1943" t="s">
        <v>22</v>
      </c>
      <c r="G1943" t="s">
        <v>23</v>
      </c>
      <c r="H1943">
        <v>90</v>
      </c>
      <c r="I1943" t="s">
        <v>29</v>
      </c>
      <c r="J1943" t="s">
        <v>26</v>
      </c>
      <c r="K1943">
        <v>5</v>
      </c>
      <c r="L1943">
        <v>1</v>
      </c>
      <c r="M1943" t="s">
        <v>30</v>
      </c>
      <c r="N1943">
        <v>21</v>
      </c>
      <c r="O1943" t="s">
        <v>30</v>
      </c>
      <c r="P1943" t="s">
        <v>30</v>
      </c>
      <c r="Q1943">
        <v>40</v>
      </c>
      <c r="R1943">
        <v>100</v>
      </c>
      <c r="S1943" t="s">
        <v>27</v>
      </c>
    </row>
    <row r="1944" spans="1:19" x14ac:dyDescent="0.35">
      <c r="A1944" t="s">
        <v>34</v>
      </c>
      <c r="B1944">
        <v>6</v>
      </c>
      <c r="C1944" t="s">
        <v>227</v>
      </c>
      <c r="D1944">
        <v>139</v>
      </c>
      <c r="E1944" t="s">
        <v>228</v>
      </c>
      <c r="F1944" t="s">
        <v>22</v>
      </c>
      <c r="G1944" t="s">
        <v>23</v>
      </c>
      <c r="H1944">
        <v>274</v>
      </c>
      <c r="I1944" t="s">
        <v>29</v>
      </c>
      <c r="J1944" t="s">
        <v>26</v>
      </c>
      <c r="K1944">
        <v>5</v>
      </c>
      <c r="L1944">
        <v>1</v>
      </c>
      <c r="M1944" t="s">
        <v>25</v>
      </c>
      <c r="N1944" t="s">
        <v>26</v>
      </c>
      <c r="O1944" t="s">
        <v>25</v>
      </c>
      <c r="P1944" t="s">
        <v>25</v>
      </c>
      <c r="Q1944">
        <v>50</v>
      </c>
      <c r="R1944">
        <v>322</v>
      </c>
      <c r="S1944" t="s">
        <v>27</v>
      </c>
    </row>
    <row r="1945" spans="1:19" x14ac:dyDescent="0.35">
      <c r="A1945" t="s">
        <v>35</v>
      </c>
      <c r="B1945">
        <v>8</v>
      </c>
      <c r="C1945" t="s">
        <v>227</v>
      </c>
      <c r="D1945">
        <v>139</v>
      </c>
      <c r="E1945" t="s">
        <v>228</v>
      </c>
      <c r="F1945" t="s">
        <v>22</v>
      </c>
      <c r="G1945" t="s">
        <v>23</v>
      </c>
      <c r="H1945">
        <v>220</v>
      </c>
      <c r="I1945" t="s">
        <v>29</v>
      </c>
      <c r="J1945" t="s">
        <v>26</v>
      </c>
      <c r="K1945">
        <v>5</v>
      </c>
      <c r="L1945">
        <v>1</v>
      </c>
      <c r="M1945" t="s">
        <v>25</v>
      </c>
      <c r="N1945">
        <v>21</v>
      </c>
      <c r="O1945" t="s">
        <v>25</v>
      </c>
      <c r="P1945" t="s">
        <v>25</v>
      </c>
      <c r="Q1945">
        <v>0</v>
      </c>
      <c r="R1945" t="s">
        <v>26</v>
      </c>
      <c r="S1945" t="s">
        <v>27</v>
      </c>
    </row>
    <row r="1946" spans="1:19" x14ac:dyDescent="0.35">
      <c r="A1946" t="s">
        <v>36</v>
      </c>
      <c r="B1946">
        <v>9</v>
      </c>
      <c r="C1946" t="s">
        <v>227</v>
      </c>
      <c r="D1946">
        <v>139</v>
      </c>
      <c r="E1946" t="s">
        <v>228</v>
      </c>
      <c r="F1946" t="s">
        <v>22</v>
      </c>
      <c r="G1946" t="s">
        <v>23</v>
      </c>
      <c r="H1946">
        <v>190</v>
      </c>
      <c r="I1946" t="s">
        <v>29</v>
      </c>
      <c r="J1946" t="s">
        <v>26</v>
      </c>
      <c r="K1946">
        <v>5</v>
      </c>
      <c r="L1946">
        <v>1</v>
      </c>
      <c r="M1946" t="s">
        <v>25</v>
      </c>
      <c r="N1946" t="s">
        <v>26</v>
      </c>
      <c r="O1946" t="s">
        <v>25</v>
      </c>
      <c r="P1946" t="s">
        <v>25</v>
      </c>
      <c r="Q1946">
        <v>100</v>
      </c>
      <c r="R1946">
        <f>2*155</f>
        <v>310</v>
      </c>
      <c r="S1946" t="s">
        <v>27</v>
      </c>
    </row>
    <row r="1947" spans="1:19" x14ac:dyDescent="0.35">
      <c r="A1947" t="s">
        <v>37</v>
      </c>
      <c r="B1947">
        <v>10</v>
      </c>
      <c r="C1947" t="s">
        <v>227</v>
      </c>
      <c r="D1947">
        <v>139</v>
      </c>
      <c r="E1947" t="s">
        <v>228</v>
      </c>
      <c r="F1947" t="s">
        <v>22</v>
      </c>
      <c r="G1947" t="s">
        <v>23</v>
      </c>
      <c r="H1947">
        <v>217</v>
      </c>
      <c r="I1947" t="s">
        <v>29</v>
      </c>
      <c r="J1947" t="s">
        <v>26</v>
      </c>
      <c r="K1947">
        <v>5</v>
      </c>
      <c r="L1947">
        <v>1</v>
      </c>
      <c r="M1947" t="s">
        <v>25</v>
      </c>
      <c r="N1947" t="s">
        <v>26</v>
      </c>
      <c r="O1947" t="s">
        <v>25</v>
      </c>
      <c r="P1947" t="s">
        <v>25</v>
      </c>
      <c r="Q1947">
        <v>100</v>
      </c>
      <c r="R1947">
        <v>217</v>
      </c>
      <c r="S1947" t="s">
        <v>27</v>
      </c>
    </row>
    <row r="1948" spans="1:19" x14ac:dyDescent="0.35">
      <c r="A1948" t="s">
        <v>38</v>
      </c>
      <c r="B1948">
        <v>11</v>
      </c>
      <c r="C1948" t="s">
        <v>227</v>
      </c>
      <c r="D1948">
        <v>139</v>
      </c>
      <c r="E1948" t="s">
        <v>228</v>
      </c>
      <c r="F1948" t="s">
        <v>22</v>
      </c>
      <c r="G1948" t="s">
        <v>23</v>
      </c>
      <c r="H1948">
        <v>230</v>
      </c>
      <c r="I1948" t="s">
        <v>29</v>
      </c>
      <c r="J1948" t="s">
        <v>26</v>
      </c>
      <c r="K1948">
        <v>5</v>
      </c>
      <c r="L1948">
        <v>1</v>
      </c>
      <c r="M1948" t="s">
        <v>25</v>
      </c>
      <c r="N1948" t="s">
        <v>26</v>
      </c>
      <c r="O1948" t="s">
        <v>25</v>
      </c>
      <c r="P1948" t="s">
        <v>25</v>
      </c>
      <c r="Q1948">
        <v>100</v>
      </c>
      <c r="R1948">
        <v>145</v>
      </c>
      <c r="S1948" t="s">
        <v>31</v>
      </c>
    </row>
    <row r="1949" spans="1:19" x14ac:dyDescent="0.35">
      <c r="A1949" t="s">
        <v>39</v>
      </c>
      <c r="B1949">
        <v>12</v>
      </c>
      <c r="C1949" t="s">
        <v>227</v>
      </c>
      <c r="D1949">
        <v>139</v>
      </c>
      <c r="E1949" t="s">
        <v>228</v>
      </c>
      <c r="F1949" t="s">
        <v>22</v>
      </c>
      <c r="G1949" t="s">
        <v>23</v>
      </c>
      <c r="H1949">
        <v>305</v>
      </c>
      <c r="I1949" t="s">
        <v>29</v>
      </c>
      <c r="J1949" t="s">
        <v>26</v>
      </c>
      <c r="K1949">
        <v>5</v>
      </c>
      <c r="L1949">
        <v>1</v>
      </c>
      <c r="M1949" t="s">
        <v>25</v>
      </c>
      <c r="N1949">
        <v>18</v>
      </c>
      <c r="O1949" t="s">
        <v>25</v>
      </c>
      <c r="P1949" t="s">
        <v>25</v>
      </c>
      <c r="Q1949">
        <v>110</v>
      </c>
      <c r="R1949">
        <v>280</v>
      </c>
      <c r="S1949" t="s">
        <v>27</v>
      </c>
    </row>
    <row r="1950" spans="1:19" x14ac:dyDescent="0.35">
      <c r="A1950" t="s">
        <v>40</v>
      </c>
      <c r="B1950">
        <v>13</v>
      </c>
      <c r="C1950" t="s">
        <v>227</v>
      </c>
      <c r="D1950">
        <v>139</v>
      </c>
      <c r="E1950" t="s">
        <v>228</v>
      </c>
      <c r="F1950" t="s">
        <v>22</v>
      </c>
      <c r="G1950" t="s">
        <v>23</v>
      </c>
      <c r="H1950">
        <v>300</v>
      </c>
      <c r="I1950" t="s">
        <v>29</v>
      </c>
      <c r="J1950" t="s">
        <v>26</v>
      </c>
      <c r="K1950">
        <v>5</v>
      </c>
      <c r="L1950">
        <v>1</v>
      </c>
      <c r="M1950" t="s">
        <v>25</v>
      </c>
      <c r="N1950" t="s">
        <v>26</v>
      </c>
      <c r="O1950" t="s">
        <v>30</v>
      </c>
      <c r="P1950" t="s">
        <v>25</v>
      </c>
      <c r="Q1950">
        <v>40</v>
      </c>
      <c r="R1950">
        <v>105</v>
      </c>
      <c r="S1950" t="s">
        <v>27</v>
      </c>
    </row>
    <row r="1951" spans="1:19" x14ac:dyDescent="0.35">
      <c r="A1951" t="s">
        <v>41</v>
      </c>
      <c r="B1951">
        <v>15</v>
      </c>
      <c r="C1951" t="s">
        <v>227</v>
      </c>
      <c r="D1951">
        <v>139</v>
      </c>
      <c r="E1951" t="s">
        <v>228</v>
      </c>
      <c r="F1951" t="s">
        <v>22</v>
      </c>
      <c r="G1951" t="s">
        <v>23</v>
      </c>
      <c r="H1951">
        <v>182</v>
      </c>
      <c r="I1951" t="s">
        <v>29</v>
      </c>
      <c r="J1951" t="s">
        <v>26</v>
      </c>
      <c r="K1951">
        <v>5</v>
      </c>
      <c r="L1951">
        <v>1</v>
      </c>
      <c r="M1951" t="s">
        <v>25</v>
      </c>
      <c r="N1951">
        <v>18</v>
      </c>
      <c r="O1951" t="s">
        <v>25</v>
      </c>
      <c r="P1951" t="s">
        <v>25</v>
      </c>
      <c r="Q1951">
        <v>40</v>
      </c>
      <c r="R1951">
        <v>150</v>
      </c>
      <c r="S1951" t="s">
        <v>27</v>
      </c>
    </row>
    <row r="1952" spans="1:19" x14ac:dyDescent="0.35">
      <c r="A1952" t="s">
        <v>42</v>
      </c>
      <c r="B1952">
        <v>16</v>
      </c>
      <c r="C1952" t="s">
        <v>227</v>
      </c>
      <c r="D1952">
        <v>139</v>
      </c>
      <c r="E1952" t="s">
        <v>228</v>
      </c>
      <c r="F1952" t="s">
        <v>22</v>
      </c>
      <c r="G1952" t="s">
        <v>23</v>
      </c>
      <c r="H1952">
        <v>150</v>
      </c>
      <c r="I1952" t="s">
        <v>29</v>
      </c>
      <c r="J1952" t="s">
        <v>26</v>
      </c>
      <c r="K1952">
        <v>5</v>
      </c>
      <c r="L1952">
        <v>1</v>
      </c>
      <c r="M1952" t="s">
        <v>30</v>
      </c>
      <c r="N1952" t="s">
        <v>26</v>
      </c>
      <c r="O1952" t="s">
        <v>25</v>
      </c>
      <c r="P1952" t="s">
        <v>30</v>
      </c>
      <c r="Q1952">
        <v>100</v>
      </c>
      <c r="R1952">
        <f>2*50</f>
        <v>100</v>
      </c>
      <c r="S1952" t="s">
        <v>25</v>
      </c>
    </row>
    <row r="1953" spans="1:19" x14ac:dyDescent="0.35">
      <c r="A1953" t="s">
        <v>43</v>
      </c>
      <c r="B1953">
        <v>17</v>
      </c>
      <c r="C1953" t="s">
        <v>227</v>
      </c>
      <c r="D1953">
        <v>139</v>
      </c>
      <c r="E1953" t="s">
        <v>228</v>
      </c>
      <c r="F1953" t="s">
        <v>22</v>
      </c>
      <c r="G1953" t="s">
        <v>23</v>
      </c>
      <c r="H1953">
        <v>50</v>
      </c>
      <c r="I1953" t="s">
        <v>29</v>
      </c>
      <c r="J1953" t="s">
        <v>26</v>
      </c>
      <c r="K1953">
        <v>5</v>
      </c>
      <c r="L1953">
        <v>1</v>
      </c>
      <c r="M1953" t="s">
        <v>25</v>
      </c>
      <c r="N1953" t="s">
        <v>26</v>
      </c>
      <c r="O1953" t="s">
        <v>30</v>
      </c>
      <c r="P1953" t="s">
        <v>25</v>
      </c>
      <c r="Q1953">
        <v>50</v>
      </c>
      <c r="R1953">
        <v>40</v>
      </c>
      <c r="S1953" t="s">
        <v>27</v>
      </c>
    </row>
    <row r="1954" spans="1:19" x14ac:dyDescent="0.35">
      <c r="A1954" t="s">
        <v>44</v>
      </c>
      <c r="B1954">
        <v>18</v>
      </c>
      <c r="C1954" t="s">
        <v>227</v>
      </c>
      <c r="D1954">
        <v>139</v>
      </c>
      <c r="E1954" t="s">
        <v>228</v>
      </c>
      <c r="F1954" t="s">
        <v>22</v>
      </c>
      <c r="G1954" t="s">
        <v>23</v>
      </c>
      <c r="H1954">
        <v>100</v>
      </c>
      <c r="I1954" t="s">
        <v>29</v>
      </c>
      <c r="J1954" t="s">
        <v>26</v>
      </c>
      <c r="K1954">
        <v>5</v>
      </c>
      <c r="L1954">
        <v>1</v>
      </c>
      <c r="M1954" t="s">
        <v>25</v>
      </c>
      <c r="N1954" t="s">
        <v>26</v>
      </c>
      <c r="O1954" t="s">
        <v>30</v>
      </c>
      <c r="P1954" t="s">
        <v>25</v>
      </c>
      <c r="Q1954">
        <v>100</v>
      </c>
      <c r="R1954">
        <v>50</v>
      </c>
      <c r="S1954" t="s">
        <v>27</v>
      </c>
    </row>
    <row r="1955" spans="1:19" x14ac:dyDescent="0.35">
      <c r="A1955" t="s">
        <v>45</v>
      </c>
      <c r="B1955">
        <v>19</v>
      </c>
      <c r="C1955" t="s">
        <v>227</v>
      </c>
      <c r="D1955">
        <v>139</v>
      </c>
      <c r="E1955" t="s">
        <v>228</v>
      </c>
      <c r="F1955" t="s">
        <v>22</v>
      </c>
      <c r="G1955" t="s">
        <v>23</v>
      </c>
      <c r="H1955">
        <v>120</v>
      </c>
      <c r="I1955" t="s">
        <v>29</v>
      </c>
      <c r="J1955" t="s">
        <v>26</v>
      </c>
      <c r="K1955">
        <v>5</v>
      </c>
      <c r="L1955">
        <v>1</v>
      </c>
      <c r="M1955" t="s">
        <v>25</v>
      </c>
      <c r="N1955" t="s">
        <v>26</v>
      </c>
      <c r="O1955" t="s">
        <v>25</v>
      </c>
      <c r="P1955" t="s">
        <v>25</v>
      </c>
      <c r="Q1955">
        <v>100</v>
      </c>
      <c r="R1955">
        <v>120</v>
      </c>
      <c r="S1955" t="s">
        <v>27</v>
      </c>
    </row>
    <row r="1956" spans="1:19" x14ac:dyDescent="0.35">
      <c r="A1956" t="s">
        <v>46</v>
      </c>
      <c r="B1956">
        <v>20</v>
      </c>
      <c r="C1956" t="s">
        <v>227</v>
      </c>
      <c r="D1956">
        <v>139</v>
      </c>
      <c r="E1956" t="s">
        <v>228</v>
      </c>
      <c r="F1956" t="s">
        <v>22</v>
      </c>
      <c r="G1956" t="s">
        <v>23</v>
      </c>
      <c r="H1956">
        <v>203</v>
      </c>
      <c r="I1956" t="s">
        <v>29</v>
      </c>
      <c r="J1956" t="s">
        <v>26</v>
      </c>
      <c r="K1956">
        <v>5</v>
      </c>
      <c r="L1956">
        <v>1</v>
      </c>
      <c r="M1956" t="s">
        <v>25</v>
      </c>
      <c r="N1956" t="s">
        <v>26</v>
      </c>
      <c r="O1956" t="s">
        <v>25</v>
      </c>
      <c r="P1956" t="s">
        <v>25</v>
      </c>
      <c r="Q1956">
        <v>100</v>
      </c>
      <c r="R1956">
        <f>2*150</f>
        <v>300</v>
      </c>
      <c r="S1956" t="s">
        <v>27</v>
      </c>
    </row>
    <row r="1957" spans="1:19" x14ac:dyDescent="0.35">
      <c r="A1957" t="s">
        <v>47</v>
      </c>
      <c r="B1957">
        <v>21</v>
      </c>
      <c r="C1957" t="s">
        <v>227</v>
      </c>
      <c r="D1957">
        <v>139</v>
      </c>
      <c r="E1957" t="s">
        <v>228</v>
      </c>
      <c r="F1957" t="s">
        <v>22</v>
      </c>
      <c r="G1957" t="s">
        <v>23</v>
      </c>
      <c r="H1957">
        <v>100</v>
      </c>
      <c r="I1957" t="s">
        <v>29</v>
      </c>
      <c r="J1957" t="s">
        <v>26</v>
      </c>
      <c r="K1957">
        <v>5</v>
      </c>
      <c r="L1957">
        <v>1</v>
      </c>
      <c r="M1957" t="s">
        <v>25</v>
      </c>
      <c r="N1957" t="s">
        <v>26</v>
      </c>
      <c r="O1957" t="s">
        <v>30</v>
      </c>
      <c r="P1957" t="s">
        <v>25</v>
      </c>
      <c r="Q1957">
        <v>100</v>
      </c>
      <c r="R1957">
        <v>150</v>
      </c>
      <c r="S1957" t="s">
        <v>27</v>
      </c>
    </row>
    <row r="1958" spans="1:19" x14ac:dyDescent="0.35">
      <c r="A1958" t="s">
        <v>48</v>
      </c>
      <c r="B1958">
        <v>22</v>
      </c>
      <c r="C1958" t="s">
        <v>227</v>
      </c>
      <c r="D1958">
        <v>139</v>
      </c>
      <c r="E1958" t="s">
        <v>228</v>
      </c>
      <c r="F1958" t="s">
        <v>22</v>
      </c>
      <c r="G1958" t="s">
        <v>23</v>
      </c>
      <c r="H1958">
        <v>275</v>
      </c>
      <c r="I1958" t="s">
        <v>29</v>
      </c>
      <c r="J1958" t="s">
        <v>26</v>
      </c>
      <c r="K1958">
        <v>5</v>
      </c>
      <c r="L1958">
        <v>1</v>
      </c>
      <c r="M1958" t="s">
        <v>30</v>
      </c>
      <c r="N1958">
        <v>20</v>
      </c>
      <c r="O1958" t="s">
        <v>30</v>
      </c>
      <c r="P1958" t="s">
        <v>25</v>
      </c>
      <c r="Q1958">
        <v>100</v>
      </c>
      <c r="R1958">
        <v>175</v>
      </c>
      <c r="S1958" t="s">
        <v>27</v>
      </c>
    </row>
    <row r="1959" spans="1:19" x14ac:dyDescent="0.35">
      <c r="A1959" t="s">
        <v>49</v>
      </c>
      <c r="B1959">
        <v>23</v>
      </c>
      <c r="C1959" t="s">
        <v>227</v>
      </c>
      <c r="D1959">
        <v>139</v>
      </c>
      <c r="E1959" t="s">
        <v>228</v>
      </c>
      <c r="F1959" t="s">
        <v>22</v>
      </c>
      <c r="G1959" t="s">
        <v>23</v>
      </c>
      <c r="H1959">
        <v>300</v>
      </c>
      <c r="I1959" t="s">
        <v>29</v>
      </c>
      <c r="J1959" t="s">
        <v>26</v>
      </c>
      <c r="K1959">
        <v>5</v>
      </c>
      <c r="L1959">
        <v>2</v>
      </c>
      <c r="M1959" t="s">
        <v>25</v>
      </c>
      <c r="N1959" t="s">
        <v>26</v>
      </c>
      <c r="O1959" t="s">
        <v>25</v>
      </c>
      <c r="P1959" t="s">
        <v>25</v>
      </c>
      <c r="Q1959">
        <v>100</v>
      </c>
      <c r="R1959">
        <v>250</v>
      </c>
      <c r="S1959" t="s">
        <v>27</v>
      </c>
    </row>
    <row r="1960" spans="1:19" x14ac:dyDescent="0.35">
      <c r="A1960" t="s">
        <v>50</v>
      </c>
      <c r="B1960">
        <v>24</v>
      </c>
      <c r="C1960" t="s">
        <v>227</v>
      </c>
      <c r="D1960">
        <v>139</v>
      </c>
      <c r="E1960" t="s">
        <v>228</v>
      </c>
      <c r="F1960" t="s">
        <v>22</v>
      </c>
      <c r="G1960" t="s">
        <v>23</v>
      </c>
      <c r="H1960">
        <v>225</v>
      </c>
      <c r="I1960" t="s">
        <v>29</v>
      </c>
      <c r="J1960" t="s">
        <v>26</v>
      </c>
      <c r="K1960">
        <v>5</v>
      </c>
      <c r="L1960">
        <v>1</v>
      </c>
      <c r="M1960" t="s">
        <v>25</v>
      </c>
      <c r="N1960">
        <v>18</v>
      </c>
      <c r="O1960" t="s">
        <v>30</v>
      </c>
      <c r="P1960" t="s">
        <v>30</v>
      </c>
      <c r="Q1960">
        <v>50</v>
      </c>
      <c r="R1960">
        <v>186</v>
      </c>
      <c r="S1960" t="s">
        <v>31</v>
      </c>
    </row>
    <row r="1961" spans="1:19" x14ac:dyDescent="0.35">
      <c r="A1961" t="s">
        <v>51</v>
      </c>
      <c r="B1961">
        <v>25</v>
      </c>
      <c r="C1961" t="s">
        <v>227</v>
      </c>
      <c r="D1961">
        <v>139</v>
      </c>
      <c r="E1961" t="s">
        <v>228</v>
      </c>
      <c r="F1961" t="s">
        <v>22</v>
      </c>
      <c r="G1961" t="s">
        <v>23</v>
      </c>
      <c r="H1961">
        <v>250</v>
      </c>
      <c r="I1961" t="s">
        <v>29</v>
      </c>
      <c r="J1961" t="s">
        <v>26</v>
      </c>
      <c r="K1961">
        <v>5</v>
      </c>
      <c r="L1961">
        <v>1</v>
      </c>
      <c r="M1961" t="s">
        <v>25</v>
      </c>
      <c r="N1961">
        <v>18</v>
      </c>
      <c r="O1961" t="s">
        <v>30</v>
      </c>
      <c r="P1961" t="s">
        <v>25</v>
      </c>
      <c r="Q1961">
        <v>100</v>
      </c>
      <c r="R1961">
        <v>150</v>
      </c>
      <c r="S1961" t="s">
        <v>27</v>
      </c>
    </row>
    <row r="1962" spans="1:19" x14ac:dyDescent="0.35">
      <c r="A1962" t="s">
        <v>52</v>
      </c>
      <c r="B1962">
        <v>26</v>
      </c>
      <c r="C1962" t="s">
        <v>227</v>
      </c>
      <c r="D1962">
        <v>139</v>
      </c>
      <c r="E1962" t="s">
        <v>228</v>
      </c>
      <c r="F1962" t="s">
        <v>22</v>
      </c>
      <c r="G1962" t="s">
        <v>23</v>
      </c>
      <c r="H1962">
        <v>156.69999999999999</v>
      </c>
      <c r="I1962" t="s">
        <v>29</v>
      </c>
      <c r="J1962" t="s">
        <v>26</v>
      </c>
      <c r="K1962">
        <v>5</v>
      </c>
      <c r="L1962">
        <v>1</v>
      </c>
      <c r="M1962" t="s">
        <v>25</v>
      </c>
      <c r="N1962" t="s">
        <v>26</v>
      </c>
      <c r="O1962" t="s">
        <v>30</v>
      </c>
      <c r="P1962" t="s">
        <v>30</v>
      </c>
      <c r="Q1962">
        <v>0</v>
      </c>
      <c r="R1962">
        <v>119</v>
      </c>
      <c r="S1962" t="s">
        <v>27</v>
      </c>
    </row>
    <row r="1963" spans="1:19" x14ac:dyDescent="0.35">
      <c r="A1963" t="s">
        <v>53</v>
      </c>
      <c r="B1963">
        <v>27</v>
      </c>
      <c r="C1963" t="s">
        <v>227</v>
      </c>
      <c r="D1963">
        <v>139</v>
      </c>
      <c r="E1963" t="s">
        <v>228</v>
      </c>
      <c r="F1963" t="s">
        <v>22</v>
      </c>
      <c r="G1963" t="s">
        <v>23</v>
      </c>
      <c r="H1963">
        <v>288.25</v>
      </c>
      <c r="I1963" t="s">
        <v>29</v>
      </c>
      <c r="J1963" t="s">
        <v>26</v>
      </c>
      <c r="K1963">
        <v>5</v>
      </c>
      <c r="L1963">
        <v>1</v>
      </c>
      <c r="M1963" t="s">
        <v>30</v>
      </c>
      <c r="N1963" t="s">
        <v>26</v>
      </c>
      <c r="O1963" t="s">
        <v>25</v>
      </c>
      <c r="P1963" t="s">
        <v>25</v>
      </c>
      <c r="Q1963">
        <v>50</v>
      </c>
      <c r="R1963">
        <f>2*135</f>
        <v>270</v>
      </c>
      <c r="S1963" t="s">
        <v>27</v>
      </c>
    </row>
    <row r="1964" spans="1:19" x14ac:dyDescent="0.35">
      <c r="A1964" t="s">
        <v>54</v>
      </c>
      <c r="B1964">
        <v>28</v>
      </c>
      <c r="C1964" t="s">
        <v>227</v>
      </c>
      <c r="D1964">
        <v>139</v>
      </c>
      <c r="E1964" t="s">
        <v>228</v>
      </c>
      <c r="F1964" t="s">
        <v>22</v>
      </c>
      <c r="G1964" t="s">
        <v>23</v>
      </c>
      <c r="H1964">
        <v>550</v>
      </c>
      <c r="I1964" t="s">
        <v>29</v>
      </c>
      <c r="J1964" t="s">
        <v>26</v>
      </c>
      <c r="K1964">
        <v>5</v>
      </c>
      <c r="L1964">
        <v>1</v>
      </c>
      <c r="M1964" t="s">
        <v>25</v>
      </c>
      <c r="N1964">
        <v>21</v>
      </c>
      <c r="O1964" t="s">
        <v>30</v>
      </c>
      <c r="P1964" t="s">
        <v>25</v>
      </c>
      <c r="Q1964">
        <v>100</v>
      </c>
      <c r="R1964">
        <v>155</v>
      </c>
      <c r="S1964" t="s">
        <v>31</v>
      </c>
    </row>
    <row r="1965" spans="1:19" x14ac:dyDescent="0.35">
      <c r="A1965" t="s">
        <v>55</v>
      </c>
      <c r="B1965">
        <v>29</v>
      </c>
      <c r="C1965" t="s">
        <v>227</v>
      </c>
      <c r="D1965">
        <v>139</v>
      </c>
      <c r="E1965" t="s">
        <v>228</v>
      </c>
      <c r="F1965" t="s">
        <v>22</v>
      </c>
      <c r="G1965" t="s">
        <v>23</v>
      </c>
      <c r="H1965">
        <v>25</v>
      </c>
      <c r="I1965" t="s">
        <v>29</v>
      </c>
      <c r="J1965" t="s">
        <v>26</v>
      </c>
      <c r="K1965">
        <v>5</v>
      </c>
      <c r="L1965">
        <v>1</v>
      </c>
      <c r="M1965" t="s">
        <v>25</v>
      </c>
      <c r="N1965" t="s">
        <v>26</v>
      </c>
      <c r="O1965" t="s">
        <v>30</v>
      </c>
      <c r="P1965" t="s">
        <v>25</v>
      </c>
      <c r="Q1965">
        <v>100</v>
      </c>
      <c r="R1965">
        <f>2*25</f>
        <v>50</v>
      </c>
      <c r="S1965" t="s">
        <v>31</v>
      </c>
    </row>
    <row r="1966" spans="1:19" x14ac:dyDescent="0.35">
      <c r="A1966" t="s">
        <v>56</v>
      </c>
      <c r="B1966">
        <v>30</v>
      </c>
      <c r="C1966" t="s">
        <v>227</v>
      </c>
      <c r="D1966">
        <v>139</v>
      </c>
      <c r="E1966" t="s">
        <v>228</v>
      </c>
      <c r="F1966" t="s">
        <v>22</v>
      </c>
      <c r="G1966" t="s">
        <v>23</v>
      </c>
      <c r="H1966">
        <v>375</v>
      </c>
      <c r="I1966" t="s">
        <v>29</v>
      </c>
      <c r="J1966" t="s">
        <v>26</v>
      </c>
      <c r="K1966">
        <v>5</v>
      </c>
      <c r="L1966">
        <v>1</v>
      </c>
      <c r="M1966" t="s">
        <v>30</v>
      </c>
      <c r="N1966" t="s">
        <v>26</v>
      </c>
      <c r="O1966" t="s">
        <v>30</v>
      </c>
      <c r="P1966" t="s">
        <v>30</v>
      </c>
      <c r="Q1966">
        <v>0</v>
      </c>
      <c r="R1966">
        <v>190</v>
      </c>
      <c r="S1966" t="s">
        <v>27</v>
      </c>
    </row>
    <row r="1967" spans="1:19" x14ac:dyDescent="0.35">
      <c r="A1967" t="s">
        <v>57</v>
      </c>
      <c r="B1967">
        <v>31</v>
      </c>
      <c r="C1967" t="s">
        <v>227</v>
      </c>
      <c r="D1967">
        <v>139</v>
      </c>
      <c r="E1967" t="s">
        <v>228</v>
      </c>
      <c r="F1967" t="s">
        <v>22</v>
      </c>
      <c r="G1967" t="s">
        <v>23</v>
      </c>
      <c r="H1967">
        <v>195.25</v>
      </c>
      <c r="I1967" t="s">
        <v>29</v>
      </c>
      <c r="J1967" t="s">
        <v>26</v>
      </c>
      <c r="K1967">
        <v>5</v>
      </c>
      <c r="L1967">
        <v>1</v>
      </c>
      <c r="M1967" t="s">
        <v>25</v>
      </c>
      <c r="N1967">
        <v>19</v>
      </c>
      <c r="O1967" t="s">
        <v>30</v>
      </c>
      <c r="P1967" t="s">
        <v>25</v>
      </c>
      <c r="Q1967">
        <v>50</v>
      </c>
      <c r="R1967">
        <v>110</v>
      </c>
      <c r="S1967" t="s">
        <v>27</v>
      </c>
    </row>
    <row r="1968" spans="1:19" x14ac:dyDescent="0.35">
      <c r="A1968" t="s">
        <v>58</v>
      </c>
      <c r="B1968">
        <v>32</v>
      </c>
      <c r="C1968" t="s">
        <v>227</v>
      </c>
      <c r="D1968">
        <v>139</v>
      </c>
      <c r="E1968" t="s">
        <v>228</v>
      </c>
      <c r="F1968" t="s">
        <v>22</v>
      </c>
      <c r="G1968" t="s">
        <v>23</v>
      </c>
      <c r="H1968">
        <v>750</v>
      </c>
      <c r="I1968" t="s">
        <v>29</v>
      </c>
      <c r="J1968" t="s">
        <v>26</v>
      </c>
      <c r="K1968">
        <v>5</v>
      </c>
      <c r="L1968">
        <v>1</v>
      </c>
      <c r="M1968" t="s">
        <v>25</v>
      </c>
      <c r="N1968" t="s">
        <v>26</v>
      </c>
      <c r="O1968" t="s">
        <v>30</v>
      </c>
      <c r="P1968" t="s">
        <v>30</v>
      </c>
      <c r="Q1968">
        <v>40</v>
      </c>
      <c r="R1968">
        <v>375</v>
      </c>
      <c r="S1968" t="s">
        <v>27</v>
      </c>
    </row>
    <row r="1969" spans="1:19" x14ac:dyDescent="0.35">
      <c r="A1969" t="s">
        <v>59</v>
      </c>
      <c r="B1969">
        <v>33</v>
      </c>
      <c r="C1969" t="s">
        <v>227</v>
      </c>
      <c r="D1969">
        <v>139</v>
      </c>
      <c r="E1969" t="s">
        <v>228</v>
      </c>
      <c r="F1969" t="s">
        <v>22</v>
      </c>
      <c r="G1969" t="s">
        <v>23</v>
      </c>
      <c r="H1969">
        <v>135</v>
      </c>
      <c r="I1969" t="s">
        <v>29</v>
      </c>
      <c r="J1969" t="s">
        <v>26</v>
      </c>
      <c r="K1969">
        <v>5</v>
      </c>
      <c r="L1969">
        <v>1</v>
      </c>
      <c r="M1969" t="s">
        <v>30</v>
      </c>
      <c r="N1969" t="s">
        <v>26</v>
      </c>
      <c r="O1969" t="s">
        <v>30</v>
      </c>
      <c r="P1969" t="s">
        <v>25</v>
      </c>
      <c r="Q1969">
        <v>100</v>
      </c>
      <c r="R1969">
        <f>2*158</f>
        <v>316</v>
      </c>
      <c r="S1969" t="s">
        <v>27</v>
      </c>
    </row>
    <row r="1970" spans="1:19" x14ac:dyDescent="0.35">
      <c r="A1970" t="s">
        <v>60</v>
      </c>
      <c r="B1970">
        <v>34</v>
      </c>
      <c r="C1970" t="s">
        <v>227</v>
      </c>
      <c r="D1970">
        <v>139</v>
      </c>
      <c r="E1970" t="s">
        <v>228</v>
      </c>
      <c r="F1970" t="s">
        <v>22</v>
      </c>
      <c r="G1970" t="s">
        <v>23</v>
      </c>
      <c r="H1970">
        <v>363.75</v>
      </c>
      <c r="I1970" t="s">
        <v>29</v>
      </c>
      <c r="J1970" t="s">
        <v>26</v>
      </c>
      <c r="K1970">
        <v>5</v>
      </c>
      <c r="L1970">
        <v>1</v>
      </c>
      <c r="M1970" t="s">
        <v>25</v>
      </c>
      <c r="N1970">
        <v>18</v>
      </c>
      <c r="O1970" t="s">
        <v>30</v>
      </c>
      <c r="P1970" t="s">
        <v>25</v>
      </c>
      <c r="Q1970">
        <v>50</v>
      </c>
      <c r="R1970">
        <v>220</v>
      </c>
      <c r="S1970" t="s">
        <v>27</v>
      </c>
    </row>
    <row r="1971" spans="1:19" x14ac:dyDescent="0.35">
      <c r="A1971" t="s">
        <v>61</v>
      </c>
      <c r="B1971">
        <v>35</v>
      </c>
      <c r="C1971" t="s">
        <v>227</v>
      </c>
      <c r="D1971">
        <v>139</v>
      </c>
      <c r="E1971" t="s">
        <v>228</v>
      </c>
      <c r="F1971" t="s">
        <v>22</v>
      </c>
      <c r="G1971" t="s">
        <v>23</v>
      </c>
      <c r="H1971">
        <v>150</v>
      </c>
      <c r="I1971" t="s">
        <v>29</v>
      </c>
      <c r="J1971" t="s">
        <v>26</v>
      </c>
      <c r="K1971">
        <v>5</v>
      </c>
      <c r="L1971">
        <v>1</v>
      </c>
      <c r="M1971" t="s">
        <v>25</v>
      </c>
      <c r="N1971" t="s">
        <v>26</v>
      </c>
      <c r="O1971" t="s">
        <v>30</v>
      </c>
      <c r="P1971" t="s">
        <v>25</v>
      </c>
      <c r="Q1971">
        <v>50</v>
      </c>
      <c r="R1971">
        <v>150</v>
      </c>
      <c r="S1971" t="s">
        <v>27</v>
      </c>
    </row>
    <row r="1972" spans="1:19" x14ac:dyDescent="0.35">
      <c r="A1972" t="s">
        <v>62</v>
      </c>
      <c r="B1972">
        <v>36</v>
      </c>
      <c r="C1972" t="s">
        <v>227</v>
      </c>
      <c r="D1972">
        <v>139</v>
      </c>
      <c r="E1972" t="s">
        <v>228</v>
      </c>
      <c r="F1972" t="s">
        <v>22</v>
      </c>
      <c r="G1972" t="s">
        <v>23</v>
      </c>
      <c r="H1972">
        <v>115</v>
      </c>
      <c r="I1972" t="s">
        <v>29</v>
      </c>
      <c r="J1972" t="s">
        <v>26</v>
      </c>
      <c r="K1972">
        <v>5</v>
      </c>
      <c r="L1972">
        <v>1</v>
      </c>
      <c r="M1972" t="s">
        <v>25</v>
      </c>
      <c r="N1972">
        <v>21</v>
      </c>
      <c r="O1972" t="s">
        <v>30</v>
      </c>
      <c r="P1972" t="s">
        <v>25</v>
      </c>
      <c r="R1972">
        <v>30</v>
      </c>
      <c r="S1972" t="s">
        <v>27</v>
      </c>
    </row>
    <row r="1973" spans="1:19" x14ac:dyDescent="0.35">
      <c r="A1973" t="s">
        <v>63</v>
      </c>
      <c r="B1973">
        <v>37</v>
      </c>
      <c r="C1973" t="s">
        <v>227</v>
      </c>
      <c r="D1973">
        <v>139</v>
      </c>
      <c r="E1973" t="s">
        <v>228</v>
      </c>
      <c r="F1973" t="s">
        <v>22</v>
      </c>
      <c r="G1973" t="s">
        <v>23</v>
      </c>
      <c r="H1973">
        <v>268</v>
      </c>
      <c r="I1973" t="s">
        <v>29</v>
      </c>
      <c r="J1973" t="s">
        <v>26</v>
      </c>
      <c r="K1973">
        <v>5</v>
      </c>
      <c r="L1973">
        <v>1</v>
      </c>
      <c r="M1973" t="s">
        <v>30</v>
      </c>
      <c r="N1973" t="s">
        <v>26</v>
      </c>
      <c r="O1973" t="s">
        <v>25</v>
      </c>
      <c r="P1973" t="s">
        <v>25</v>
      </c>
      <c r="Q1973">
        <v>50</v>
      </c>
      <c r="R1973">
        <f>2*140</f>
        <v>280</v>
      </c>
      <c r="S1973" t="s">
        <v>27</v>
      </c>
    </row>
    <row r="1974" spans="1:19" x14ac:dyDescent="0.35">
      <c r="A1974" t="s">
        <v>64</v>
      </c>
      <c r="B1974">
        <v>38</v>
      </c>
      <c r="C1974" t="s">
        <v>227</v>
      </c>
      <c r="D1974">
        <v>139</v>
      </c>
      <c r="E1974" t="s">
        <v>228</v>
      </c>
      <c r="F1974" t="s">
        <v>22</v>
      </c>
      <c r="G1974" t="s">
        <v>23</v>
      </c>
      <c r="H1974">
        <v>96.25</v>
      </c>
      <c r="I1974" t="s">
        <v>29</v>
      </c>
      <c r="J1974" t="s">
        <v>26</v>
      </c>
      <c r="K1974">
        <v>5</v>
      </c>
      <c r="L1974">
        <v>1</v>
      </c>
      <c r="M1974" t="s">
        <v>25</v>
      </c>
      <c r="N1974" t="s">
        <v>26</v>
      </c>
      <c r="O1974" t="s">
        <v>25</v>
      </c>
      <c r="P1974" t="s">
        <v>25</v>
      </c>
      <c r="Q1974">
        <v>100</v>
      </c>
      <c r="R1974">
        <f>2*55</f>
        <v>110</v>
      </c>
      <c r="S1974" t="s">
        <v>27</v>
      </c>
    </row>
    <row r="1975" spans="1:19" x14ac:dyDescent="0.35">
      <c r="A1975" t="s">
        <v>65</v>
      </c>
      <c r="B1975">
        <v>39</v>
      </c>
      <c r="C1975" t="s">
        <v>227</v>
      </c>
      <c r="D1975">
        <v>139</v>
      </c>
      <c r="E1975" t="s">
        <v>228</v>
      </c>
      <c r="F1975" t="s">
        <v>22</v>
      </c>
      <c r="G1975" t="s">
        <v>23</v>
      </c>
      <c r="H1975">
        <v>403.5</v>
      </c>
      <c r="I1975" t="s">
        <v>29</v>
      </c>
      <c r="J1975" t="s">
        <v>26</v>
      </c>
      <c r="K1975">
        <v>5</v>
      </c>
      <c r="L1975">
        <v>1</v>
      </c>
      <c r="M1975" t="s">
        <v>25</v>
      </c>
      <c r="N1975">
        <v>18</v>
      </c>
      <c r="O1975" t="s">
        <v>30</v>
      </c>
      <c r="P1975" t="s">
        <v>25</v>
      </c>
      <c r="Q1975">
        <v>100</v>
      </c>
      <c r="R1975">
        <v>203.5</v>
      </c>
      <c r="S1975" t="s">
        <v>27</v>
      </c>
    </row>
    <row r="1976" spans="1:19" x14ac:dyDescent="0.35">
      <c r="A1976" t="s">
        <v>66</v>
      </c>
      <c r="B1976">
        <v>40</v>
      </c>
      <c r="C1976" t="s">
        <v>227</v>
      </c>
      <c r="D1976">
        <v>139</v>
      </c>
      <c r="E1976" t="s">
        <v>228</v>
      </c>
      <c r="F1976" t="s">
        <v>22</v>
      </c>
      <c r="G1976" t="s">
        <v>23</v>
      </c>
      <c r="H1976">
        <v>150</v>
      </c>
      <c r="I1976" t="s">
        <v>29</v>
      </c>
      <c r="J1976" t="s">
        <v>26</v>
      </c>
      <c r="K1976">
        <v>5</v>
      </c>
      <c r="L1976">
        <v>2</v>
      </c>
      <c r="M1976" t="s">
        <v>25</v>
      </c>
      <c r="N1976" t="s">
        <v>26</v>
      </c>
      <c r="O1976" t="s">
        <v>30</v>
      </c>
      <c r="P1976" t="s">
        <v>25</v>
      </c>
      <c r="Q1976">
        <v>40</v>
      </c>
      <c r="R1976">
        <f>2*125</f>
        <v>250</v>
      </c>
      <c r="S1976" t="s">
        <v>25</v>
      </c>
    </row>
    <row r="1977" spans="1:19" x14ac:dyDescent="0.35">
      <c r="A1977" t="s">
        <v>67</v>
      </c>
      <c r="B1977">
        <v>41</v>
      </c>
      <c r="C1977" t="s">
        <v>227</v>
      </c>
      <c r="D1977">
        <v>139</v>
      </c>
      <c r="E1977" t="s">
        <v>228</v>
      </c>
      <c r="F1977" t="s">
        <v>22</v>
      </c>
      <c r="G1977" t="s">
        <v>23</v>
      </c>
      <c r="H1977">
        <v>745</v>
      </c>
      <c r="I1977" t="s">
        <v>29</v>
      </c>
      <c r="J1977" t="s">
        <v>26</v>
      </c>
      <c r="K1977">
        <v>5</v>
      </c>
      <c r="L1977">
        <v>1</v>
      </c>
      <c r="M1977" t="s">
        <v>25</v>
      </c>
      <c r="N1977" t="s">
        <v>26</v>
      </c>
      <c r="O1977" t="s">
        <v>25</v>
      </c>
      <c r="P1977" t="s">
        <v>30</v>
      </c>
      <c r="Q1977">
        <v>60</v>
      </c>
      <c r="R1977">
        <v>456</v>
      </c>
      <c r="S1977" t="s">
        <v>27</v>
      </c>
    </row>
    <row r="1978" spans="1:19" x14ac:dyDescent="0.35">
      <c r="A1978" t="s">
        <v>68</v>
      </c>
      <c r="B1978">
        <v>42</v>
      </c>
      <c r="C1978" t="s">
        <v>227</v>
      </c>
      <c r="D1978">
        <v>139</v>
      </c>
      <c r="E1978" t="s">
        <v>228</v>
      </c>
      <c r="F1978" t="s">
        <v>22</v>
      </c>
      <c r="G1978" t="s">
        <v>23</v>
      </c>
      <c r="H1978">
        <v>30</v>
      </c>
      <c r="I1978" t="s">
        <v>29</v>
      </c>
      <c r="J1978" t="s">
        <v>26</v>
      </c>
      <c r="K1978">
        <v>5</v>
      </c>
      <c r="L1978">
        <v>1</v>
      </c>
      <c r="M1978" t="s">
        <v>25</v>
      </c>
      <c r="N1978">
        <v>18</v>
      </c>
      <c r="O1978" t="s">
        <v>30</v>
      </c>
      <c r="P1978" t="s">
        <v>25</v>
      </c>
      <c r="Q1978">
        <v>100</v>
      </c>
      <c r="R1978">
        <v>40</v>
      </c>
      <c r="S1978" t="s">
        <v>27</v>
      </c>
    </row>
    <row r="1979" spans="1:19" x14ac:dyDescent="0.35">
      <c r="A1979" t="s">
        <v>69</v>
      </c>
      <c r="B1979">
        <v>44</v>
      </c>
      <c r="C1979" t="s">
        <v>227</v>
      </c>
      <c r="D1979">
        <v>139</v>
      </c>
      <c r="E1979" t="s">
        <v>228</v>
      </c>
      <c r="F1979" t="s">
        <v>22</v>
      </c>
      <c r="G1979" t="s">
        <v>23</v>
      </c>
      <c r="H1979">
        <v>110</v>
      </c>
      <c r="I1979" t="s">
        <v>29</v>
      </c>
      <c r="J1979" t="s">
        <v>26</v>
      </c>
      <c r="K1979">
        <v>5</v>
      </c>
      <c r="L1979">
        <v>1</v>
      </c>
      <c r="M1979" t="s">
        <v>25</v>
      </c>
      <c r="N1979" t="s">
        <v>26</v>
      </c>
      <c r="O1979" t="s">
        <v>30</v>
      </c>
      <c r="P1979" t="s">
        <v>25</v>
      </c>
      <c r="Q1979">
        <v>25</v>
      </c>
      <c r="R1979">
        <v>110</v>
      </c>
      <c r="S1979" t="s">
        <v>27</v>
      </c>
    </row>
    <row r="1980" spans="1:19" x14ac:dyDescent="0.35">
      <c r="A1980" t="s">
        <v>70</v>
      </c>
      <c r="B1980">
        <v>45</v>
      </c>
      <c r="C1980" t="s">
        <v>227</v>
      </c>
      <c r="D1980">
        <v>139</v>
      </c>
      <c r="E1980" t="s">
        <v>228</v>
      </c>
      <c r="F1980" t="s">
        <v>22</v>
      </c>
      <c r="G1980" t="s">
        <v>23</v>
      </c>
      <c r="H1980">
        <v>120</v>
      </c>
      <c r="I1980" t="s">
        <v>29</v>
      </c>
      <c r="J1980" t="s">
        <v>26</v>
      </c>
      <c r="K1980">
        <v>5</v>
      </c>
      <c r="L1980">
        <v>1</v>
      </c>
      <c r="M1980" t="s">
        <v>25</v>
      </c>
      <c r="N1980" t="s">
        <v>26</v>
      </c>
      <c r="O1980" t="s">
        <v>30</v>
      </c>
      <c r="P1980" t="s">
        <v>25</v>
      </c>
      <c r="Q1980">
        <v>100</v>
      </c>
      <c r="R1980">
        <v>45</v>
      </c>
      <c r="S1980" t="s">
        <v>27</v>
      </c>
    </row>
    <row r="1981" spans="1:19" x14ac:dyDescent="0.35">
      <c r="A1981" t="s">
        <v>71</v>
      </c>
      <c r="B1981">
        <v>46</v>
      </c>
      <c r="C1981" t="s">
        <v>227</v>
      </c>
      <c r="D1981">
        <v>139</v>
      </c>
      <c r="E1981" t="s">
        <v>228</v>
      </c>
      <c r="F1981" t="s">
        <v>22</v>
      </c>
      <c r="G1981" t="s">
        <v>23</v>
      </c>
      <c r="H1981">
        <v>75</v>
      </c>
      <c r="I1981" t="s">
        <v>29</v>
      </c>
      <c r="J1981" t="s">
        <v>26</v>
      </c>
      <c r="K1981">
        <v>5</v>
      </c>
      <c r="L1981">
        <v>1</v>
      </c>
      <c r="M1981" t="s">
        <v>25</v>
      </c>
      <c r="N1981" t="s">
        <v>26</v>
      </c>
      <c r="O1981" t="s">
        <v>30</v>
      </c>
      <c r="P1981" t="s">
        <v>25</v>
      </c>
      <c r="Q1981">
        <v>60</v>
      </c>
      <c r="R1981">
        <f>2*100</f>
        <v>200</v>
      </c>
      <c r="S1981" t="s">
        <v>25</v>
      </c>
    </row>
    <row r="1982" spans="1:19" x14ac:dyDescent="0.35">
      <c r="A1982" t="s">
        <v>72</v>
      </c>
      <c r="B1982">
        <v>47</v>
      </c>
      <c r="C1982" t="s">
        <v>227</v>
      </c>
      <c r="D1982">
        <v>139</v>
      </c>
      <c r="E1982" t="s">
        <v>228</v>
      </c>
      <c r="F1982" t="s">
        <v>22</v>
      </c>
      <c r="G1982" t="s">
        <v>23</v>
      </c>
      <c r="H1982">
        <v>335</v>
      </c>
      <c r="I1982" t="s">
        <v>29</v>
      </c>
      <c r="J1982" t="s">
        <v>26</v>
      </c>
      <c r="K1982">
        <v>5</v>
      </c>
      <c r="L1982">
        <v>1</v>
      </c>
      <c r="M1982" t="s">
        <v>25</v>
      </c>
      <c r="N1982" t="s">
        <v>26</v>
      </c>
      <c r="O1982" t="s">
        <v>30</v>
      </c>
      <c r="P1982" t="s">
        <v>30</v>
      </c>
      <c r="Q1982">
        <v>100</v>
      </c>
      <c r="R1982">
        <v>235</v>
      </c>
      <c r="S1982" t="s">
        <v>31</v>
      </c>
    </row>
    <row r="1983" spans="1:19" x14ac:dyDescent="0.35">
      <c r="A1983" t="s">
        <v>73</v>
      </c>
      <c r="B1983">
        <v>48</v>
      </c>
      <c r="C1983" t="s">
        <v>227</v>
      </c>
      <c r="D1983">
        <v>139</v>
      </c>
      <c r="E1983" t="s">
        <v>228</v>
      </c>
      <c r="F1983" t="s">
        <v>22</v>
      </c>
      <c r="G1983" t="s">
        <v>23</v>
      </c>
      <c r="H1983">
        <v>220</v>
      </c>
      <c r="I1983" t="s">
        <v>29</v>
      </c>
      <c r="J1983" t="s">
        <v>26</v>
      </c>
      <c r="K1983">
        <v>5</v>
      </c>
      <c r="L1983">
        <v>2</v>
      </c>
      <c r="M1983" t="s">
        <v>25</v>
      </c>
      <c r="N1983" t="s">
        <v>26</v>
      </c>
      <c r="O1983" t="s">
        <v>30</v>
      </c>
      <c r="P1983" t="s">
        <v>25</v>
      </c>
      <c r="Q1983">
        <v>40</v>
      </c>
      <c r="R1983">
        <v>550.75</v>
      </c>
      <c r="S1983" t="s">
        <v>27</v>
      </c>
    </row>
    <row r="1984" spans="1:19" x14ac:dyDescent="0.35">
      <c r="A1984" t="s">
        <v>74</v>
      </c>
      <c r="B1984">
        <v>49</v>
      </c>
      <c r="C1984" t="s">
        <v>227</v>
      </c>
      <c r="D1984">
        <v>139</v>
      </c>
      <c r="E1984" t="s">
        <v>228</v>
      </c>
      <c r="F1984" t="s">
        <v>22</v>
      </c>
      <c r="G1984" t="s">
        <v>23</v>
      </c>
      <c r="H1984">
        <v>180</v>
      </c>
      <c r="I1984" t="s">
        <v>29</v>
      </c>
      <c r="J1984" t="s">
        <v>26</v>
      </c>
      <c r="K1984">
        <v>5</v>
      </c>
      <c r="L1984">
        <v>1</v>
      </c>
      <c r="M1984" t="s">
        <v>30</v>
      </c>
      <c r="N1984" t="s">
        <v>26</v>
      </c>
      <c r="O1984" t="s">
        <v>30</v>
      </c>
      <c r="P1984" t="s">
        <v>25</v>
      </c>
      <c r="Q1984">
        <v>40</v>
      </c>
      <c r="R1984">
        <v>133</v>
      </c>
      <c r="S1984" t="s">
        <v>27</v>
      </c>
    </row>
    <row r="1985" spans="1:19" x14ac:dyDescent="0.35">
      <c r="A1985" t="s">
        <v>75</v>
      </c>
      <c r="B1985">
        <v>50</v>
      </c>
      <c r="C1985" t="s">
        <v>227</v>
      </c>
      <c r="D1985">
        <v>139</v>
      </c>
      <c r="E1985" t="s">
        <v>228</v>
      </c>
      <c r="F1985" t="s">
        <v>22</v>
      </c>
      <c r="G1985" t="s">
        <v>23</v>
      </c>
      <c r="H1985">
        <v>225</v>
      </c>
      <c r="I1985" t="s">
        <v>29</v>
      </c>
      <c r="J1985" t="s">
        <v>26</v>
      </c>
      <c r="K1985">
        <v>5</v>
      </c>
      <c r="L1985">
        <v>1</v>
      </c>
      <c r="M1985" t="s">
        <v>25</v>
      </c>
      <c r="N1985" t="s">
        <v>26</v>
      </c>
      <c r="O1985" t="s">
        <v>30</v>
      </c>
      <c r="P1985" t="s">
        <v>25</v>
      </c>
      <c r="Q1985">
        <v>100</v>
      </c>
      <c r="R1985">
        <v>215</v>
      </c>
      <c r="S1985" t="s">
        <v>27</v>
      </c>
    </row>
    <row r="1986" spans="1:19" x14ac:dyDescent="0.35">
      <c r="A1986" t="s">
        <v>76</v>
      </c>
      <c r="B1986">
        <v>51</v>
      </c>
      <c r="C1986" t="s">
        <v>227</v>
      </c>
      <c r="D1986">
        <v>139</v>
      </c>
      <c r="E1986" t="s">
        <v>228</v>
      </c>
      <c r="F1986" t="s">
        <v>22</v>
      </c>
      <c r="G1986" t="s">
        <v>23</v>
      </c>
      <c r="H1986">
        <v>130</v>
      </c>
      <c r="I1986" t="s">
        <v>29</v>
      </c>
      <c r="J1986" t="s">
        <v>26</v>
      </c>
      <c r="K1986">
        <v>5</v>
      </c>
      <c r="L1986">
        <v>1</v>
      </c>
      <c r="M1986" t="s">
        <v>25</v>
      </c>
      <c r="N1986" t="s">
        <v>26</v>
      </c>
      <c r="O1986" t="s">
        <v>25</v>
      </c>
      <c r="P1986" t="s">
        <v>25</v>
      </c>
      <c r="Q1986">
        <v>100</v>
      </c>
      <c r="R1986">
        <v>135</v>
      </c>
      <c r="S1986" t="s">
        <v>27</v>
      </c>
    </row>
    <row r="1987" spans="1:19" x14ac:dyDescent="0.35">
      <c r="A1987" t="s">
        <v>77</v>
      </c>
      <c r="B1987">
        <v>53</v>
      </c>
      <c r="C1987" t="s">
        <v>227</v>
      </c>
      <c r="D1987">
        <v>139</v>
      </c>
      <c r="E1987" t="s">
        <v>228</v>
      </c>
      <c r="F1987" t="s">
        <v>22</v>
      </c>
      <c r="G1987" t="s">
        <v>23</v>
      </c>
      <c r="H1987">
        <v>116</v>
      </c>
      <c r="I1987" t="s">
        <v>29</v>
      </c>
      <c r="J1987" t="s">
        <v>26</v>
      </c>
      <c r="K1987">
        <v>5</v>
      </c>
      <c r="L1987">
        <v>1</v>
      </c>
      <c r="M1987" t="s">
        <v>25</v>
      </c>
      <c r="N1987" t="s">
        <v>26</v>
      </c>
      <c r="O1987" t="s">
        <v>30</v>
      </c>
      <c r="P1987" t="s">
        <v>30</v>
      </c>
      <c r="Q1987">
        <v>100</v>
      </c>
      <c r="R1987">
        <v>379</v>
      </c>
      <c r="S1987" t="s">
        <v>27</v>
      </c>
    </row>
    <row r="1988" spans="1:19" x14ac:dyDescent="0.35">
      <c r="A1988" t="s">
        <v>79</v>
      </c>
      <c r="B1988">
        <v>54</v>
      </c>
      <c r="C1988" t="s">
        <v>227</v>
      </c>
      <c r="D1988">
        <v>139</v>
      </c>
      <c r="E1988" t="s">
        <v>228</v>
      </c>
      <c r="F1988" t="s">
        <v>22</v>
      </c>
      <c r="G1988" t="s">
        <v>23</v>
      </c>
      <c r="H1988">
        <v>250</v>
      </c>
      <c r="I1988" t="s">
        <v>29</v>
      </c>
      <c r="J1988" t="s">
        <v>26</v>
      </c>
      <c r="K1988">
        <v>5</v>
      </c>
      <c r="L1988">
        <v>1</v>
      </c>
      <c r="M1988" t="s">
        <v>25</v>
      </c>
      <c r="N1988" t="s">
        <v>26</v>
      </c>
      <c r="O1988" t="s">
        <v>30</v>
      </c>
      <c r="P1988" t="s">
        <v>25</v>
      </c>
      <c r="Q1988">
        <v>100</v>
      </c>
      <c r="R1988">
        <v>150</v>
      </c>
      <c r="S1988" t="s">
        <v>27</v>
      </c>
    </row>
    <row r="1989" spans="1:19" x14ac:dyDescent="0.35">
      <c r="A1989" t="s">
        <v>80</v>
      </c>
      <c r="B1989">
        <v>55</v>
      </c>
      <c r="C1989" t="s">
        <v>227</v>
      </c>
      <c r="D1989">
        <v>139</v>
      </c>
      <c r="E1989" t="s">
        <v>228</v>
      </c>
      <c r="F1989" t="s">
        <v>22</v>
      </c>
      <c r="G1989" t="s">
        <v>23</v>
      </c>
      <c r="H1989">
        <v>135</v>
      </c>
      <c r="I1989" t="s">
        <v>29</v>
      </c>
      <c r="J1989" t="s">
        <v>26</v>
      </c>
      <c r="K1989">
        <v>5</v>
      </c>
      <c r="L1989">
        <v>2</v>
      </c>
      <c r="M1989" t="s">
        <v>25</v>
      </c>
      <c r="N1989" t="s">
        <v>26</v>
      </c>
      <c r="O1989" t="s">
        <v>25</v>
      </c>
      <c r="P1989" t="s">
        <v>25</v>
      </c>
      <c r="Q1989">
        <v>0</v>
      </c>
      <c r="R1989">
        <v>60</v>
      </c>
      <c r="S1989" t="s">
        <v>31</v>
      </c>
    </row>
    <row r="1990" spans="1:19" x14ac:dyDescent="0.35">
      <c r="A1990" t="s">
        <v>81</v>
      </c>
      <c r="B1990">
        <v>56</v>
      </c>
      <c r="C1990" t="s">
        <v>227</v>
      </c>
      <c r="D1990">
        <v>139</v>
      </c>
      <c r="E1990" t="s">
        <v>228</v>
      </c>
      <c r="F1990" t="s">
        <v>22</v>
      </c>
      <c r="G1990" t="s">
        <v>23</v>
      </c>
      <c r="H1990">
        <v>250</v>
      </c>
      <c r="I1990" t="s">
        <v>29</v>
      </c>
      <c r="J1990" t="s">
        <v>26</v>
      </c>
      <c r="K1990">
        <v>5</v>
      </c>
      <c r="L1990">
        <v>1</v>
      </c>
      <c r="M1990" t="s">
        <v>25</v>
      </c>
      <c r="N1990">
        <v>21</v>
      </c>
      <c r="O1990" t="s">
        <v>25</v>
      </c>
      <c r="P1990" t="s">
        <v>25</v>
      </c>
      <c r="Q1990">
        <v>100</v>
      </c>
      <c r="R1990">
        <f>2*90</f>
        <v>180</v>
      </c>
      <c r="S1990" t="s">
        <v>27</v>
      </c>
    </row>
    <row r="1991" spans="1:19" x14ac:dyDescent="0.35">
      <c r="A1991" t="s">
        <v>19</v>
      </c>
      <c r="B1991">
        <v>1</v>
      </c>
      <c r="C1991" t="s">
        <v>229</v>
      </c>
      <c r="D1991">
        <v>140</v>
      </c>
      <c r="E1991" t="s">
        <v>230</v>
      </c>
      <c r="F1991" t="s">
        <v>22</v>
      </c>
      <c r="G1991" t="s">
        <v>23</v>
      </c>
      <c r="H1991">
        <v>200</v>
      </c>
      <c r="I1991" t="s">
        <v>24</v>
      </c>
      <c r="J1991">
        <v>4000</v>
      </c>
      <c r="K1991">
        <v>6</v>
      </c>
      <c r="L1991">
        <v>2</v>
      </c>
      <c r="M1991" t="s">
        <v>30</v>
      </c>
      <c r="N1991">
        <v>21</v>
      </c>
      <c r="O1991" t="s">
        <v>30</v>
      </c>
      <c r="P1991" t="s">
        <v>25</v>
      </c>
      <c r="Q1991">
        <v>24</v>
      </c>
      <c r="R1991">
        <v>800</v>
      </c>
      <c r="S1991" t="s">
        <v>31</v>
      </c>
    </row>
    <row r="1992" spans="1:19" x14ac:dyDescent="0.35">
      <c r="A1992" t="s">
        <v>28</v>
      </c>
      <c r="B1992">
        <v>2</v>
      </c>
      <c r="C1992" t="s">
        <v>229</v>
      </c>
      <c r="D1992">
        <v>140</v>
      </c>
      <c r="E1992" t="s">
        <v>230</v>
      </c>
      <c r="F1992" t="s">
        <v>22</v>
      </c>
      <c r="G1992" t="s">
        <v>23</v>
      </c>
      <c r="H1992">
        <v>825</v>
      </c>
      <c r="I1992" t="s">
        <v>24</v>
      </c>
      <c r="J1992">
        <v>4000</v>
      </c>
      <c r="K1992">
        <v>6</v>
      </c>
      <c r="L1992">
        <v>1</v>
      </c>
      <c r="M1992" t="s">
        <v>25</v>
      </c>
      <c r="N1992" t="s">
        <v>26</v>
      </c>
      <c r="O1992" t="s">
        <v>30</v>
      </c>
      <c r="P1992" t="s">
        <v>25</v>
      </c>
      <c r="Q1992">
        <v>50</v>
      </c>
      <c r="R1992">
        <v>425</v>
      </c>
      <c r="S1992" t="s">
        <v>27</v>
      </c>
    </row>
    <row r="1993" spans="1:19" x14ac:dyDescent="0.35">
      <c r="A1993" t="s">
        <v>32</v>
      </c>
      <c r="B1993">
        <v>4</v>
      </c>
      <c r="C1993" t="s">
        <v>229</v>
      </c>
      <c r="D1993">
        <v>140</v>
      </c>
      <c r="E1993" t="s">
        <v>230</v>
      </c>
      <c r="F1993" t="s">
        <v>22</v>
      </c>
      <c r="G1993" t="s">
        <v>23</v>
      </c>
      <c r="H1993">
        <v>675</v>
      </c>
      <c r="I1993" t="s">
        <v>24</v>
      </c>
      <c r="J1993">
        <v>6000</v>
      </c>
      <c r="K1993">
        <v>6</v>
      </c>
      <c r="L1993">
        <v>1</v>
      </c>
      <c r="M1993" t="s">
        <v>30</v>
      </c>
      <c r="N1993" t="s">
        <v>26</v>
      </c>
      <c r="O1993" t="s">
        <v>30</v>
      </c>
      <c r="P1993" t="s">
        <v>25</v>
      </c>
      <c r="Q1993">
        <v>50</v>
      </c>
      <c r="R1993">
        <f>2*375</f>
        <v>750</v>
      </c>
      <c r="S1993" t="s">
        <v>31</v>
      </c>
    </row>
    <row r="1994" spans="1:19" x14ac:dyDescent="0.35">
      <c r="A1994" t="s">
        <v>33</v>
      </c>
      <c r="B1994">
        <v>5</v>
      </c>
      <c r="C1994" t="s">
        <v>229</v>
      </c>
      <c r="D1994">
        <v>140</v>
      </c>
      <c r="E1994" t="s">
        <v>230</v>
      </c>
      <c r="F1994" t="s">
        <v>22</v>
      </c>
      <c r="G1994" t="s">
        <v>23</v>
      </c>
      <c r="H1994">
        <v>200</v>
      </c>
      <c r="I1994" t="s">
        <v>24</v>
      </c>
      <c r="J1994">
        <v>2000</v>
      </c>
      <c r="K1994">
        <v>6</v>
      </c>
      <c r="L1994">
        <v>1</v>
      </c>
      <c r="M1994" t="s">
        <v>30</v>
      </c>
      <c r="N1994">
        <v>21</v>
      </c>
      <c r="O1994" t="s">
        <v>30</v>
      </c>
      <c r="P1994" t="s">
        <v>30</v>
      </c>
      <c r="Q1994">
        <v>40</v>
      </c>
      <c r="R1994">
        <f>2*75</f>
        <v>150</v>
      </c>
      <c r="S1994" t="s">
        <v>25</v>
      </c>
    </row>
    <row r="1995" spans="1:19" x14ac:dyDescent="0.35">
      <c r="A1995" t="s">
        <v>34</v>
      </c>
      <c r="B1995">
        <v>6</v>
      </c>
      <c r="C1995" t="s">
        <v>229</v>
      </c>
      <c r="D1995">
        <v>140</v>
      </c>
      <c r="E1995" t="s">
        <v>230</v>
      </c>
      <c r="F1995" t="s">
        <v>22</v>
      </c>
      <c r="G1995" t="s">
        <v>23</v>
      </c>
      <c r="H1995">
        <v>1049</v>
      </c>
      <c r="I1995" t="s">
        <v>24</v>
      </c>
      <c r="J1995">
        <v>4000</v>
      </c>
      <c r="K1995">
        <v>6</v>
      </c>
      <c r="L1995">
        <v>1</v>
      </c>
      <c r="M1995" t="s">
        <v>25</v>
      </c>
      <c r="N1995" t="s">
        <v>26</v>
      </c>
      <c r="O1995" t="s">
        <v>25</v>
      </c>
      <c r="P1995" t="s">
        <v>25</v>
      </c>
      <c r="Q1995">
        <v>50</v>
      </c>
      <c r="R1995">
        <v>1340</v>
      </c>
      <c r="S1995" t="s">
        <v>27</v>
      </c>
    </row>
    <row r="1996" spans="1:19" x14ac:dyDescent="0.35">
      <c r="A1996" t="s">
        <v>35</v>
      </c>
      <c r="B1996">
        <v>8</v>
      </c>
      <c r="C1996" t="s">
        <v>229</v>
      </c>
      <c r="D1996">
        <v>140</v>
      </c>
      <c r="E1996" t="s">
        <v>230</v>
      </c>
      <c r="F1996" t="s">
        <v>22</v>
      </c>
      <c r="G1996" t="s">
        <v>23</v>
      </c>
      <c r="H1996">
        <v>400</v>
      </c>
      <c r="I1996" t="s">
        <v>24</v>
      </c>
      <c r="J1996">
        <v>2000</v>
      </c>
      <c r="K1996">
        <v>6</v>
      </c>
      <c r="L1996">
        <v>2</v>
      </c>
      <c r="M1996" t="s">
        <v>25</v>
      </c>
      <c r="N1996">
        <v>21</v>
      </c>
      <c r="O1996" t="s">
        <v>30</v>
      </c>
      <c r="P1996" t="s">
        <v>25</v>
      </c>
      <c r="Q1996">
        <v>20</v>
      </c>
      <c r="R1996">
        <f>2*335</f>
        <v>670</v>
      </c>
      <c r="S1996" t="s">
        <v>27</v>
      </c>
    </row>
    <row r="1997" spans="1:19" x14ac:dyDescent="0.35">
      <c r="A1997" t="s">
        <v>36</v>
      </c>
      <c r="B1997">
        <v>9</v>
      </c>
      <c r="C1997" t="s">
        <v>229</v>
      </c>
      <c r="D1997">
        <v>140</v>
      </c>
      <c r="E1997" t="s">
        <v>230</v>
      </c>
      <c r="F1997" t="s">
        <v>22</v>
      </c>
      <c r="G1997" t="s">
        <v>23</v>
      </c>
      <c r="H1997">
        <v>565</v>
      </c>
      <c r="I1997" t="s">
        <v>24</v>
      </c>
      <c r="J1997">
        <v>4000</v>
      </c>
      <c r="K1997">
        <v>6</v>
      </c>
      <c r="L1997">
        <v>1</v>
      </c>
      <c r="M1997" t="s">
        <v>25</v>
      </c>
      <c r="N1997" t="s">
        <v>26</v>
      </c>
      <c r="O1997" t="s">
        <v>25</v>
      </c>
      <c r="P1997" t="s">
        <v>25</v>
      </c>
      <c r="Q1997">
        <v>0</v>
      </c>
      <c r="R1997">
        <f>2*570</f>
        <v>1140</v>
      </c>
      <c r="S1997" t="s">
        <v>27</v>
      </c>
    </row>
    <row r="1998" spans="1:19" x14ac:dyDescent="0.35">
      <c r="A1998" t="s">
        <v>37</v>
      </c>
      <c r="B1998">
        <v>10</v>
      </c>
      <c r="C1998" t="s">
        <v>229</v>
      </c>
      <c r="D1998">
        <v>140</v>
      </c>
      <c r="E1998" t="s">
        <v>230</v>
      </c>
      <c r="F1998" t="s">
        <v>22</v>
      </c>
      <c r="G1998" t="s">
        <v>23</v>
      </c>
      <c r="H1998">
        <v>333</v>
      </c>
      <c r="I1998" t="s">
        <v>24</v>
      </c>
      <c r="J1998">
        <v>2000</v>
      </c>
      <c r="K1998">
        <v>6</v>
      </c>
      <c r="L1998">
        <v>1</v>
      </c>
      <c r="M1998" t="s">
        <v>25</v>
      </c>
      <c r="N1998" t="s">
        <v>26</v>
      </c>
      <c r="O1998" t="s">
        <v>25</v>
      </c>
      <c r="P1998" t="s">
        <v>25</v>
      </c>
      <c r="Q1998">
        <v>32</v>
      </c>
      <c r="R1998">
        <v>312</v>
      </c>
      <c r="S1998" t="s">
        <v>31</v>
      </c>
    </row>
    <row r="1999" spans="1:19" x14ac:dyDescent="0.35">
      <c r="A1999" t="s">
        <v>39</v>
      </c>
      <c r="B1999">
        <v>12</v>
      </c>
      <c r="C1999" t="s">
        <v>229</v>
      </c>
      <c r="D1999">
        <v>140</v>
      </c>
      <c r="E1999" t="s">
        <v>230</v>
      </c>
      <c r="F1999" t="s">
        <v>22</v>
      </c>
      <c r="G1999" t="s">
        <v>23</v>
      </c>
      <c r="H1999">
        <v>450</v>
      </c>
      <c r="I1999" t="s">
        <v>24</v>
      </c>
      <c r="J1999">
        <v>2000</v>
      </c>
      <c r="K1999">
        <v>6</v>
      </c>
      <c r="L1999">
        <v>1</v>
      </c>
      <c r="M1999" t="s">
        <v>25</v>
      </c>
      <c r="N1999">
        <v>18</v>
      </c>
      <c r="O1999" t="s">
        <v>25</v>
      </c>
      <c r="P1999" t="s">
        <v>25</v>
      </c>
      <c r="Q1999">
        <v>40</v>
      </c>
      <c r="R1999">
        <v>379</v>
      </c>
      <c r="S1999" t="s">
        <v>25</v>
      </c>
    </row>
    <row r="2000" spans="1:19" x14ac:dyDescent="0.35">
      <c r="A2000" t="s">
        <v>40</v>
      </c>
      <c r="B2000">
        <v>13</v>
      </c>
      <c r="C2000" t="s">
        <v>229</v>
      </c>
      <c r="D2000">
        <v>140</v>
      </c>
      <c r="E2000" t="s">
        <v>230</v>
      </c>
      <c r="F2000" t="s">
        <v>22</v>
      </c>
      <c r="G2000" t="s">
        <v>23</v>
      </c>
      <c r="H2000">
        <v>50</v>
      </c>
      <c r="I2000" t="s">
        <v>24</v>
      </c>
      <c r="J2000">
        <v>2000</v>
      </c>
      <c r="K2000">
        <v>6</v>
      </c>
      <c r="L2000">
        <v>1</v>
      </c>
      <c r="M2000" t="s">
        <v>30</v>
      </c>
      <c r="N2000">
        <v>21</v>
      </c>
      <c r="O2000" t="s">
        <v>25</v>
      </c>
      <c r="P2000" t="s">
        <v>25</v>
      </c>
      <c r="Q2000">
        <v>50</v>
      </c>
      <c r="R2000">
        <v>150</v>
      </c>
      <c r="S2000" t="s">
        <v>25</v>
      </c>
    </row>
    <row r="2001" spans="1:19" x14ac:dyDescent="0.35">
      <c r="A2001" t="s">
        <v>41</v>
      </c>
      <c r="B2001">
        <v>15</v>
      </c>
      <c r="C2001" t="s">
        <v>229</v>
      </c>
      <c r="D2001">
        <v>140</v>
      </c>
      <c r="E2001" t="s">
        <v>230</v>
      </c>
      <c r="F2001" t="s">
        <v>22</v>
      </c>
      <c r="G2001" t="s">
        <v>23</v>
      </c>
      <c r="H2001">
        <v>315</v>
      </c>
      <c r="I2001" t="s">
        <v>24</v>
      </c>
      <c r="J2001">
        <v>4000</v>
      </c>
      <c r="K2001">
        <v>6</v>
      </c>
      <c r="L2001">
        <v>1</v>
      </c>
      <c r="M2001" t="s">
        <v>25</v>
      </c>
      <c r="N2001">
        <v>18</v>
      </c>
      <c r="O2001" t="s">
        <v>25</v>
      </c>
      <c r="P2001" t="s">
        <v>25</v>
      </c>
      <c r="Q2001">
        <v>40</v>
      </c>
      <c r="R2001">
        <v>252</v>
      </c>
      <c r="S2001" t="s">
        <v>27</v>
      </c>
    </row>
    <row r="2002" spans="1:19" x14ac:dyDescent="0.35">
      <c r="A2002" t="s">
        <v>42</v>
      </c>
      <c r="B2002">
        <v>16</v>
      </c>
      <c r="C2002" t="s">
        <v>229</v>
      </c>
      <c r="D2002">
        <v>140</v>
      </c>
      <c r="E2002" t="s">
        <v>230</v>
      </c>
      <c r="F2002" t="s">
        <v>22</v>
      </c>
      <c r="G2002" t="s">
        <v>23</v>
      </c>
      <c r="H2002">
        <v>600</v>
      </c>
      <c r="I2002" t="s">
        <v>24</v>
      </c>
      <c r="J2002">
        <v>4000</v>
      </c>
      <c r="K2002">
        <v>6</v>
      </c>
      <c r="L2002">
        <v>1</v>
      </c>
      <c r="M2002" t="s">
        <v>25</v>
      </c>
      <c r="N2002">
        <v>21</v>
      </c>
      <c r="O2002" t="s">
        <v>30</v>
      </c>
      <c r="P2002" t="s">
        <v>25</v>
      </c>
      <c r="Q2002">
        <v>30</v>
      </c>
      <c r="R2002">
        <f>2*500</f>
        <v>1000</v>
      </c>
      <c r="S2002" t="s">
        <v>27</v>
      </c>
    </row>
    <row r="2003" spans="1:19" x14ac:dyDescent="0.35">
      <c r="A2003" t="s">
        <v>43</v>
      </c>
      <c r="B2003">
        <v>17</v>
      </c>
      <c r="C2003" t="s">
        <v>229</v>
      </c>
      <c r="D2003">
        <v>140</v>
      </c>
      <c r="E2003" t="s">
        <v>230</v>
      </c>
      <c r="F2003" t="s">
        <v>22</v>
      </c>
      <c r="G2003" t="s">
        <v>23</v>
      </c>
      <c r="H2003">
        <v>400</v>
      </c>
      <c r="I2003" t="s">
        <v>24</v>
      </c>
      <c r="J2003">
        <v>2000</v>
      </c>
      <c r="K2003">
        <v>6</v>
      </c>
      <c r="L2003">
        <v>2</v>
      </c>
      <c r="M2003" t="s">
        <v>25</v>
      </c>
      <c r="N2003">
        <v>21</v>
      </c>
      <c r="O2003" t="s">
        <v>25</v>
      </c>
      <c r="P2003" t="s">
        <v>25</v>
      </c>
      <c r="Q2003">
        <v>100</v>
      </c>
      <c r="R2003">
        <v>400</v>
      </c>
      <c r="S2003" t="s">
        <v>27</v>
      </c>
    </row>
    <row r="2004" spans="1:19" x14ac:dyDescent="0.35">
      <c r="A2004" t="s">
        <v>44</v>
      </c>
      <c r="B2004">
        <v>18</v>
      </c>
      <c r="C2004" t="s">
        <v>229</v>
      </c>
      <c r="D2004">
        <v>140</v>
      </c>
      <c r="E2004" t="s">
        <v>230</v>
      </c>
      <c r="F2004" t="s">
        <v>22</v>
      </c>
      <c r="G2004" t="s">
        <v>23</v>
      </c>
      <c r="H2004">
        <v>150</v>
      </c>
      <c r="I2004" t="s">
        <v>24</v>
      </c>
      <c r="J2004">
        <v>2000</v>
      </c>
      <c r="K2004">
        <v>6</v>
      </c>
      <c r="L2004">
        <v>1</v>
      </c>
      <c r="M2004" t="s">
        <v>30</v>
      </c>
      <c r="N2004" t="s">
        <v>26</v>
      </c>
      <c r="O2004" t="s">
        <v>25</v>
      </c>
      <c r="P2004" t="s">
        <v>25</v>
      </c>
      <c r="Q2004">
        <v>30</v>
      </c>
      <c r="R2004">
        <v>100</v>
      </c>
      <c r="S2004" t="s">
        <v>27</v>
      </c>
    </row>
    <row r="2005" spans="1:19" x14ac:dyDescent="0.35">
      <c r="A2005" t="s">
        <v>45</v>
      </c>
      <c r="B2005">
        <v>19</v>
      </c>
      <c r="C2005" t="s">
        <v>229</v>
      </c>
      <c r="D2005">
        <v>140</v>
      </c>
      <c r="E2005" t="s">
        <v>230</v>
      </c>
      <c r="F2005" t="s">
        <v>22</v>
      </c>
      <c r="G2005" t="s">
        <v>23</v>
      </c>
      <c r="H2005">
        <v>400</v>
      </c>
      <c r="I2005" t="s">
        <v>24</v>
      </c>
      <c r="J2005">
        <v>2000</v>
      </c>
      <c r="K2005">
        <v>6</v>
      </c>
      <c r="L2005">
        <v>1</v>
      </c>
      <c r="M2005" t="s">
        <v>25</v>
      </c>
      <c r="N2005" t="s">
        <v>26</v>
      </c>
      <c r="O2005" t="s">
        <v>25</v>
      </c>
      <c r="P2005" t="s">
        <v>25</v>
      </c>
      <c r="Q2005">
        <v>40</v>
      </c>
      <c r="R2005">
        <v>400</v>
      </c>
      <c r="S2005" t="s">
        <v>27</v>
      </c>
    </row>
    <row r="2006" spans="1:19" x14ac:dyDescent="0.35">
      <c r="A2006" t="s">
        <v>46</v>
      </c>
      <c r="B2006">
        <v>20</v>
      </c>
      <c r="C2006" t="s">
        <v>229</v>
      </c>
      <c r="D2006">
        <v>140</v>
      </c>
      <c r="E2006" t="s">
        <v>230</v>
      </c>
      <c r="F2006" t="s">
        <v>22</v>
      </c>
      <c r="G2006" t="s">
        <v>23</v>
      </c>
      <c r="H2006">
        <v>300</v>
      </c>
      <c r="I2006" t="s">
        <v>24</v>
      </c>
      <c r="J2006">
        <v>2000</v>
      </c>
      <c r="K2006">
        <v>6</v>
      </c>
      <c r="L2006">
        <v>1</v>
      </c>
      <c r="M2006" t="s">
        <v>25</v>
      </c>
      <c r="N2006">
        <v>21</v>
      </c>
      <c r="O2006" t="s">
        <v>25</v>
      </c>
      <c r="P2006" t="s">
        <v>25</v>
      </c>
      <c r="Q2006">
        <f>(2/3)*54</f>
        <v>36</v>
      </c>
      <c r="R2006">
        <f>2*330</f>
        <v>660</v>
      </c>
      <c r="S2006" t="s">
        <v>27</v>
      </c>
    </row>
    <row r="2007" spans="1:19" x14ac:dyDescent="0.35">
      <c r="A2007" t="s">
        <v>47</v>
      </c>
      <c r="B2007">
        <v>21</v>
      </c>
      <c r="C2007" t="s">
        <v>229</v>
      </c>
      <c r="D2007">
        <v>140</v>
      </c>
      <c r="E2007" t="s">
        <v>230</v>
      </c>
      <c r="F2007" t="s">
        <v>22</v>
      </c>
      <c r="G2007" t="s">
        <v>23</v>
      </c>
      <c r="H2007">
        <v>250</v>
      </c>
      <c r="I2007" t="s">
        <v>24</v>
      </c>
      <c r="J2007">
        <v>2000</v>
      </c>
      <c r="K2007">
        <v>6</v>
      </c>
      <c r="L2007">
        <v>2</v>
      </c>
      <c r="M2007" t="s">
        <v>30</v>
      </c>
      <c r="N2007">
        <v>18</v>
      </c>
      <c r="O2007" t="s">
        <v>30</v>
      </c>
      <c r="P2007" t="s">
        <v>25</v>
      </c>
      <c r="Q2007">
        <v>40</v>
      </c>
      <c r="R2007">
        <f>2*200</f>
        <v>400</v>
      </c>
      <c r="S2007" t="s">
        <v>31</v>
      </c>
    </row>
    <row r="2008" spans="1:19" x14ac:dyDescent="0.35">
      <c r="A2008" t="s">
        <v>48</v>
      </c>
      <c r="B2008">
        <v>22</v>
      </c>
      <c r="C2008" t="s">
        <v>229</v>
      </c>
      <c r="D2008">
        <v>140</v>
      </c>
      <c r="E2008" t="s">
        <v>230</v>
      </c>
      <c r="F2008" t="s">
        <v>22</v>
      </c>
      <c r="G2008" t="s">
        <v>23</v>
      </c>
      <c r="H2008">
        <v>325</v>
      </c>
      <c r="I2008" t="s">
        <v>24</v>
      </c>
      <c r="J2008">
        <v>2000</v>
      </c>
      <c r="K2008">
        <v>6</v>
      </c>
      <c r="L2008">
        <v>1</v>
      </c>
      <c r="M2008" t="s">
        <v>30</v>
      </c>
      <c r="N2008">
        <v>21</v>
      </c>
      <c r="O2008" t="s">
        <v>30</v>
      </c>
      <c r="P2008" t="s">
        <v>25</v>
      </c>
      <c r="Q2008">
        <v>40</v>
      </c>
      <c r="R2008">
        <f>2*200</f>
        <v>400</v>
      </c>
      <c r="S2008" t="s">
        <v>31</v>
      </c>
    </row>
    <row r="2009" spans="1:19" x14ac:dyDescent="0.35">
      <c r="A2009" t="s">
        <v>49</v>
      </c>
      <c r="B2009">
        <v>23</v>
      </c>
      <c r="C2009" t="s">
        <v>229</v>
      </c>
      <c r="D2009">
        <v>140</v>
      </c>
      <c r="E2009" t="s">
        <v>230</v>
      </c>
      <c r="F2009" t="s">
        <v>22</v>
      </c>
      <c r="G2009" t="s">
        <v>23</v>
      </c>
      <c r="H2009">
        <v>571</v>
      </c>
      <c r="I2009" t="s">
        <v>24</v>
      </c>
      <c r="J2009">
        <v>2000</v>
      </c>
      <c r="K2009">
        <v>6</v>
      </c>
      <c r="L2009">
        <v>1</v>
      </c>
      <c r="M2009" t="s">
        <v>25</v>
      </c>
      <c r="N2009">
        <v>18</v>
      </c>
      <c r="O2009" t="s">
        <v>25</v>
      </c>
      <c r="P2009" t="s">
        <v>25</v>
      </c>
      <c r="Q2009">
        <v>25</v>
      </c>
      <c r="R2009">
        <f>2*500</f>
        <v>1000</v>
      </c>
      <c r="S2009" t="s">
        <v>27</v>
      </c>
    </row>
    <row r="2010" spans="1:19" x14ac:dyDescent="0.35">
      <c r="A2010" t="s">
        <v>50</v>
      </c>
      <c r="B2010">
        <v>24</v>
      </c>
      <c r="C2010" t="s">
        <v>229</v>
      </c>
      <c r="D2010">
        <v>140</v>
      </c>
      <c r="E2010" t="s">
        <v>230</v>
      </c>
      <c r="F2010" t="s">
        <v>22</v>
      </c>
      <c r="G2010" t="s">
        <v>23</v>
      </c>
      <c r="H2010">
        <v>1100</v>
      </c>
      <c r="I2010" t="s">
        <v>24</v>
      </c>
      <c r="J2010">
        <v>2000</v>
      </c>
      <c r="K2010">
        <v>6</v>
      </c>
      <c r="L2010">
        <v>2</v>
      </c>
      <c r="M2010" t="s">
        <v>25</v>
      </c>
      <c r="N2010" t="s">
        <v>26</v>
      </c>
      <c r="O2010" t="s">
        <v>30</v>
      </c>
      <c r="P2010" t="s">
        <v>25</v>
      </c>
      <c r="Q2010">
        <v>50</v>
      </c>
      <c r="R2010">
        <f>2*1050</f>
        <v>2100</v>
      </c>
      <c r="S2010" t="s">
        <v>27</v>
      </c>
    </row>
    <row r="2011" spans="1:19" x14ac:dyDescent="0.35">
      <c r="A2011" t="s">
        <v>51</v>
      </c>
      <c r="B2011">
        <v>25</v>
      </c>
      <c r="C2011" t="s">
        <v>229</v>
      </c>
      <c r="D2011">
        <v>140</v>
      </c>
      <c r="E2011" t="s">
        <v>230</v>
      </c>
      <c r="F2011" t="s">
        <v>22</v>
      </c>
      <c r="G2011" t="s">
        <v>23</v>
      </c>
      <c r="H2011">
        <v>471</v>
      </c>
      <c r="I2011" t="s">
        <v>24</v>
      </c>
      <c r="J2011">
        <v>2000</v>
      </c>
      <c r="K2011">
        <v>6</v>
      </c>
      <c r="L2011">
        <v>1</v>
      </c>
      <c r="M2011" t="s">
        <v>25</v>
      </c>
      <c r="N2011" t="s">
        <v>26</v>
      </c>
      <c r="O2011" t="s">
        <v>30</v>
      </c>
      <c r="P2011" t="s">
        <v>25</v>
      </c>
      <c r="Q2011">
        <v>30</v>
      </c>
      <c r="R2011">
        <f>2*86</f>
        <v>172</v>
      </c>
      <c r="S2011" t="s">
        <v>31</v>
      </c>
    </row>
    <row r="2012" spans="1:19" x14ac:dyDescent="0.35">
      <c r="A2012" t="s">
        <v>52</v>
      </c>
      <c r="B2012">
        <v>26</v>
      </c>
      <c r="C2012" t="s">
        <v>229</v>
      </c>
      <c r="D2012">
        <v>140</v>
      </c>
      <c r="E2012" t="s">
        <v>230</v>
      </c>
      <c r="F2012" t="s">
        <v>22</v>
      </c>
      <c r="G2012" t="s">
        <v>23</v>
      </c>
      <c r="H2012">
        <v>127.25</v>
      </c>
      <c r="I2012" t="s">
        <v>24</v>
      </c>
      <c r="J2012">
        <v>2000</v>
      </c>
      <c r="K2012">
        <v>6</v>
      </c>
      <c r="L2012">
        <v>2</v>
      </c>
      <c r="M2012" t="s">
        <v>25</v>
      </c>
      <c r="N2012" t="s">
        <v>26</v>
      </c>
      <c r="O2012" t="s">
        <v>30</v>
      </c>
      <c r="P2012" t="s">
        <v>25</v>
      </c>
      <c r="Q2012">
        <v>100</v>
      </c>
      <c r="R2012">
        <f>(2/3)*302.25</f>
        <v>201.5</v>
      </c>
      <c r="S2012" t="s">
        <v>27</v>
      </c>
    </row>
    <row r="2013" spans="1:19" x14ac:dyDescent="0.35">
      <c r="A2013" t="s">
        <v>53</v>
      </c>
      <c r="B2013">
        <v>27</v>
      </c>
      <c r="C2013" t="s">
        <v>229</v>
      </c>
      <c r="D2013">
        <v>140</v>
      </c>
      <c r="E2013" t="s">
        <v>230</v>
      </c>
      <c r="F2013" t="s">
        <v>22</v>
      </c>
      <c r="G2013" t="s">
        <v>23</v>
      </c>
      <c r="H2013">
        <v>632</v>
      </c>
      <c r="I2013" t="s">
        <v>24</v>
      </c>
      <c r="J2013">
        <v>2000</v>
      </c>
      <c r="K2013">
        <v>6</v>
      </c>
      <c r="L2013">
        <v>2</v>
      </c>
      <c r="M2013" t="s">
        <v>25</v>
      </c>
      <c r="N2013" t="s">
        <v>26</v>
      </c>
      <c r="O2013" t="s">
        <v>25</v>
      </c>
      <c r="P2013" t="s">
        <v>25</v>
      </c>
      <c r="Q2013">
        <v>40</v>
      </c>
      <c r="R2013">
        <v>600</v>
      </c>
      <c r="S2013" t="s">
        <v>27</v>
      </c>
    </row>
    <row r="2014" spans="1:19" x14ac:dyDescent="0.35">
      <c r="A2014" t="s">
        <v>54</v>
      </c>
      <c r="B2014">
        <v>28</v>
      </c>
      <c r="C2014" t="s">
        <v>229</v>
      </c>
      <c r="D2014">
        <v>140</v>
      </c>
      <c r="E2014" t="s">
        <v>230</v>
      </c>
      <c r="F2014" t="s">
        <v>22</v>
      </c>
      <c r="G2014" t="s">
        <v>23</v>
      </c>
      <c r="H2014">
        <v>550</v>
      </c>
      <c r="I2014" t="s">
        <v>24</v>
      </c>
      <c r="J2014">
        <v>2000</v>
      </c>
      <c r="K2014">
        <v>6</v>
      </c>
      <c r="L2014">
        <v>1</v>
      </c>
      <c r="M2014" t="s">
        <v>25</v>
      </c>
      <c r="N2014">
        <v>21</v>
      </c>
      <c r="O2014" t="s">
        <v>30</v>
      </c>
      <c r="P2014" t="s">
        <v>25</v>
      </c>
      <c r="Q2014">
        <v>40</v>
      </c>
      <c r="R2014">
        <f>2*300</f>
        <v>600</v>
      </c>
      <c r="S2014" t="s">
        <v>27</v>
      </c>
    </row>
    <row r="2015" spans="1:19" x14ac:dyDescent="0.35">
      <c r="A2015" t="s">
        <v>55</v>
      </c>
      <c r="B2015">
        <v>29</v>
      </c>
      <c r="C2015" t="s">
        <v>229</v>
      </c>
      <c r="D2015">
        <v>140</v>
      </c>
      <c r="E2015" t="s">
        <v>230</v>
      </c>
      <c r="F2015" t="s">
        <v>22</v>
      </c>
      <c r="G2015" t="s">
        <v>23</v>
      </c>
      <c r="H2015">
        <v>200</v>
      </c>
      <c r="I2015" t="s">
        <v>24</v>
      </c>
      <c r="J2015">
        <v>2000</v>
      </c>
      <c r="K2015">
        <v>6</v>
      </c>
      <c r="L2015">
        <v>1</v>
      </c>
      <c r="M2015" t="s">
        <v>25</v>
      </c>
      <c r="N2015">
        <v>21</v>
      </c>
      <c r="O2015" t="s">
        <v>30</v>
      </c>
      <c r="P2015" t="s">
        <v>30</v>
      </c>
      <c r="Q2015">
        <v>24</v>
      </c>
      <c r="R2015">
        <v>200</v>
      </c>
      <c r="S2015" t="s">
        <v>31</v>
      </c>
    </row>
    <row r="2016" spans="1:19" x14ac:dyDescent="0.35">
      <c r="A2016" t="s">
        <v>38</v>
      </c>
      <c r="B2016">
        <v>11</v>
      </c>
      <c r="C2016" t="s">
        <v>229</v>
      </c>
      <c r="D2016">
        <v>140</v>
      </c>
      <c r="E2016" t="s">
        <v>230</v>
      </c>
      <c r="F2016" t="s">
        <v>22</v>
      </c>
      <c r="G2016" t="s">
        <v>23</v>
      </c>
      <c r="H2016">
        <v>264</v>
      </c>
      <c r="I2016" t="s">
        <v>24</v>
      </c>
      <c r="J2016">
        <v>4000</v>
      </c>
      <c r="K2016">
        <v>6</v>
      </c>
      <c r="L2016">
        <v>1</v>
      </c>
      <c r="M2016" t="s">
        <v>25</v>
      </c>
      <c r="N2016">
        <v>18</v>
      </c>
      <c r="O2016" t="s">
        <v>30</v>
      </c>
      <c r="P2016" t="s">
        <v>25</v>
      </c>
      <c r="Q2016">
        <v>50</v>
      </c>
      <c r="R2016">
        <v>179</v>
      </c>
      <c r="S2016" t="s">
        <v>27</v>
      </c>
    </row>
    <row r="2017" spans="1:19" x14ac:dyDescent="0.35">
      <c r="A2017" t="s">
        <v>56</v>
      </c>
      <c r="B2017">
        <v>30</v>
      </c>
      <c r="C2017" t="s">
        <v>229</v>
      </c>
      <c r="D2017">
        <v>140</v>
      </c>
      <c r="E2017" t="s">
        <v>230</v>
      </c>
      <c r="F2017" t="s">
        <v>22</v>
      </c>
      <c r="G2017" t="s">
        <v>23</v>
      </c>
      <c r="H2017">
        <v>375</v>
      </c>
      <c r="I2017" t="s">
        <v>24</v>
      </c>
      <c r="J2017">
        <v>2000</v>
      </c>
      <c r="K2017">
        <v>6</v>
      </c>
      <c r="L2017">
        <v>1</v>
      </c>
      <c r="M2017" t="s">
        <v>25</v>
      </c>
      <c r="N2017" t="s">
        <v>26</v>
      </c>
      <c r="O2017" t="s">
        <v>30</v>
      </c>
      <c r="P2017" t="s">
        <v>25</v>
      </c>
      <c r="Q2017">
        <v>0</v>
      </c>
      <c r="R2017">
        <v>375</v>
      </c>
      <c r="S2017" t="s">
        <v>27</v>
      </c>
    </row>
    <row r="2018" spans="1:19" x14ac:dyDescent="0.35">
      <c r="A2018" t="s">
        <v>57</v>
      </c>
      <c r="B2018">
        <v>31</v>
      </c>
      <c r="C2018" t="s">
        <v>229</v>
      </c>
      <c r="D2018">
        <v>140</v>
      </c>
      <c r="E2018" t="s">
        <v>230</v>
      </c>
      <c r="F2018" t="s">
        <v>22</v>
      </c>
      <c r="G2018" t="s">
        <v>23</v>
      </c>
      <c r="H2018">
        <v>131</v>
      </c>
      <c r="I2018" t="s">
        <v>24</v>
      </c>
      <c r="J2018">
        <v>2000</v>
      </c>
      <c r="K2018">
        <v>6</v>
      </c>
      <c r="L2018">
        <v>1</v>
      </c>
      <c r="M2018" t="s">
        <v>30</v>
      </c>
      <c r="N2018">
        <v>19</v>
      </c>
      <c r="O2018" t="s">
        <v>30</v>
      </c>
      <c r="P2018" t="s">
        <v>30</v>
      </c>
      <c r="Q2018">
        <v>48</v>
      </c>
      <c r="R2018">
        <v>131</v>
      </c>
      <c r="S2018" t="s">
        <v>31</v>
      </c>
    </row>
    <row r="2019" spans="1:19" x14ac:dyDescent="0.35">
      <c r="A2019" t="s">
        <v>58</v>
      </c>
      <c r="B2019">
        <v>32</v>
      </c>
      <c r="C2019" t="s">
        <v>229</v>
      </c>
      <c r="D2019">
        <v>140</v>
      </c>
      <c r="E2019" t="s">
        <v>230</v>
      </c>
      <c r="F2019" t="s">
        <v>22</v>
      </c>
      <c r="G2019" t="s">
        <v>23</v>
      </c>
      <c r="H2019">
        <v>600</v>
      </c>
      <c r="I2019" t="s">
        <v>24</v>
      </c>
      <c r="J2019">
        <v>2000</v>
      </c>
      <c r="K2019">
        <v>6</v>
      </c>
      <c r="L2019">
        <v>1</v>
      </c>
      <c r="M2019" t="s">
        <v>30</v>
      </c>
      <c r="N2019" t="s">
        <v>26</v>
      </c>
      <c r="O2019" t="s">
        <v>30</v>
      </c>
      <c r="P2019" t="s">
        <v>25</v>
      </c>
      <c r="Q2019">
        <v>50</v>
      </c>
      <c r="R2019">
        <f>2*400</f>
        <v>800</v>
      </c>
      <c r="S2019" t="s">
        <v>27</v>
      </c>
    </row>
    <row r="2020" spans="1:19" x14ac:dyDescent="0.35">
      <c r="A2020" t="s">
        <v>59</v>
      </c>
      <c r="B2020">
        <v>33</v>
      </c>
      <c r="C2020" t="s">
        <v>229</v>
      </c>
      <c r="D2020">
        <v>140</v>
      </c>
      <c r="E2020" t="s">
        <v>230</v>
      </c>
      <c r="F2020" t="s">
        <v>22</v>
      </c>
      <c r="G2020" t="s">
        <v>23</v>
      </c>
      <c r="H2020">
        <v>320</v>
      </c>
      <c r="I2020" t="s">
        <v>24</v>
      </c>
      <c r="J2020">
        <v>2000</v>
      </c>
      <c r="K2020">
        <v>6</v>
      </c>
      <c r="L2020">
        <v>1</v>
      </c>
      <c r="M2020" t="s">
        <v>30</v>
      </c>
      <c r="N2020" t="s">
        <v>26</v>
      </c>
      <c r="O2020" t="s">
        <v>30</v>
      </c>
      <c r="P2020" t="s">
        <v>25</v>
      </c>
      <c r="Q2020">
        <v>40</v>
      </c>
      <c r="R2020">
        <f>2*320</f>
        <v>640</v>
      </c>
      <c r="S2020" t="s">
        <v>27</v>
      </c>
    </row>
    <row r="2021" spans="1:19" x14ac:dyDescent="0.35">
      <c r="A2021" t="s">
        <v>60</v>
      </c>
      <c r="B2021">
        <v>34</v>
      </c>
      <c r="C2021" t="s">
        <v>229</v>
      </c>
      <c r="D2021">
        <v>140</v>
      </c>
      <c r="E2021" t="s">
        <v>230</v>
      </c>
      <c r="F2021" t="s">
        <v>22</v>
      </c>
      <c r="G2021" t="s">
        <v>23</v>
      </c>
      <c r="H2021">
        <v>565</v>
      </c>
      <c r="I2021" t="s">
        <v>24</v>
      </c>
      <c r="J2021">
        <v>2000</v>
      </c>
      <c r="K2021">
        <v>6</v>
      </c>
      <c r="L2021">
        <v>1</v>
      </c>
      <c r="M2021" t="s">
        <v>30</v>
      </c>
      <c r="N2021" t="s">
        <v>26</v>
      </c>
      <c r="O2021" t="s">
        <v>30</v>
      </c>
      <c r="P2021" t="s">
        <v>25</v>
      </c>
      <c r="Q2021">
        <v>100</v>
      </c>
      <c r="R2021">
        <v>580</v>
      </c>
      <c r="S2021" t="s">
        <v>27</v>
      </c>
    </row>
    <row r="2022" spans="1:19" x14ac:dyDescent="0.35">
      <c r="A2022" t="s">
        <v>61</v>
      </c>
      <c r="B2022">
        <v>35</v>
      </c>
      <c r="C2022" t="s">
        <v>229</v>
      </c>
      <c r="D2022">
        <v>140</v>
      </c>
      <c r="E2022" t="s">
        <v>230</v>
      </c>
      <c r="F2022" t="s">
        <v>22</v>
      </c>
      <c r="G2022" t="s">
        <v>23</v>
      </c>
      <c r="H2022">
        <v>400</v>
      </c>
      <c r="I2022" t="s">
        <v>24</v>
      </c>
      <c r="J2022">
        <v>2000</v>
      </c>
      <c r="K2022">
        <v>6</v>
      </c>
      <c r="L2022">
        <v>2</v>
      </c>
      <c r="M2022" t="s">
        <v>30</v>
      </c>
      <c r="N2022">
        <v>18</v>
      </c>
      <c r="O2022" t="s">
        <v>30</v>
      </c>
      <c r="P2022" t="s">
        <v>30</v>
      </c>
      <c r="Q2022">
        <v>32</v>
      </c>
      <c r="R2022">
        <f>2*300</f>
        <v>600</v>
      </c>
      <c r="S2022" t="s">
        <v>31</v>
      </c>
    </row>
    <row r="2023" spans="1:19" x14ac:dyDescent="0.35">
      <c r="A2023" t="s">
        <v>62</v>
      </c>
      <c r="B2023">
        <v>36</v>
      </c>
      <c r="C2023" t="s">
        <v>229</v>
      </c>
      <c r="D2023">
        <v>140</v>
      </c>
      <c r="E2023" t="s">
        <v>230</v>
      </c>
      <c r="F2023" t="s">
        <v>22</v>
      </c>
      <c r="G2023" t="s">
        <v>23</v>
      </c>
      <c r="H2023">
        <v>377</v>
      </c>
      <c r="I2023" t="s">
        <v>24</v>
      </c>
      <c r="J2023">
        <v>2000</v>
      </c>
      <c r="K2023">
        <v>6</v>
      </c>
      <c r="L2023">
        <v>1</v>
      </c>
      <c r="M2023" t="s">
        <v>30</v>
      </c>
      <c r="N2023">
        <v>21</v>
      </c>
      <c r="O2023" t="s">
        <v>30</v>
      </c>
      <c r="P2023" t="s">
        <v>25</v>
      </c>
      <c r="Q2023" s="4">
        <f>(2/3)*50</f>
        <v>33.333333333333329</v>
      </c>
      <c r="R2023" s="5">
        <f>(2/3)*242</f>
        <v>161.33333333333331</v>
      </c>
      <c r="S2023" t="s">
        <v>27</v>
      </c>
    </row>
    <row r="2024" spans="1:19" x14ac:dyDescent="0.35">
      <c r="A2024" t="s">
        <v>63</v>
      </c>
      <c r="B2024">
        <v>37</v>
      </c>
      <c r="C2024" t="s">
        <v>229</v>
      </c>
      <c r="D2024">
        <v>140</v>
      </c>
      <c r="E2024" t="s">
        <v>230</v>
      </c>
      <c r="F2024" t="s">
        <v>22</v>
      </c>
      <c r="G2024" t="s">
        <v>23</v>
      </c>
      <c r="H2024">
        <v>350</v>
      </c>
      <c r="I2024" t="s">
        <v>24</v>
      </c>
      <c r="J2024">
        <v>2000</v>
      </c>
      <c r="K2024">
        <v>6</v>
      </c>
      <c r="L2024">
        <v>1</v>
      </c>
      <c r="M2024" t="s">
        <v>30</v>
      </c>
      <c r="N2024" t="s">
        <v>26</v>
      </c>
      <c r="O2024" t="s">
        <v>30</v>
      </c>
      <c r="P2024" t="s">
        <v>30</v>
      </c>
      <c r="Q2024">
        <v>50</v>
      </c>
      <c r="R2024">
        <f>2*200</f>
        <v>400</v>
      </c>
      <c r="S2024" t="s">
        <v>31</v>
      </c>
    </row>
    <row r="2025" spans="1:19" x14ac:dyDescent="0.35">
      <c r="A2025" t="s">
        <v>64</v>
      </c>
      <c r="B2025">
        <v>38</v>
      </c>
      <c r="C2025" t="s">
        <v>229</v>
      </c>
      <c r="D2025">
        <v>140</v>
      </c>
      <c r="E2025" t="s">
        <v>230</v>
      </c>
      <c r="F2025" t="s">
        <v>22</v>
      </c>
      <c r="G2025" t="s">
        <v>23</v>
      </c>
      <c r="H2025">
        <v>300</v>
      </c>
      <c r="I2025" t="s">
        <v>24</v>
      </c>
      <c r="J2025">
        <v>2000</v>
      </c>
      <c r="K2025">
        <v>6</v>
      </c>
      <c r="L2025">
        <v>1</v>
      </c>
      <c r="M2025" t="s">
        <v>30</v>
      </c>
      <c r="N2025">
        <v>18</v>
      </c>
      <c r="O2025" t="s">
        <v>30</v>
      </c>
      <c r="P2025" t="s">
        <v>25</v>
      </c>
      <c r="Q2025">
        <v>40</v>
      </c>
      <c r="R2025">
        <f>2*750</f>
        <v>1500</v>
      </c>
      <c r="S2025" t="s">
        <v>31</v>
      </c>
    </row>
    <row r="2026" spans="1:19" x14ac:dyDescent="0.35">
      <c r="A2026" t="s">
        <v>65</v>
      </c>
      <c r="B2026">
        <v>39</v>
      </c>
      <c r="C2026" t="s">
        <v>229</v>
      </c>
      <c r="D2026">
        <v>140</v>
      </c>
      <c r="E2026" t="s">
        <v>230</v>
      </c>
      <c r="F2026" t="s">
        <v>22</v>
      </c>
      <c r="G2026" t="s">
        <v>23</v>
      </c>
      <c r="H2026">
        <v>308.5</v>
      </c>
      <c r="I2026" t="s">
        <v>24</v>
      </c>
      <c r="J2026">
        <v>2000</v>
      </c>
      <c r="K2026">
        <v>6</v>
      </c>
      <c r="L2026">
        <v>1</v>
      </c>
      <c r="M2026" t="s">
        <v>25</v>
      </c>
      <c r="N2026">
        <v>18</v>
      </c>
      <c r="O2026" t="s">
        <v>30</v>
      </c>
      <c r="P2026" t="s">
        <v>25</v>
      </c>
      <c r="Q2026">
        <v>100</v>
      </c>
      <c r="R2026">
        <v>305</v>
      </c>
      <c r="S2026" t="s">
        <v>27</v>
      </c>
    </row>
    <row r="2027" spans="1:19" x14ac:dyDescent="0.35">
      <c r="A2027" t="s">
        <v>66</v>
      </c>
      <c r="B2027">
        <v>40</v>
      </c>
      <c r="C2027" t="s">
        <v>229</v>
      </c>
      <c r="D2027">
        <v>140</v>
      </c>
      <c r="E2027" t="s">
        <v>230</v>
      </c>
      <c r="F2027" t="s">
        <v>22</v>
      </c>
      <c r="G2027" t="s">
        <v>23</v>
      </c>
      <c r="H2027">
        <v>200</v>
      </c>
      <c r="I2027" t="s">
        <v>24</v>
      </c>
      <c r="J2027">
        <v>6000</v>
      </c>
      <c r="K2027">
        <v>6</v>
      </c>
      <c r="L2027">
        <v>1</v>
      </c>
      <c r="M2027" t="s">
        <v>30</v>
      </c>
      <c r="N2027">
        <v>21</v>
      </c>
      <c r="O2027" t="s">
        <v>30</v>
      </c>
      <c r="P2027" t="s">
        <v>30</v>
      </c>
      <c r="Q2027">
        <v>60</v>
      </c>
      <c r="R2027">
        <v>150</v>
      </c>
      <c r="S2027" t="s">
        <v>31</v>
      </c>
    </row>
    <row r="2028" spans="1:19" x14ac:dyDescent="0.35">
      <c r="A2028" t="s">
        <v>67</v>
      </c>
      <c r="B2028">
        <v>41</v>
      </c>
      <c r="C2028" t="s">
        <v>229</v>
      </c>
      <c r="D2028">
        <v>140</v>
      </c>
      <c r="E2028" t="s">
        <v>230</v>
      </c>
      <c r="F2028" t="s">
        <v>22</v>
      </c>
      <c r="G2028" t="s">
        <v>23</v>
      </c>
      <c r="H2028">
        <v>944</v>
      </c>
      <c r="I2028" t="s">
        <v>24</v>
      </c>
      <c r="J2028">
        <v>2000</v>
      </c>
      <c r="K2028">
        <v>6</v>
      </c>
      <c r="L2028">
        <v>1</v>
      </c>
      <c r="M2028" t="s">
        <v>30</v>
      </c>
      <c r="N2028">
        <v>18</v>
      </c>
      <c r="O2028" t="s">
        <v>30</v>
      </c>
      <c r="P2028" t="s">
        <v>25</v>
      </c>
      <c r="Q2028">
        <v>50</v>
      </c>
      <c r="R2028">
        <v>560</v>
      </c>
      <c r="S2028" t="s">
        <v>31</v>
      </c>
    </row>
    <row r="2029" spans="1:19" x14ac:dyDescent="0.35">
      <c r="A2029" t="s">
        <v>68</v>
      </c>
      <c r="B2029">
        <v>42</v>
      </c>
      <c r="C2029" t="s">
        <v>229</v>
      </c>
      <c r="D2029">
        <v>140</v>
      </c>
      <c r="E2029" t="s">
        <v>230</v>
      </c>
      <c r="F2029" t="s">
        <v>22</v>
      </c>
      <c r="G2029" t="s">
        <v>23</v>
      </c>
      <c r="H2029">
        <v>30</v>
      </c>
      <c r="I2029" t="s">
        <v>24</v>
      </c>
      <c r="J2029">
        <v>2000</v>
      </c>
      <c r="K2029">
        <v>6</v>
      </c>
      <c r="L2029">
        <v>1</v>
      </c>
      <c r="M2029" t="s">
        <v>30</v>
      </c>
      <c r="N2029">
        <v>21</v>
      </c>
      <c r="O2029" t="s">
        <v>30</v>
      </c>
      <c r="P2029" t="s">
        <v>25</v>
      </c>
      <c r="Q2029">
        <v>50</v>
      </c>
      <c r="R2029">
        <v>395</v>
      </c>
      <c r="S2029" t="s">
        <v>31</v>
      </c>
    </row>
    <row r="2030" spans="1:19" x14ac:dyDescent="0.35">
      <c r="A2030" t="s">
        <v>69</v>
      </c>
      <c r="B2030">
        <v>44</v>
      </c>
      <c r="C2030" t="s">
        <v>229</v>
      </c>
      <c r="D2030">
        <v>140</v>
      </c>
      <c r="E2030" t="s">
        <v>230</v>
      </c>
      <c r="F2030" t="s">
        <v>22</v>
      </c>
      <c r="G2030" t="s">
        <v>23</v>
      </c>
      <c r="H2030">
        <v>240</v>
      </c>
      <c r="I2030" t="s">
        <v>24</v>
      </c>
      <c r="J2030">
        <v>2000</v>
      </c>
      <c r="K2030">
        <v>6</v>
      </c>
      <c r="L2030">
        <v>2</v>
      </c>
      <c r="M2030" t="s">
        <v>30</v>
      </c>
      <c r="N2030">
        <v>18</v>
      </c>
      <c r="O2030" t="s">
        <v>30</v>
      </c>
      <c r="P2030" t="s">
        <v>25</v>
      </c>
      <c r="Q2030">
        <v>30</v>
      </c>
      <c r="R2030">
        <v>240</v>
      </c>
      <c r="S2030" t="s">
        <v>27</v>
      </c>
    </row>
    <row r="2031" spans="1:19" x14ac:dyDescent="0.35">
      <c r="A2031" t="s">
        <v>70</v>
      </c>
      <c r="B2031">
        <v>45</v>
      </c>
      <c r="C2031" t="s">
        <v>229</v>
      </c>
      <c r="D2031">
        <v>140</v>
      </c>
      <c r="E2031" t="s">
        <v>230</v>
      </c>
      <c r="F2031" t="s">
        <v>22</v>
      </c>
      <c r="G2031" t="s">
        <v>23</v>
      </c>
      <c r="H2031">
        <v>500</v>
      </c>
      <c r="I2031" t="s">
        <v>24</v>
      </c>
      <c r="J2031">
        <v>2000</v>
      </c>
      <c r="K2031">
        <v>6</v>
      </c>
      <c r="L2031">
        <v>2</v>
      </c>
      <c r="M2031" t="s">
        <v>30</v>
      </c>
      <c r="N2031" t="s">
        <v>26</v>
      </c>
      <c r="O2031" t="s">
        <v>30</v>
      </c>
      <c r="P2031" t="s">
        <v>25</v>
      </c>
      <c r="Q2031">
        <v>24</v>
      </c>
      <c r="R2031">
        <v>200</v>
      </c>
      <c r="S2031" t="s">
        <v>31</v>
      </c>
    </row>
    <row r="2032" spans="1:19" x14ac:dyDescent="0.35">
      <c r="A2032" t="s">
        <v>71</v>
      </c>
      <c r="B2032">
        <v>46</v>
      </c>
      <c r="C2032" t="s">
        <v>229</v>
      </c>
      <c r="D2032">
        <v>140</v>
      </c>
      <c r="E2032" t="s">
        <v>230</v>
      </c>
      <c r="F2032" t="s">
        <v>22</v>
      </c>
      <c r="G2032" t="s">
        <v>23</v>
      </c>
      <c r="H2032">
        <v>500</v>
      </c>
      <c r="I2032" t="s">
        <v>24</v>
      </c>
      <c r="J2032">
        <v>2000</v>
      </c>
      <c r="K2032">
        <v>6</v>
      </c>
      <c r="L2032">
        <v>1</v>
      </c>
      <c r="M2032" t="s">
        <v>30</v>
      </c>
      <c r="N2032">
        <v>18</v>
      </c>
      <c r="O2032" t="s">
        <v>30</v>
      </c>
      <c r="P2032" t="s">
        <v>25</v>
      </c>
      <c r="Q2032">
        <v>30</v>
      </c>
      <c r="R2032">
        <f>2*350</f>
        <v>700</v>
      </c>
      <c r="S2032" t="s">
        <v>31</v>
      </c>
    </row>
    <row r="2033" spans="1:19" x14ac:dyDescent="0.35">
      <c r="A2033" t="s">
        <v>72</v>
      </c>
      <c r="B2033">
        <v>47</v>
      </c>
      <c r="C2033" t="s">
        <v>229</v>
      </c>
      <c r="D2033">
        <v>140</v>
      </c>
      <c r="E2033" t="s">
        <v>230</v>
      </c>
      <c r="F2033" t="s">
        <v>22</v>
      </c>
      <c r="G2033" t="s">
        <v>23</v>
      </c>
      <c r="H2033">
        <v>450</v>
      </c>
      <c r="I2033" t="s">
        <v>24</v>
      </c>
      <c r="J2033">
        <v>2000</v>
      </c>
      <c r="K2033">
        <v>6</v>
      </c>
      <c r="L2033">
        <v>1</v>
      </c>
      <c r="M2033" t="s">
        <v>30</v>
      </c>
      <c r="N2033">
        <v>18</v>
      </c>
      <c r="O2033" t="s">
        <v>30</v>
      </c>
      <c r="P2033" t="s">
        <v>25</v>
      </c>
      <c r="Q2033">
        <v>30</v>
      </c>
      <c r="R2033">
        <v>285</v>
      </c>
      <c r="S2033" t="s">
        <v>31</v>
      </c>
    </row>
    <row r="2034" spans="1:19" x14ac:dyDescent="0.35">
      <c r="A2034" t="s">
        <v>73</v>
      </c>
      <c r="B2034">
        <v>48</v>
      </c>
      <c r="C2034" t="s">
        <v>229</v>
      </c>
      <c r="D2034">
        <v>140</v>
      </c>
      <c r="E2034" t="s">
        <v>230</v>
      </c>
      <c r="F2034" t="s">
        <v>22</v>
      </c>
      <c r="G2034" t="s">
        <v>23</v>
      </c>
      <c r="H2034">
        <v>750</v>
      </c>
      <c r="I2034" t="s">
        <v>24</v>
      </c>
      <c r="J2034">
        <v>2000</v>
      </c>
      <c r="K2034">
        <v>6</v>
      </c>
      <c r="L2034">
        <v>2</v>
      </c>
      <c r="M2034" t="s">
        <v>30</v>
      </c>
      <c r="N2034">
        <v>21</v>
      </c>
      <c r="O2034" t="s">
        <v>30</v>
      </c>
      <c r="P2034" t="s">
        <v>25</v>
      </c>
      <c r="Q2034">
        <v>50</v>
      </c>
      <c r="R2034">
        <f>2*700</f>
        <v>1400</v>
      </c>
      <c r="S2034" t="s">
        <v>27</v>
      </c>
    </row>
    <row r="2035" spans="1:19" x14ac:dyDescent="0.35">
      <c r="A2035" t="s">
        <v>74</v>
      </c>
      <c r="B2035">
        <v>49</v>
      </c>
      <c r="C2035" t="s">
        <v>229</v>
      </c>
      <c r="D2035">
        <v>140</v>
      </c>
      <c r="E2035" t="s">
        <v>230</v>
      </c>
      <c r="F2035" t="s">
        <v>22</v>
      </c>
      <c r="G2035" t="s">
        <v>23</v>
      </c>
      <c r="H2035">
        <v>200</v>
      </c>
      <c r="I2035" t="s">
        <v>24</v>
      </c>
      <c r="J2035">
        <v>2000</v>
      </c>
      <c r="K2035">
        <v>6</v>
      </c>
      <c r="L2035">
        <v>1</v>
      </c>
      <c r="M2035" t="s">
        <v>30</v>
      </c>
      <c r="N2035" t="s">
        <v>26</v>
      </c>
      <c r="O2035" t="s">
        <v>30</v>
      </c>
      <c r="P2035" t="s">
        <v>25</v>
      </c>
      <c r="Q2035">
        <v>40</v>
      </c>
      <c r="R2035">
        <v>103</v>
      </c>
      <c r="S2035" t="s">
        <v>27</v>
      </c>
    </row>
    <row r="2036" spans="1:19" x14ac:dyDescent="0.35">
      <c r="A2036" t="s">
        <v>75</v>
      </c>
      <c r="B2036">
        <v>50</v>
      </c>
      <c r="C2036" t="s">
        <v>229</v>
      </c>
      <c r="D2036">
        <v>140</v>
      </c>
      <c r="E2036" t="s">
        <v>230</v>
      </c>
      <c r="F2036" t="s">
        <v>22</v>
      </c>
      <c r="G2036" t="s">
        <v>23</v>
      </c>
      <c r="H2036">
        <v>650</v>
      </c>
      <c r="I2036" t="s">
        <v>24</v>
      </c>
      <c r="J2036">
        <v>2000</v>
      </c>
      <c r="K2036">
        <v>6</v>
      </c>
      <c r="L2036">
        <v>1</v>
      </c>
      <c r="M2036" t="s">
        <v>25</v>
      </c>
      <c r="N2036">
        <v>18</v>
      </c>
      <c r="O2036" t="s">
        <v>30</v>
      </c>
      <c r="P2036" t="s">
        <v>30</v>
      </c>
      <c r="Q2036">
        <v>30</v>
      </c>
      <c r="R2036">
        <v>525</v>
      </c>
      <c r="S2036" t="s">
        <v>25</v>
      </c>
    </row>
    <row r="2037" spans="1:19" x14ac:dyDescent="0.35">
      <c r="A2037" t="s">
        <v>76</v>
      </c>
      <c r="B2037">
        <v>51</v>
      </c>
      <c r="C2037" t="s">
        <v>229</v>
      </c>
      <c r="D2037">
        <v>140</v>
      </c>
      <c r="E2037" t="s">
        <v>230</v>
      </c>
      <c r="F2037" t="s">
        <v>22</v>
      </c>
      <c r="G2037" t="s">
        <v>23</v>
      </c>
      <c r="H2037">
        <v>302</v>
      </c>
      <c r="I2037" t="s">
        <v>24</v>
      </c>
      <c r="J2037">
        <v>2000</v>
      </c>
      <c r="K2037">
        <v>6</v>
      </c>
      <c r="L2037">
        <v>2</v>
      </c>
      <c r="M2037" t="s">
        <v>30</v>
      </c>
      <c r="N2037" t="s">
        <v>26</v>
      </c>
      <c r="O2037" t="s">
        <v>30</v>
      </c>
      <c r="P2037" t="s">
        <v>25</v>
      </c>
      <c r="Q2037">
        <v>60</v>
      </c>
      <c r="R2037">
        <v>337</v>
      </c>
      <c r="S2037" t="s">
        <v>27</v>
      </c>
    </row>
    <row r="2038" spans="1:19" x14ac:dyDescent="0.35">
      <c r="A2038" t="s">
        <v>77</v>
      </c>
      <c r="B2038">
        <v>53</v>
      </c>
      <c r="C2038" t="s">
        <v>229</v>
      </c>
      <c r="D2038">
        <v>140</v>
      </c>
      <c r="E2038" t="s">
        <v>230</v>
      </c>
      <c r="F2038" t="s">
        <v>22</v>
      </c>
      <c r="G2038" t="s">
        <v>23</v>
      </c>
      <c r="H2038">
        <v>716</v>
      </c>
      <c r="I2038" t="s">
        <v>24</v>
      </c>
      <c r="J2038">
        <v>2000</v>
      </c>
      <c r="K2038">
        <v>6</v>
      </c>
      <c r="L2038">
        <v>1</v>
      </c>
      <c r="M2038" t="s">
        <v>30</v>
      </c>
      <c r="N2038" t="s">
        <v>26</v>
      </c>
      <c r="O2038" t="s">
        <v>30</v>
      </c>
      <c r="P2038" t="s">
        <v>25</v>
      </c>
      <c r="Q2038">
        <v>100</v>
      </c>
      <c r="R2038">
        <f>2*716</f>
        <v>1432</v>
      </c>
      <c r="S2038" t="s">
        <v>31</v>
      </c>
    </row>
    <row r="2039" spans="1:19" x14ac:dyDescent="0.35">
      <c r="A2039" t="s">
        <v>79</v>
      </c>
      <c r="B2039">
        <v>54</v>
      </c>
      <c r="C2039" t="s">
        <v>229</v>
      </c>
      <c r="D2039">
        <v>140</v>
      </c>
      <c r="E2039" t="s">
        <v>230</v>
      </c>
      <c r="F2039" t="s">
        <v>22</v>
      </c>
      <c r="G2039" t="s">
        <v>23</v>
      </c>
      <c r="H2039">
        <v>400</v>
      </c>
      <c r="I2039" t="s">
        <v>24</v>
      </c>
      <c r="J2039">
        <v>2000</v>
      </c>
      <c r="K2039">
        <v>6</v>
      </c>
      <c r="L2039">
        <v>1</v>
      </c>
      <c r="M2039" t="s">
        <v>30</v>
      </c>
      <c r="N2039" t="s">
        <v>26</v>
      </c>
      <c r="O2039" t="s">
        <v>30</v>
      </c>
      <c r="P2039" t="s">
        <v>30</v>
      </c>
      <c r="Q2039">
        <v>50</v>
      </c>
      <c r="R2039">
        <v>400</v>
      </c>
      <c r="S2039" t="s">
        <v>27</v>
      </c>
    </row>
    <row r="2040" spans="1:19" x14ac:dyDescent="0.35">
      <c r="A2040" t="s">
        <v>80</v>
      </c>
      <c r="B2040">
        <v>55</v>
      </c>
      <c r="C2040" t="s">
        <v>229</v>
      </c>
      <c r="D2040">
        <v>140</v>
      </c>
      <c r="E2040" t="s">
        <v>230</v>
      </c>
      <c r="F2040" t="s">
        <v>22</v>
      </c>
      <c r="G2040" t="s">
        <v>23</v>
      </c>
      <c r="H2040">
        <v>166</v>
      </c>
      <c r="I2040" t="s">
        <v>24</v>
      </c>
      <c r="J2040">
        <v>4000</v>
      </c>
      <c r="K2040">
        <v>6</v>
      </c>
      <c r="L2040">
        <v>2</v>
      </c>
      <c r="M2040" t="s">
        <v>30</v>
      </c>
      <c r="N2040" t="s">
        <v>26</v>
      </c>
      <c r="O2040" t="s">
        <v>30</v>
      </c>
      <c r="P2040" t="s">
        <v>30</v>
      </c>
      <c r="Q2040">
        <v>50</v>
      </c>
      <c r="R2040">
        <f>2*60</f>
        <v>120</v>
      </c>
      <c r="S2040" t="s">
        <v>27</v>
      </c>
    </row>
    <row r="2041" spans="1:19" x14ac:dyDescent="0.35">
      <c r="A2041" t="s">
        <v>81</v>
      </c>
      <c r="B2041">
        <v>56</v>
      </c>
      <c r="C2041" t="s">
        <v>229</v>
      </c>
      <c r="D2041">
        <v>140</v>
      </c>
      <c r="E2041" t="s">
        <v>230</v>
      </c>
      <c r="F2041" t="s">
        <v>22</v>
      </c>
      <c r="G2041" t="s">
        <v>23</v>
      </c>
      <c r="H2041">
        <v>800</v>
      </c>
      <c r="I2041" t="s">
        <v>24</v>
      </c>
      <c r="J2041">
        <v>2000</v>
      </c>
      <c r="K2041">
        <v>6</v>
      </c>
      <c r="L2041">
        <v>2</v>
      </c>
      <c r="M2041" t="s">
        <v>30</v>
      </c>
      <c r="N2041" t="s">
        <v>26</v>
      </c>
      <c r="O2041" t="s">
        <v>30</v>
      </c>
      <c r="P2041" t="s">
        <v>25</v>
      </c>
      <c r="Q2041">
        <v>40</v>
      </c>
      <c r="R2041">
        <f>2*400</f>
        <v>800</v>
      </c>
      <c r="S2041" t="s">
        <v>31</v>
      </c>
    </row>
    <row r="2042" spans="1:19" x14ac:dyDescent="0.35">
      <c r="A2042" t="s">
        <v>19</v>
      </c>
      <c r="B2042">
        <v>1</v>
      </c>
      <c r="C2042" t="s">
        <v>231</v>
      </c>
      <c r="D2042">
        <v>141</v>
      </c>
      <c r="E2042" t="s">
        <v>232</v>
      </c>
      <c r="F2042" t="s">
        <v>22</v>
      </c>
      <c r="G2042" t="s">
        <v>25</v>
      </c>
      <c r="H2042" t="s">
        <v>26</v>
      </c>
      <c r="I2042" t="s">
        <v>26</v>
      </c>
      <c r="J2042" t="s">
        <v>26</v>
      </c>
      <c r="K2042" t="s">
        <v>26</v>
      </c>
      <c r="L2042" t="s">
        <v>26</v>
      </c>
      <c r="M2042" t="s">
        <v>26</v>
      </c>
      <c r="N2042" t="s">
        <v>26</v>
      </c>
      <c r="O2042" t="s">
        <v>26</v>
      </c>
      <c r="P2042" t="s">
        <v>26</v>
      </c>
      <c r="Q2042" t="s">
        <v>26</v>
      </c>
      <c r="R2042" t="s">
        <v>26</v>
      </c>
      <c r="S2042" t="s">
        <v>26</v>
      </c>
    </row>
    <row r="2043" spans="1:19" x14ac:dyDescent="0.35">
      <c r="A2043" t="s">
        <v>28</v>
      </c>
      <c r="B2043">
        <v>2</v>
      </c>
      <c r="C2043" t="s">
        <v>231</v>
      </c>
      <c r="D2043">
        <v>141</v>
      </c>
      <c r="E2043" t="s">
        <v>232</v>
      </c>
      <c r="F2043" t="s">
        <v>22</v>
      </c>
      <c r="G2043" t="s">
        <v>25</v>
      </c>
      <c r="H2043" t="s">
        <v>26</v>
      </c>
      <c r="I2043" t="s">
        <v>26</v>
      </c>
      <c r="J2043" t="s">
        <v>26</v>
      </c>
      <c r="K2043" t="s">
        <v>26</v>
      </c>
      <c r="L2043" t="s">
        <v>26</v>
      </c>
      <c r="M2043" t="s">
        <v>26</v>
      </c>
      <c r="N2043" t="s">
        <v>26</v>
      </c>
      <c r="O2043" t="s">
        <v>26</v>
      </c>
      <c r="P2043" t="s">
        <v>26</v>
      </c>
      <c r="Q2043" t="s">
        <v>26</v>
      </c>
      <c r="R2043" t="s">
        <v>26</v>
      </c>
      <c r="S2043" t="s">
        <v>26</v>
      </c>
    </row>
    <row r="2044" spans="1:19" x14ac:dyDescent="0.35">
      <c r="A2044" t="s">
        <v>32</v>
      </c>
      <c r="B2044">
        <v>4</v>
      </c>
      <c r="C2044" t="s">
        <v>231</v>
      </c>
      <c r="D2044">
        <v>141</v>
      </c>
      <c r="E2044" t="s">
        <v>232</v>
      </c>
      <c r="F2044" t="s">
        <v>22</v>
      </c>
      <c r="G2044" t="s">
        <v>23</v>
      </c>
      <c r="H2044">
        <v>100</v>
      </c>
      <c r="I2044" t="s">
        <v>178</v>
      </c>
      <c r="J2044" t="s">
        <v>26</v>
      </c>
      <c r="K2044">
        <v>2</v>
      </c>
      <c r="L2044">
        <v>1</v>
      </c>
      <c r="M2044" t="s">
        <v>25</v>
      </c>
      <c r="N2044">
        <v>18</v>
      </c>
      <c r="O2044" t="s">
        <v>30</v>
      </c>
      <c r="P2044" t="s">
        <v>25</v>
      </c>
      <c r="Q2044">
        <v>24</v>
      </c>
      <c r="R2044">
        <v>60</v>
      </c>
      <c r="S2044" t="s">
        <v>27</v>
      </c>
    </row>
    <row r="2045" spans="1:19" x14ac:dyDescent="0.35">
      <c r="A2045" t="s">
        <v>33</v>
      </c>
      <c r="B2045">
        <v>5</v>
      </c>
      <c r="C2045" t="s">
        <v>231</v>
      </c>
      <c r="D2045">
        <v>141</v>
      </c>
      <c r="E2045" t="s">
        <v>232</v>
      </c>
      <c r="F2045" t="s">
        <v>22</v>
      </c>
      <c r="G2045" t="s">
        <v>23</v>
      </c>
      <c r="H2045">
        <v>45</v>
      </c>
      <c r="I2045" t="s">
        <v>178</v>
      </c>
      <c r="J2045" t="s">
        <v>26</v>
      </c>
      <c r="K2045">
        <v>2</v>
      </c>
      <c r="L2045">
        <v>1</v>
      </c>
      <c r="M2045" t="s">
        <v>25</v>
      </c>
      <c r="N2045">
        <v>18</v>
      </c>
      <c r="O2045" t="s">
        <v>30</v>
      </c>
      <c r="P2045" t="s">
        <v>25</v>
      </c>
      <c r="Q2045">
        <v>24</v>
      </c>
      <c r="R2045">
        <v>90</v>
      </c>
      <c r="S2045" t="s">
        <v>27</v>
      </c>
    </row>
    <row r="2046" spans="1:19" x14ac:dyDescent="0.35">
      <c r="A2046" t="s">
        <v>34</v>
      </c>
      <c r="B2046">
        <v>6</v>
      </c>
      <c r="C2046" t="s">
        <v>231</v>
      </c>
      <c r="D2046">
        <v>141</v>
      </c>
      <c r="E2046" t="s">
        <v>232</v>
      </c>
      <c r="F2046" t="s">
        <v>22</v>
      </c>
      <c r="G2046" t="s">
        <v>23</v>
      </c>
      <c r="H2046">
        <v>112</v>
      </c>
      <c r="I2046" t="s">
        <v>178</v>
      </c>
      <c r="J2046" t="s">
        <v>26</v>
      </c>
      <c r="K2046">
        <v>2</v>
      </c>
      <c r="L2046">
        <v>1</v>
      </c>
      <c r="M2046" t="s">
        <v>25</v>
      </c>
      <c r="N2046" t="s">
        <v>26</v>
      </c>
      <c r="O2046" t="s">
        <v>25</v>
      </c>
      <c r="P2046" t="s">
        <v>25</v>
      </c>
      <c r="Q2046">
        <v>24</v>
      </c>
      <c r="R2046">
        <v>104</v>
      </c>
      <c r="S2046" t="s">
        <v>27</v>
      </c>
    </row>
    <row r="2047" spans="1:19" x14ac:dyDescent="0.35">
      <c r="A2047" t="s">
        <v>35</v>
      </c>
      <c r="B2047">
        <v>8</v>
      </c>
      <c r="C2047" t="s">
        <v>231</v>
      </c>
      <c r="D2047">
        <v>141</v>
      </c>
      <c r="E2047" t="s">
        <v>232</v>
      </c>
      <c r="F2047" t="s">
        <v>22</v>
      </c>
      <c r="G2047" t="s">
        <v>25</v>
      </c>
      <c r="H2047" t="s">
        <v>26</v>
      </c>
      <c r="I2047" t="s">
        <v>26</v>
      </c>
      <c r="J2047" t="s">
        <v>26</v>
      </c>
      <c r="K2047" t="s">
        <v>26</v>
      </c>
      <c r="L2047" t="s">
        <v>26</v>
      </c>
      <c r="M2047" t="s">
        <v>26</v>
      </c>
      <c r="N2047" t="s">
        <v>26</v>
      </c>
      <c r="O2047" t="s">
        <v>26</v>
      </c>
      <c r="P2047" t="s">
        <v>26</v>
      </c>
      <c r="Q2047" t="s">
        <v>26</v>
      </c>
      <c r="R2047" t="s">
        <v>26</v>
      </c>
      <c r="S2047" t="s">
        <v>26</v>
      </c>
    </row>
    <row r="2048" spans="1:19" x14ac:dyDescent="0.35">
      <c r="A2048" t="s">
        <v>36</v>
      </c>
      <c r="B2048">
        <v>9</v>
      </c>
      <c r="C2048" t="s">
        <v>231</v>
      </c>
      <c r="D2048">
        <v>141</v>
      </c>
      <c r="E2048" t="s">
        <v>232</v>
      </c>
      <c r="F2048" t="s">
        <v>22</v>
      </c>
      <c r="G2048" t="s">
        <v>23</v>
      </c>
      <c r="H2048">
        <v>200</v>
      </c>
      <c r="I2048" t="s">
        <v>178</v>
      </c>
      <c r="J2048" t="s">
        <v>26</v>
      </c>
      <c r="K2048">
        <v>2</v>
      </c>
      <c r="L2048">
        <v>1</v>
      </c>
      <c r="M2048" t="s">
        <v>25</v>
      </c>
      <c r="O2048" t="s">
        <v>25</v>
      </c>
      <c r="P2048" t="s">
        <v>25</v>
      </c>
      <c r="Q2048">
        <v>24</v>
      </c>
      <c r="R2048">
        <v>210</v>
      </c>
      <c r="S2048" t="s">
        <v>27</v>
      </c>
    </row>
    <row r="2049" spans="1:19" x14ac:dyDescent="0.35">
      <c r="A2049" t="s">
        <v>37</v>
      </c>
      <c r="B2049">
        <v>10</v>
      </c>
      <c r="C2049" t="s">
        <v>231</v>
      </c>
      <c r="D2049">
        <v>141</v>
      </c>
      <c r="E2049" t="s">
        <v>232</v>
      </c>
      <c r="F2049" t="s">
        <v>22</v>
      </c>
      <c r="G2049" t="s">
        <v>23</v>
      </c>
      <c r="H2049">
        <v>50</v>
      </c>
      <c r="I2049" t="s">
        <v>178</v>
      </c>
      <c r="J2049" t="s">
        <v>26</v>
      </c>
      <c r="K2049">
        <v>2</v>
      </c>
      <c r="L2049">
        <v>1</v>
      </c>
      <c r="M2049" t="s">
        <v>25</v>
      </c>
      <c r="N2049">
        <v>18</v>
      </c>
      <c r="O2049" t="s">
        <v>25</v>
      </c>
      <c r="P2049" t="s">
        <v>25</v>
      </c>
      <c r="Q2049">
        <v>24</v>
      </c>
      <c r="R2049">
        <v>33.340000000000003</v>
      </c>
      <c r="S2049" t="s">
        <v>27</v>
      </c>
    </row>
    <row r="2050" spans="1:19" x14ac:dyDescent="0.35">
      <c r="A2050" t="s">
        <v>39</v>
      </c>
      <c r="B2050">
        <v>12</v>
      </c>
      <c r="C2050" t="s">
        <v>231</v>
      </c>
      <c r="D2050">
        <v>141</v>
      </c>
      <c r="E2050" t="s">
        <v>232</v>
      </c>
      <c r="F2050" t="s">
        <v>22</v>
      </c>
      <c r="G2050" t="s">
        <v>23</v>
      </c>
      <c r="H2050">
        <v>50</v>
      </c>
      <c r="I2050" t="s">
        <v>178</v>
      </c>
      <c r="J2050" t="s">
        <v>26</v>
      </c>
      <c r="K2050">
        <v>2</v>
      </c>
      <c r="L2050">
        <v>1</v>
      </c>
      <c r="M2050" t="s">
        <v>25</v>
      </c>
      <c r="N2050">
        <v>18</v>
      </c>
      <c r="O2050" t="s">
        <v>30</v>
      </c>
      <c r="P2050" t="s">
        <v>25</v>
      </c>
      <c r="Q2050">
        <v>24</v>
      </c>
      <c r="R2050">
        <v>55</v>
      </c>
      <c r="S2050" t="s">
        <v>27</v>
      </c>
    </row>
    <row r="2051" spans="1:19" x14ac:dyDescent="0.35">
      <c r="A2051" t="s">
        <v>40</v>
      </c>
      <c r="B2051">
        <v>13</v>
      </c>
      <c r="C2051" t="s">
        <v>231</v>
      </c>
      <c r="D2051">
        <v>141</v>
      </c>
      <c r="E2051" t="s">
        <v>232</v>
      </c>
      <c r="F2051" t="s">
        <v>22</v>
      </c>
      <c r="G2051" t="s">
        <v>25</v>
      </c>
      <c r="H2051" t="s">
        <v>26</v>
      </c>
      <c r="I2051" t="s">
        <v>26</v>
      </c>
      <c r="J2051" t="s">
        <v>26</v>
      </c>
      <c r="K2051" t="s">
        <v>26</v>
      </c>
      <c r="L2051" t="s">
        <v>26</v>
      </c>
      <c r="M2051" t="s">
        <v>26</v>
      </c>
      <c r="N2051" t="s">
        <v>26</v>
      </c>
      <c r="O2051" t="s">
        <v>26</v>
      </c>
      <c r="P2051" t="s">
        <v>26</v>
      </c>
      <c r="Q2051" t="s">
        <v>26</v>
      </c>
      <c r="R2051" t="s">
        <v>26</v>
      </c>
      <c r="S2051" t="s">
        <v>26</v>
      </c>
    </row>
    <row r="2052" spans="1:19" x14ac:dyDescent="0.35">
      <c r="A2052" t="s">
        <v>41</v>
      </c>
      <c r="B2052">
        <v>15</v>
      </c>
      <c r="C2052" t="s">
        <v>231</v>
      </c>
      <c r="D2052">
        <v>141</v>
      </c>
      <c r="E2052" t="s">
        <v>232</v>
      </c>
      <c r="F2052" t="s">
        <v>22</v>
      </c>
      <c r="G2052" t="s">
        <v>23</v>
      </c>
      <c r="H2052">
        <v>60</v>
      </c>
      <c r="I2052" t="s">
        <v>178</v>
      </c>
      <c r="J2052" t="s">
        <v>26</v>
      </c>
      <c r="K2052">
        <v>2</v>
      </c>
      <c r="L2052">
        <v>1</v>
      </c>
      <c r="M2052" t="s">
        <v>25</v>
      </c>
      <c r="O2052" t="s">
        <v>30</v>
      </c>
      <c r="P2052" t="s">
        <v>25</v>
      </c>
      <c r="Q2052">
        <v>24</v>
      </c>
      <c r="R2052">
        <v>60</v>
      </c>
      <c r="S2052" t="s">
        <v>27</v>
      </c>
    </row>
    <row r="2053" spans="1:19" x14ac:dyDescent="0.35">
      <c r="A2053" t="s">
        <v>42</v>
      </c>
      <c r="B2053">
        <v>16</v>
      </c>
      <c r="C2053" t="s">
        <v>231</v>
      </c>
      <c r="D2053">
        <v>141</v>
      </c>
      <c r="E2053" t="s">
        <v>232</v>
      </c>
      <c r="F2053" t="s">
        <v>22</v>
      </c>
      <c r="G2053" t="s">
        <v>25</v>
      </c>
      <c r="H2053" t="s">
        <v>26</v>
      </c>
      <c r="I2053" t="s">
        <v>26</v>
      </c>
      <c r="J2053" t="s">
        <v>26</v>
      </c>
      <c r="K2053" t="s">
        <v>26</v>
      </c>
      <c r="L2053" t="s">
        <v>26</v>
      </c>
      <c r="M2053" t="s">
        <v>26</v>
      </c>
      <c r="N2053" t="s">
        <v>26</v>
      </c>
      <c r="O2053" t="s">
        <v>26</v>
      </c>
      <c r="P2053" t="s">
        <v>26</v>
      </c>
      <c r="Q2053" t="s">
        <v>26</v>
      </c>
      <c r="R2053" t="s">
        <v>26</v>
      </c>
      <c r="S2053" t="s">
        <v>26</v>
      </c>
    </row>
    <row r="2054" spans="1:19" x14ac:dyDescent="0.35">
      <c r="A2054" t="s">
        <v>43</v>
      </c>
      <c r="B2054">
        <v>17</v>
      </c>
      <c r="C2054" t="s">
        <v>231</v>
      </c>
      <c r="D2054">
        <v>141</v>
      </c>
      <c r="E2054" t="s">
        <v>232</v>
      </c>
      <c r="F2054" t="s">
        <v>22</v>
      </c>
      <c r="G2054" t="s">
        <v>23</v>
      </c>
      <c r="H2054">
        <v>120</v>
      </c>
      <c r="I2054" t="s">
        <v>178</v>
      </c>
      <c r="J2054" t="s">
        <v>26</v>
      </c>
      <c r="K2054">
        <v>2</v>
      </c>
      <c r="L2054">
        <v>1</v>
      </c>
      <c r="M2054" t="s">
        <v>25</v>
      </c>
      <c r="N2054" t="s">
        <v>26</v>
      </c>
      <c r="O2054" t="s">
        <v>25</v>
      </c>
      <c r="P2054" t="s">
        <v>25</v>
      </c>
      <c r="Q2054">
        <v>24</v>
      </c>
      <c r="R2054">
        <v>120</v>
      </c>
      <c r="S2054" t="s">
        <v>27</v>
      </c>
    </row>
    <row r="2055" spans="1:19" x14ac:dyDescent="0.35">
      <c r="A2055" t="s">
        <v>44</v>
      </c>
      <c r="B2055">
        <v>18</v>
      </c>
      <c r="C2055" t="s">
        <v>231</v>
      </c>
      <c r="D2055">
        <v>141</v>
      </c>
      <c r="E2055" t="s">
        <v>232</v>
      </c>
      <c r="F2055" t="s">
        <v>22</v>
      </c>
      <c r="G2055" t="s">
        <v>23</v>
      </c>
      <c r="H2055">
        <v>60</v>
      </c>
      <c r="I2055" t="s">
        <v>178</v>
      </c>
      <c r="J2055" t="s">
        <v>26</v>
      </c>
      <c r="K2055">
        <v>2</v>
      </c>
      <c r="L2055">
        <v>1</v>
      </c>
      <c r="M2055" t="s">
        <v>25</v>
      </c>
      <c r="N2055" t="s">
        <v>26</v>
      </c>
      <c r="O2055" t="s">
        <v>25</v>
      </c>
      <c r="P2055" t="s">
        <v>25</v>
      </c>
      <c r="Q2055">
        <v>24</v>
      </c>
      <c r="R2055">
        <v>60</v>
      </c>
      <c r="S2055" t="s">
        <v>27</v>
      </c>
    </row>
    <row r="2056" spans="1:19" x14ac:dyDescent="0.35">
      <c r="A2056" t="s">
        <v>45</v>
      </c>
      <c r="B2056">
        <v>19</v>
      </c>
      <c r="C2056" t="s">
        <v>231</v>
      </c>
      <c r="D2056">
        <v>141</v>
      </c>
      <c r="E2056" t="s">
        <v>232</v>
      </c>
      <c r="F2056" t="s">
        <v>22</v>
      </c>
      <c r="G2056" t="s">
        <v>23</v>
      </c>
      <c r="H2056">
        <v>100</v>
      </c>
      <c r="I2056" t="s">
        <v>178</v>
      </c>
      <c r="J2056" t="s">
        <v>26</v>
      </c>
      <c r="K2056">
        <v>2</v>
      </c>
      <c r="L2056">
        <v>1</v>
      </c>
      <c r="M2056" t="s">
        <v>25</v>
      </c>
      <c r="N2056">
        <v>18</v>
      </c>
      <c r="O2056" t="s">
        <v>25</v>
      </c>
      <c r="P2056" t="s">
        <v>25</v>
      </c>
      <c r="Q2056">
        <v>24</v>
      </c>
      <c r="R2056">
        <v>150</v>
      </c>
      <c r="S2056" t="s">
        <v>27</v>
      </c>
    </row>
    <row r="2057" spans="1:19" x14ac:dyDescent="0.35">
      <c r="A2057" t="s">
        <v>46</v>
      </c>
      <c r="B2057">
        <v>20</v>
      </c>
      <c r="C2057" t="s">
        <v>231</v>
      </c>
      <c r="D2057">
        <v>141</v>
      </c>
      <c r="E2057" t="s">
        <v>232</v>
      </c>
      <c r="F2057" t="s">
        <v>22</v>
      </c>
      <c r="G2057" t="s">
        <v>23</v>
      </c>
      <c r="H2057">
        <v>60</v>
      </c>
      <c r="I2057" t="s">
        <v>178</v>
      </c>
      <c r="J2057" t="s">
        <v>26</v>
      </c>
      <c r="K2057">
        <v>2</v>
      </c>
      <c r="L2057">
        <v>1</v>
      </c>
      <c r="M2057" t="s">
        <v>25</v>
      </c>
      <c r="N2057">
        <v>18</v>
      </c>
      <c r="O2057" t="s">
        <v>25</v>
      </c>
      <c r="P2057" t="s">
        <v>25</v>
      </c>
      <c r="Q2057">
        <v>24</v>
      </c>
      <c r="R2057">
        <v>100</v>
      </c>
      <c r="S2057" t="s">
        <v>27</v>
      </c>
    </row>
    <row r="2058" spans="1:19" x14ac:dyDescent="0.35">
      <c r="A2058" t="s">
        <v>47</v>
      </c>
      <c r="B2058">
        <v>21</v>
      </c>
      <c r="C2058" t="s">
        <v>231</v>
      </c>
      <c r="D2058">
        <v>141</v>
      </c>
      <c r="E2058" t="s">
        <v>232</v>
      </c>
      <c r="F2058" t="s">
        <v>22</v>
      </c>
      <c r="G2058" t="s">
        <v>23</v>
      </c>
      <c r="H2058">
        <v>100</v>
      </c>
      <c r="I2058" t="s">
        <v>178</v>
      </c>
      <c r="J2058" t="s">
        <v>26</v>
      </c>
      <c r="K2058">
        <v>2</v>
      </c>
      <c r="L2058">
        <v>1</v>
      </c>
      <c r="M2058" t="s">
        <v>25</v>
      </c>
      <c r="N2058" t="s">
        <v>26</v>
      </c>
      <c r="O2058" t="s">
        <v>25</v>
      </c>
      <c r="P2058" t="s">
        <v>25</v>
      </c>
      <c r="Q2058">
        <v>24</v>
      </c>
      <c r="R2058">
        <v>100</v>
      </c>
      <c r="S2058" t="s">
        <v>27</v>
      </c>
    </row>
    <row r="2059" spans="1:19" x14ac:dyDescent="0.35">
      <c r="A2059" t="s">
        <v>48</v>
      </c>
      <c r="B2059">
        <v>22</v>
      </c>
      <c r="C2059" t="s">
        <v>231</v>
      </c>
      <c r="D2059">
        <v>141</v>
      </c>
      <c r="E2059" t="s">
        <v>232</v>
      </c>
      <c r="F2059" t="s">
        <v>22</v>
      </c>
      <c r="G2059" t="s">
        <v>23</v>
      </c>
      <c r="H2059">
        <v>100</v>
      </c>
      <c r="I2059" t="s">
        <v>178</v>
      </c>
      <c r="J2059" t="s">
        <v>26</v>
      </c>
      <c r="K2059">
        <v>2</v>
      </c>
      <c r="L2059">
        <v>1</v>
      </c>
      <c r="M2059" t="s">
        <v>25</v>
      </c>
      <c r="N2059">
        <v>18</v>
      </c>
      <c r="O2059" t="s">
        <v>30</v>
      </c>
      <c r="P2059" t="s">
        <v>25</v>
      </c>
      <c r="Q2059">
        <v>24</v>
      </c>
      <c r="R2059">
        <v>100</v>
      </c>
      <c r="S2059" t="s">
        <v>31</v>
      </c>
    </row>
    <row r="2060" spans="1:19" x14ac:dyDescent="0.35">
      <c r="A2060" t="s">
        <v>49</v>
      </c>
      <c r="B2060">
        <v>23</v>
      </c>
      <c r="C2060" t="s">
        <v>231</v>
      </c>
      <c r="D2060">
        <v>141</v>
      </c>
      <c r="E2060" t="s">
        <v>232</v>
      </c>
      <c r="F2060" t="s">
        <v>22</v>
      </c>
      <c r="G2060" t="s">
        <v>23</v>
      </c>
      <c r="H2060">
        <v>100</v>
      </c>
      <c r="I2060" t="s">
        <v>178</v>
      </c>
      <c r="J2060" t="s">
        <v>26</v>
      </c>
      <c r="K2060">
        <v>2</v>
      </c>
      <c r="L2060">
        <v>1</v>
      </c>
      <c r="M2060" t="s">
        <v>25</v>
      </c>
      <c r="N2060">
        <v>18</v>
      </c>
      <c r="O2060" t="s">
        <v>25</v>
      </c>
      <c r="P2060" t="s">
        <v>25</v>
      </c>
      <c r="Q2060">
        <v>24</v>
      </c>
      <c r="R2060">
        <v>100</v>
      </c>
      <c r="S2060" t="s">
        <v>31</v>
      </c>
    </row>
    <row r="2061" spans="1:19" x14ac:dyDescent="0.35">
      <c r="A2061" t="s">
        <v>50</v>
      </c>
      <c r="B2061">
        <v>24</v>
      </c>
      <c r="C2061" t="s">
        <v>231</v>
      </c>
      <c r="D2061">
        <v>141</v>
      </c>
      <c r="E2061" t="s">
        <v>232</v>
      </c>
      <c r="F2061" t="s">
        <v>22</v>
      </c>
      <c r="G2061" t="s">
        <v>23</v>
      </c>
      <c r="H2061">
        <v>150</v>
      </c>
      <c r="I2061" t="s">
        <v>178</v>
      </c>
      <c r="J2061" t="s">
        <v>26</v>
      </c>
      <c r="K2061">
        <v>2</v>
      </c>
      <c r="L2061">
        <v>1</v>
      </c>
      <c r="M2061" t="s">
        <v>25</v>
      </c>
      <c r="N2061">
        <v>18</v>
      </c>
      <c r="O2061" t="s">
        <v>30</v>
      </c>
      <c r="P2061" t="s">
        <v>30</v>
      </c>
      <c r="Q2061">
        <v>24</v>
      </c>
      <c r="R2061">
        <v>135</v>
      </c>
      <c r="S2061" t="s">
        <v>27</v>
      </c>
    </row>
    <row r="2062" spans="1:19" x14ac:dyDescent="0.35">
      <c r="A2062" t="s">
        <v>51</v>
      </c>
      <c r="B2062">
        <v>25</v>
      </c>
      <c r="C2062" t="s">
        <v>231</v>
      </c>
      <c r="D2062">
        <v>141</v>
      </c>
      <c r="E2062" t="s">
        <v>232</v>
      </c>
      <c r="F2062" t="s">
        <v>22</v>
      </c>
      <c r="G2062" t="s">
        <v>23</v>
      </c>
      <c r="H2062">
        <v>150</v>
      </c>
      <c r="I2062" t="s">
        <v>178</v>
      </c>
      <c r="J2062" t="s">
        <v>26</v>
      </c>
      <c r="K2062">
        <v>2</v>
      </c>
      <c r="L2062">
        <v>1</v>
      </c>
      <c r="M2062" t="s">
        <v>25</v>
      </c>
      <c r="N2062">
        <v>18</v>
      </c>
      <c r="O2062" t="s">
        <v>25</v>
      </c>
      <c r="P2062" t="s">
        <v>25</v>
      </c>
      <c r="Q2062">
        <v>24</v>
      </c>
      <c r="R2062">
        <v>150</v>
      </c>
      <c r="S2062" t="s">
        <v>27</v>
      </c>
    </row>
    <row r="2063" spans="1:19" x14ac:dyDescent="0.35">
      <c r="A2063" t="s">
        <v>52</v>
      </c>
      <c r="B2063">
        <v>26</v>
      </c>
      <c r="C2063" t="s">
        <v>231</v>
      </c>
      <c r="D2063">
        <v>141</v>
      </c>
      <c r="E2063" t="s">
        <v>232</v>
      </c>
      <c r="F2063" t="s">
        <v>22</v>
      </c>
      <c r="G2063" t="s">
        <v>25</v>
      </c>
      <c r="H2063" t="s">
        <v>26</v>
      </c>
      <c r="I2063" t="s">
        <v>26</v>
      </c>
      <c r="J2063" t="s">
        <v>26</v>
      </c>
      <c r="K2063" t="s">
        <v>26</v>
      </c>
      <c r="L2063" t="s">
        <v>26</v>
      </c>
      <c r="M2063" t="s">
        <v>26</v>
      </c>
      <c r="N2063" t="s">
        <v>26</v>
      </c>
      <c r="O2063" t="s">
        <v>26</v>
      </c>
      <c r="P2063" t="s">
        <v>26</v>
      </c>
      <c r="Q2063" t="s">
        <v>26</v>
      </c>
      <c r="R2063" t="s">
        <v>26</v>
      </c>
      <c r="S2063" t="s">
        <v>26</v>
      </c>
    </row>
    <row r="2064" spans="1:19" x14ac:dyDescent="0.35">
      <c r="A2064" t="s">
        <v>53</v>
      </c>
      <c r="B2064">
        <v>27</v>
      </c>
      <c r="C2064" t="s">
        <v>231</v>
      </c>
      <c r="D2064">
        <v>141</v>
      </c>
      <c r="E2064" t="s">
        <v>232</v>
      </c>
      <c r="F2064" t="s">
        <v>22</v>
      </c>
      <c r="G2064" t="s">
        <v>25</v>
      </c>
      <c r="H2064" t="s">
        <v>26</v>
      </c>
      <c r="I2064" t="s">
        <v>26</v>
      </c>
      <c r="J2064" t="s">
        <v>26</v>
      </c>
      <c r="K2064" t="s">
        <v>26</v>
      </c>
      <c r="L2064" t="s">
        <v>26</v>
      </c>
      <c r="M2064" t="s">
        <v>26</v>
      </c>
      <c r="N2064" t="s">
        <v>26</v>
      </c>
      <c r="O2064" t="s">
        <v>26</v>
      </c>
      <c r="P2064" t="s">
        <v>26</v>
      </c>
      <c r="Q2064" t="s">
        <v>26</v>
      </c>
      <c r="R2064" t="s">
        <v>26</v>
      </c>
      <c r="S2064" t="s">
        <v>26</v>
      </c>
    </row>
    <row r="2065" spans="1:19" x14ac:dyDescent="0.35">
      <c r="A2065" t="s">
        <v>54</v>
      </c>
      <c r="B2065">
        <v>28</v>
      </c>
      <c r="C2065" t="s">
        <v>231</v>
      </c>
      <c r="D2065">
        <v>141</v>
      </c>
      <c r="E2065" t="s">
        <v>232</v>
      </c>
      <c r="F2065" t="s">
        <v>22</v>
      </c>
      <c r="G2065" t="s">
        <v>23</v>
      </c>
      <c r="H2065">
        <v>50</v>
      </c>
      <c r="I2065" t="s">
        <v>178</v>
      </c>
      <c r="J2065" t="s">
        <v>26</v>
      </c>
      <c r="K2065">
        <v>2</v>
      </c>
      <c r="L2065">
        <v>1</v>
      </c>
      <c r="M2065" t="s">
        <v>25</v>
      </c>
      <c r="O2065" t="s">
        <v>25</v>
      </c>
      <c r="P2065" t="s">
        <v>25</v>
      </c>
      <c r="Q2065">
        <v>24</v>
      </c>
      <c r="R2065">
        <v>50</v>
      </c>
      <c r="S2065" t="s">
        <v>27</v>
      </c>
    </row>
    <row r="2066" spans="1:19" x14ac:dyDescent="0.35">
      <c r="A2066" t="s">
        <v>55</v>
      </c>
      <c r="B2066">
        <v>29</v>
      </c>
      <c r="C2066" t="s">
        <v>231</v>
      </c>
      <c r="D2066">
        <v>141</v>
      </c>
      <c r="E2066" t="s">
        <v>232</v>
      </c>
      <c r="F2066" t="s">
        <v>22</v>
      </c>
      <c r="G2066" t="s">
        <v>25</v>
      </c>
      <c r="H2066" t="s">
        <v>26</v>
      </c>
      <c r="I2066" t="s">
        <v>26</v>
      </c>
      <c r="J2066" t="s">
        <v>26</v>
      </c>
      <c r="K2066" t="s">
        <v>26</v>
      </c>
      <c r="L2066" t="s">
        <v>26</v>
      </c>
      <c r="M2066" t="s">
        <v>26</v>
      </c>
      <c r="N2066" t="s">
        <v>26</v>
      </c>
      <c r="O2066" t="s">
        <v>26</v>
      </c>
      <c r="P2066" t="s">
        <v>26</v>
      </c>
      <c r="Q2066" t="s">
        <v>26</v>
      </c>
      <c r="R2066" t="s">
        <v>26</v>
      </c>
      <c r="S2066" t="s">
        <v>26</v>
      </c>
    </row>
    <row r="2067" spans="1:19" x14ac:dyDescent="0.35">
      <c r="A2067" t="s">
        <v>38</v>
      </c>
      <c r="B2067">
        <v>11</v>
      </c>
      <c r="C2067" t="s">
        <v>231</v>
      </c>
      <c r="D2067">
        <v>141</v>
      </c>
      <c r="E2067" t="s">
        <v>232</v>
      </c>
      <c r="F2067" t="s">
        <v>22</v>
      </c>
      <c r="G2067" t="s">
        <v>25</v>
      </c>
      <c r="H2067" t="s">
        <v>26</v>
      </c>
      <c r="I2067" t="s">
        <v>26</v>
      </c>
      <c r="J2067" t="s">
        <v>26</v>
      </c>
      <c r="K2067" t="s">
        <v>26</v>
      </c>
      <c r="L2067" t="s">
        <v>26</v>
      </c>
      <c r="M2067" t="s">
        <v>26</v>
      </c>
      <c r="N2067" t="s">
        <v>26</v>
      </c>
      <c r="O2067" t="s">
        <v>26</v>
      </c>
      <c r="P2067" t="s">
        <v>26</v>
      </c>
      <c r="Q2067" t="s">
        <v>26</v>
      </c>
      <c r="R2067" t="s">
        <v>26</v>
      </c>
      <c r="S2067" t="s">
        <v>26</v>
      </c>
    </row>
    <row r="2068" spans="1:19" x14ac:dyDescent="0.35">
      <c r="A2068" t="s">
        <v>56</v>
      </c>
      <c r="B2068">
        <v>30</v>
      </c>
      <c r="C2068" t="s">
        <v>231</v>
      </c>
      <c r="D2068">
        <v>141</v>
      </c>
      <c r="E2068" t="s">
        <v>232</v>
      </c>
      <c r="F2068" t="s">
        <v>22</v>
      </c>
      <c r="G2068" t="s">
        <v>23</v>
      </c>
      <c r="H2068">
        <v>100</v>
      </c>
      <c r="I2068" t="s">
        <v>178</v>
      </c>
      <c r="J2068" t="s">
        <v>26</v>
      </c>
      <c r="K2068">
        <v>2</v>
      </c>
      <c r="L2068">
        <v>1</v>
      </c>
      <c r="M2068" t="s">
        <v>25</v>
      </c>
      <c r="N2068">
        <v>18</v>
      </c>
      <c r="O2068" t="s">
        <v>30</v>
      </c>
      <c r="P2068" t="s">
        <v>25</v>
      </c>
      <c r="Q2068">
        <v>24</v>
      </c>
      <c r="R2068">
        <v>150</v>
      </c>
      <c r="S2068" t="s">
        <v>27</v>
      </c>
    </row>
    <row r="2069" spans="1:19" x14ac:dyDescent="0.35">
      <c r="A2069" t="s">
        <v>57</v>
      </c>
      <c r="B2069">
        <v>31</v>
      </c>
      <c r="C2069" t="s">
        <v>231</v>
      </c>
      <c r="D2069">
        <v>141</v>
      </c>
      <c r="E2069" t="s">
        <v>232</v>
      </c>
      <c r="F2069" t="s">
        <v>22</v>
      </c>
      <c r="G2069" t="s">
        <v>23</v>
      </c>
      <c r="H2069">
        <v>146</v>
      </c>
      <c r="I2069" t="s">
        <v>178</v>
      </c>
      <c r="J2069" t="s">
        <v>26</v>
      </c>
      <c r="K2069">
        <v>2</v>
      </c>
      <c r="L2069">
        <v>1</v>
      </c>
      <c r="M2069" t="s">
        <v>25</v>
      </c>
      <c r="N2069" t="s">
        <v>26</v>
      </c>
      <c r="O2069" t="s">
        <v>25</v>
      </c>
      <c r="P2069" t="s">
        <v>25</v>
      </c>
      <c r="Q2069">
        <v>24</v>
      </c>
      <c r="R2069">
        <v>146</v>
      </c>
      <c r="S2069" t="s">
        <v>31</v>
      </c>
    </row>
    <row r="2070" spans="1:19" x14ac:dyDescent="0.35">
      <c r="A2070" t="s">
        <v>58</v>
      </c>
      <c r="B2070">
        <v>32</v>
      </c>
      <c r="C2070" t="s">
        <v>231</v>
      </c>
      <c r="D2070">
        <v>141</v>
      </c>
      <c r="E2070" t="s">
        <v>232</v>
      </c>
      <c r="F2070" t="s">
        <v>22</v>
      </c>
      <c r="G2070" t="s">
        <v>23</v>
      </c>
      <c r="H2070">
        <v>200</v>
      </c>
      <c r="I2070" t="s">
        <v>178</v>
      </c>
      <c r="J2070" t="s">
        <v>26</v>
      </c>
      <c r="K2070">
        <v>2</v>
      </c>
      <c r="L2070">
        <v>1</v>
      </c>
      <c r="M2070" t="s">
        <v>25</v>
      </c>
      <c r="N2070" t="s">
        <v>26</v>
      </c>
      <c r="O2070" t="s">
        <v>25</v>
      </c>
      <c r="P2070" t="s">
        <v>25</v>
      </c>
      <c r="Q2070">
        <v>24</v>
      </c>
      <c r="R2070">
        <v>200</v>
      </c>
      <c r="S2070" t="s">
        <v>27</v>
      </c>
    </row>
    <row r="2071" spans="1:19" x14ac:dyDescent="0.35">
      <c r="A2071" t="s">
        <v>59</v>
      </c>
      <c r="B2071">
        <v>33</v>
      </c>
      <c r="C2071" t="s">
        <v>231</v>
      </c>
      <c r="D2071">
        <v>141</v>
      </c>
      <c r="E2071" t="s">
        <v>232</v>
      </c>
      <c r="F2071" t="s">
        <v>22</v>
      </c>
      <c r="G2071" t="s">
        <v>23</v>
      </c>
      <c r="H2071">
        <v>110</v>
      </c>
      <c r="I2071" t="s">
        <v>178</v>
      </c>
      <c r="J2071" t="s">
        <v>26</v>
      </c>
      <c r="K2071">
        <v>2</v>
      </c>
      <c r="L2071">
        <v>1</v>
      </c>
      <c r="M2071" t="s">
        <v>25</v>
      </c>
      <c r="N2071">
        <v>18</v>
      </c>
      <c r="O2071" t="s">
        <v>25</v>
      </c>
      <c r="P2071" t="s">
        <v>25</v>
      </c>
      <c r="Q2071">
        <v>24</v>
      </c>
      <c r="R2071">
        <v>110</v>
      </c>
      <c r="S2071" t="s">
        <v>27</v>
      </c>
    </row>
    <row r="2072" spans="1:19" x14ac:dyDescent="0.35">
      <c r="A2072" t="s">
        <v>60</v>
      </c>
      <c r="B2072">
        <v>34</v>
      </c>
      <c r="C2072" t="s">
        <v>231</v>
      </c>
      <c r="D2072">
        <v>141</v>
      </c>
      <c r="E2072" t="s">
        <v>232</v>
      </c>
      <c r="F2072" t="s">
        <v>22</v>
      </c>
      <c r="G2072" t="s">
        <v>23</v>
      </c>
      <c r="H2072">
        <v>60</v>
      </c>
      <c r="I2072" t="s">
        <v>178</v>
      </c>
      <c r="J2072" t="s">
        <v>26</v>
      </c>
      <c r="K2072">
        <v>2</v>
      </c>
      <c r="L2072">
        <v>1</v>
      </c>
      <c r="M2072" t="s">
        <v>25</v>
      </c>
      <c r="N2072">
        <v>18</v>
      </c>
      <c r="O2072" t="s">
        <v>30</v>
      </c>
      <c r="P2072" t="s">
        <v>25</v>
      </c>
      <c r="Q2072">
        <v>24</v>
      </c>
      <c r="R2072">
        <v>90</v>
      </c>
      <c r="S2072" t="s">
        <v>27</v>
      </c>
    </row>
    <row r="2073" spans="1:19" x14ac:dyDescent="0.35">
      <c r="A2073" t="s">
        <v>61</v>
      </c>
      <c r="B2073">
        <v>35</v>
      </c>
      <c r="C2073" t="s">
        <v>231</v>
      </c>
      <c r="D2073">
        <v>141</v>
      </c>
      <c r="E2073" t="s">
        <v>232</v>
      </c>
      <c r="F2073" t="s">
        <v>22</v>
      </c>
      <c r="G2073" t="s">
        <v>23</v>
      </c>
      <c r="H2073">
        <v>110</v>
      </c>
      <c r="I2073" t="s">
        <v>178</v>
      </c>
      <c r="J2073" t="s">
        <v>26</v>
      </c>
      <c r="K2073">
        <v>2</v>
      </c>
      <c r="L2073">
        <v>1</v>
      </c>
      <c r="M2073" t="s">
        <v>25</v>
      </c>
      <c r="N2073" t="s">
        <v>26</v>
      </c>
      <c r="O2073" t="s">
        <v>25</v>
      </c>
      <c r="P2073" t="s">
        <v>25</v>
      </c>
      <c r="Q2073">
        <v>24</v>
      </c>
      <c r="R2073">
        <v>110</v>
      </c>
      <c r="S2073" t="s">
        <v>27</v>
      </c>
    </row>
    <row r="2074" spans="1:19" x14ac:dyDescent="0.35">
      <c r="A2074" t="s">
        <v>62</v>
      </c>
      <c r="B2074">
        <v>36</v>
      </c>
      <c r="C2074" t="s">
        <v>231</v>
      </c>
      <c r="D2074">
        <v>141</v>
      </c>
      <c r="E2074" t="s">
        <v>232</v>
      </c>
      <c r="F2074" t="s">
        <v>22</v>
      </c>
      <c r="G2074" t="s">
        <v>23</v>
      </c>
      <c r="H2074">
        <v>120</v>
      </c>
      <c r="I2074" t="s">
        <v>178</v>
      </c>
      <c r="J2074" t="s">
        <v>26</v>
      </c>
      <c r="K2074">
        <v>2</v>
      </c>
      <c r="L2074">
        <v>1</v>
      </c>
      <c r="M2074" t="s">
        <v>25</v>
      </c>
      <c r="N2074">
        <v>18</v>
      </c>
      <c r="O2074" t="s">
        <v>30</v>
      </c>
      <c r="P2074" t="s">
        <v>25</v>
      </c>
      <c r="Q2074">
        <v>24</v>
      </c>
      <c r="R2074">
        <v>40</v>
      </c>
      <c r="S2074" t="s">
        <v>27</v>
      </c>
    </row>
    <row r="2075" spans="1:19" x14ac:dyDescent="0.35">
      <c r="A2075" t="s">
        <v>63</v>
      </c>
      <c r="B2075">
        <v>37</v>
      </c>
      <c r="C2075" t="s">
        <v>231</v>
      </c>
      <c r="D2075">
        <v>141</v>
      </c>
      <c r="E2075" t="s">
        <v>232</v>
      </c>
      <c r="F2075" t="s">
        <v>22</v>
      </c>
      <c r="G2075" t="s">
        <v>25</v>
      </c>
      <c r="H2075" t="s">
        <v>26</v>
      </c>
      <c r="I2075" t="s">
        <v>26</v>
      </c>
      <c r="J2075" t="s">
        <v>26</v>
      </c>
      <c r="K2075" t="s">
        <v>26</v>
      </c>
      <c r="L2075" t="s">
        <v>26</v>
      </c>
      <c r="M2075" t="s">
        <v>26</v>
      </c>
      <c r="N2075" t="s">
        <v>26</v>
      </c>
      <c r="O2075" t="s">
        <v>26</v>
      </c>
      <c r="P2075" t="s">
        <v>26</v>
      </c>
      <c r="Q2075" t="s">
        <v>26</v>
      </c>
      <c r="R2075" t="s">
        <v>26</v>
      </c>
      <c r="S2075" t="s">
        <v>26</v>
      </c>
    </row>
    <row r="2076" spans="1:19" x14ac:dyDescent="0.35">
      <c r="A2076" t="s">
        <v>64</v>
      </c>
      <c r="B2076">
        <v>38</v>
      </c>
      <c r="C2076" t="s">
        <v>231</v>
      </c>
      <c r="D2076">
        <v>141</v>
      </c>
      <c r="E2076" t="s">
        <v>232</v>
      </c>
      <c r="F2076" t="s">
        <v>22</v>
      </c>
      <c r="G2076" t="s">
        <v>23</v>
      </c>
      <c r="H2076">
        <v>175</v>
      </c>
      <c r="I2076" t="s">
        <v>178</v>
      </c>
      <c r="J2076" t="s">
        <v>26</v>
      </c>
      <c r="K2076">
        <v>2</v>
      </c>
      <c r="L2076">
        <v>1</v>
      </c>
      <c r="M2076" t="s">
        <v>25</v>
      </c>
      <c r="N2076">
        <v>18</v>
      </c>
      <c r="O2076" t="s">
        <v>25</v>
      </c>
      <c r="P2076" t="s">
        <v>25</v>
      </c>
      <c r="Q2076">
        <v>24</v>
      </c>
      <c r="R2076">
        <v>150</v>
      </c>
      <c r="S2076" t="s">
        <v>27</v>
      </c>
    </row>
    <row r="2077" spans="1:19" x14ac:dyDescent="0.35">
      <c r="A2077" t="s">
        <v>65</v>
      </c>
      <c r="B2077">
        <v>39</v>
      </c>
      <c r="C2077" t="s">
        <v>231</v>
      </c>
      <c r="D2077">
        <v>141</v>
      </c>
      <c r="E2077" t="s">
        <v>232</v>
      </c>
      <c r="F2077" t="s">
        <v>22</v>
      </c>
      <c r="G2077" t="s">
        <v>23</v>
      </c>
      <c r="H2077">
        <v>65</v>
      </c>
      <c r="I2077" t="s">
        <v>178</v>
      </c>
      <c r="J2077" t="s">
        <v>26</v>
      </c>
      <c r="K2077">
        <v>2</v>
      </c>
      <c r="L2077">
        <v>1</v>
      </c>
      <c r="M2077" t="s">
        <v>25</v>
      </c>
      <c r="N2077">
        <v>18</v>
      </c>
      <c r="O2077" t="s">
        <v>30</v>
      </c>
      <c r="P2077" t="s">
        <v>25</v>
      </c>
      <c r="Q2077">
        <v>24</v>
      </c>
      <c r="R2077">
        <v>45</v>
      </c>
      <c r="S2077" t="s">
        <v>27</v>
      </c>
    </row>
    <row r="2078" spans="1:19" x14ac:dyDescent="0.35">
      <c r="A2078" t="s">
        <v>66</v>
      </c>
      <c r="B2078">
        <v>40</v>
      </c>
      <c r="C2078" t="s">
        <v>231</v>
      </c>
      <c r="D2078">
        <v>141</v>
      </c>
      <c r="E2078" t="s">
        <v>232</v>
      </c>
      <c r="F2078" t="s">
        <v>22</v>
      </c>
      <c r="G2078" t="s">
        <v>25</v>
      </c>
      <c r="H2078" t="s">
        <v>26</v>
      </c>
      <c r="I2078" t="s">
        <v>26</v>
      </c>
      <c r="J2078" t="s">
        <v>26</v>
      </c>
      <c r="K2078" t="s">
        <v>26</v>
      </c>
      <c r="L2078" t="s">
        <v>26</v>
      </c>
      <c r="M2078" t="s">
        <v>26</v>
      </c>
      <c r="N2078" t="s">
        <v>26</v>
      </c>
      <c r="O2078" t="s">
        <v>26</v>
      </c>
      <c r="P2078" t="s">
        <v>26</v>
      </c>
      <c r="Q2078" t="s">
        <v>26</v>
      </c>
      <c r="R2078" t="s">
        <v>26</v>
      </c>
      <c r="S2078" t="s">
        <v>26</v>
      </c>
    </row>
    <row r="2079" spans="1:19" x14ac:dyDescent="0.35">
      <c r="A2079" t="s">
        <v>67</v>
      </c>
      <c r="B2079">
        <v>41</v>
      </c>
      <c r="C2079" t="s">
        <v>231</v>
      </c>
      <c r="D2079">
        <v>141</v>
      </c>
      <c r="E2079" t="s">
        <v>232</v>
      </c>
      <c r="F2079" t="s">
        <v>22</v>
      </c>
      <c r="G2079" t="s">
        <v>23</v>
      </c>
      <c r="H2079">
        <v>216</v>
      </c>
      <c r="I2079" t="s">
        <v>178</v>
      </c>
      <c r="J2079" t="s">
        <v>26</v>
      </c>
      <c r="K2079">
        <v>2</v>
      </c>
      <c r="L2079">
        <v>1</v>
      </c>
      <c r="M2079" t="s">
        <v>25</v>
      </c>
      <c r="N2079" t="s">
        <v>233</v>
      </c>
      <c r="O2079" t="s">
        <v>25</v>
      </c>
      <c r="P2079" t="s">
        <v>25</v>
      </c>
      <c r="Q2079">
        <v>24</v>
      </c>
      <c r="R2079">
        <v>216</v>
      </c>
      <c r="S2079" t="s">
        <v>27</v>
      </c>
    </row>
    <row r="2080" spans="1:19" x14ac:dyDescent="0.35">
      <c r="A2080" t="s">
        <v>68</v>
      </c>
      <c r="B2080">
        <v>42</v>
      </c>
      <c r="C2080" t="s">
        <v>231</v>
      </c>
      <c r="D2080">
        <v>141</v>
      </c>
      <c r="E2080" t="s">
        <v>232</v>
      </c>
      <c r="F2080" t="s">
        <v>22</v>
      </c>
      <c r="G2080" t="s">
        <v>25</v>
      </c>
      <c r="H2080" t="s">
        <v>26</v>
      </c>
      <c r="I2080" t="s">
        <v>26</v>
      </c>
      <c r="J2080" t="s">
        <v>26</v>
      </c>
      <c r="K2080" t="s">
        <v>26</v>
      </c>
      <c r="L2080" t="s">
        <v>26</v>
      </c>
      <c r="M2080" t="s">
        <v>26</v>
      </c>
      <c r="N2080" t="s">
        <v>26</v>
      </c>
      <c r="O2080" t="s">
        <v>26</v>
      </c>
      <c r="P2080" t="s">
        <v>26</v>
      </c>
      <c r="Q2080" t="s">
        <v>26</v>
      </c>
      <c r="R2080" t="s">
        <v>26</v>
      </c>
      <c r="S2080" t="s">
        <v>26</v>
      </c>
    </row>
    <row r="2081" spans="1:19" x14ac:dyDescent="0.35">
      <c r="A2081" t="s">
        <v>69</v>
      </c>
      <c r="B2081">
        <v>44</v>
      </c>
      <c r="C2081" t="s">
        <v>231</v>
      </c>
      <c r="D2081">
        <v>141</v>
      </c>
      <c r="E2081" t="s">
        <v>232</v>
      </c>
      <c r="F2081" t="s">
        <v>22</v>
      </c>
      <c r="G2081" t="s">
        <v>23</v>
      </c>
      <c r="H2081">
        <v>60</v>
      </c>
      <c r="I2081" t="s">
        <v>178</v>
      </c>
      <c r="J2081" t="s">
        <v>26</v>
      </c>
      <c r="K2081">
        <v>2</v>
      </c>
      <c r="L2081">
        <v>1</v>
      </c>
      <c r="M2081" t="s">
        <v>25</v>
      </c>
      <c r="N2081" t="s">
        <v>26</v>
      </c>
      <c r="O2081" t="s">
        <v>25</v>
      </c>
      <c r="P2081" t="s">
        <v>25</v>
      </c>
      <c r="Q2081">
        <v>24</v>
      </c>
      <c r="R2081">
        <v>60</v>
      </c>
      <c r="S2081" t="s">
        <v>27</v>
      </c>
    </row>
    <row r="2082" spans="1:19" x14ac:dyDescent="0.35">
      <c r="A2082" t="s">
        <v>70</v>
      </c>
      <c r="B2082">
        <v>45</v>
      </c>
      <c r="C2082" t="s">
        <v>231</v>
      </c>
      <c r="D2082">
        <v>141</v>
      </c>
      <c r="E2082" t="s">
        <v>232</v>
      </c>
      <c r="F2082" t="s">
        <v>22</v>
      </c>
      <c r="G2082" t="s">
        <v>23</v>
      </c>
      <c r="H2082">
        <v>50</v>
      </c>
      <c r="I2082" t="s">
        <v>178</v>
      </c>
      <c r="J2082" t="s">
        <v>26</v>
      </c>
      <c r="K2082">
        <v>2</v>
      </c>
      <c r="L2082">
        <v>1</v>
      </c>
      <c r="M2082" t="s">
        <v>25</v>
      </c>
      <c r="N2082" t="s">
        <v>26</v>
      </c>
      <c r="O2082" t="s">
        <v>25</v>
      </c>
      <c r="P2082" t="s">
        <v>25</v>
      </c>
      <c r="Q2082">
        <v>24</v>
      </c>
      <c r="R2082">
        <v>50</v>
      </c>
      <c r="S2082" t="s">
        <v>27</v>
      </c>
    </row>
    <row r="2083" spans="1:19" x14ac:dyDescent="0.35">
      <c r="A2083" t="s">
        <v>71</v>
      </c>
      <c r="B2083">
        <v>46</v>
      </c>
      <c r="C2083" t="s">
        <v>231</v>
      </c>
      <c r="D2083">
        <v>141</v>
      </c>
      <c r="E2083" t="s">
        <v>232</v>
      </c>
      <c r="F2083" t="s">
        <v>22</v>
      </c>
      <c r="G2083" t="s">
        <v>25</v>
      </c>
      <c r="H2083" t="s">
        <v>26</v>
      </c>
      <c r="I2083" t="s">
        <v>26</v>
      </c>
      <c r="J2083" t="s">
        <v>26</v>
      </c>
      <c r="K2083" t="s">
        <v>26</v>
      </c>
      <c r="L2083" t="s">
        <v>26</v>
      </c>
      <c r="M2083" t="s">
        <v>26</v>
      </c>
      <c r="N2083" t="s">
        <v>26</v>
      </c>
      <c r="O2083" t="s">
        <v>26</v>
      </c>
      <c r="P2083" t="s">
        <v>26</v>
      </c>
      <c r="Q2083" t="s">
        <v>26</v>
      </c>
      <c r="R2083" t="s">
        <v>26</v>
      </c>
      <c r="S2083" t="s">
        <v>26</v>
      </c>
    </row>
    <row r="2084" spans="1:19" x14ac:dyDescent="0.35">
      <c r="A2084" t="s">
        <v>72</v>
      </c>
      <c r="B2084">
        <v>47</v>
      </c>
      <c r="C2084" t="s">
        <v>231</v>
      </c>
      <c r="D2084">
        <v>141</v>
      </c>
      <c r="E2084" t="s">
        <v>232</v>
      </c>
      <c r="F2084" t="s">
        <v>22</v>
      </c>
      <c r="G2084" t="s">
        <v>23</v>
      </c>
      <c r="H2084">
        <v>60</v>
      </c>
      <c r="I2084" t="s">
        <v>178</v>
      </c>
      <c r="J2084" t="s">
        <v>26</v>
      </c>
      <c r="K2084">
        <v>2</v>
      </c>
      <c r="L2084">
        <v>1</v>
      </c>
      <c r="M2084" t="s">
        <v>25</v>
      </c>
      <c r="N2084">
        <v>18</v>
      </c>
      <c r="O2084" t="s">
        <v>30</v>
      </c>
      <c r="P2084" t="s">
        <v>25</v>
      </c>
      <c r="Q2084">
        <v>24</v>
      </c>
      <c r="R2084">
        <v>60</v>
      </c>
      <c r="S2084" t="s">
        <v>27</v>
      </c>
    </row>
    <row r="2085" spans="1:19" x14ac:dyDescent="0.35">
      <c r="A2085" t="s">
        <v>73</v>
      </c>
      <c r="B2085">
        <v>48</v>
      </c>
      <c r="C2085" t="s">
        <v>231</v>
      </c>
      <c r="D2085">
        <v>141</v>
      </c>
      <c r="E2085" t="s">
        <v>232</v>
      </c>
      <c r="F2085" t="s">
        <v>22</v>
      </c>
      <c r="G2085" t="s">
        <v>23</v>
      </c>
      <c r="H2085">
        <v>80</v>
      </c>
      <c r="I2085" t="s">
        <v>178</v>
      </c>
      <c r="J2085" t="s">
        <v>26</v>
      </c>
      <c r="K2085">
        <v>2</v>
      </c>
      <c r="L2085">
        <v>2</v>
      </c>
      <c r="M2085" t="s">
        <v>25</v>
      </c>
      <c r="N2085">
        <v>18</v>
      </c>
      <c r="O2085" t="s">
        <v>30</v>
      </c>
      <c r="P2085" t="s">
        <v>25</v>
      </c>
      <c r="Q2085">
        <v>24</v>
      </c>
      <c r="R2085">
        <v>66</v>
      </c>
      <c r="S2085" t="s">
        <v>27</v>
      </c>
    </row>
    <row r="2086" spans="1:19" x14ac:dyDescent="0.35">
      <c r="A2086" t="s">
        <v>74</v>
      </c>
      <c r="B2086">
        <v>49</v>
      </c>
      <c r="C2086" t="s">
        <v>231</v>
      </c>
      <c r="D2086">
        <v>141</v>
      </c>
      <c r="E2086" t="s">
        <v>232</v>
      </c>
      <c r="F2086" t="s">
        <v>22</v>
      </c>
      <c r="G2086" t="s">
        <v>23</v>
      </c>
      <c r="H2086">
        <v>70</v>
      </c>
      <c r="I2086" t="s">
        <v>178</v>
      </c>
      <c r="J2086" t="s">
        <v>26</v>
      </c>
      <c r="K2086">
        <v>2</v>
      </c>
      <c r="L2086">
        <v>1</v>
      </c>
      <c r="M2086" t="s">
        <v>25</v>
      </c>
      <c r="N2086" t="s">
        <v>26</v>
      </c>
      <c r="O2086" t="s">
        <v>25</v>
      </c>
      <c r="P2086" t="s">
        <v>25</v>
      </c>
      <c r="Q2086">
        <v>24</v>
      </c>
      <c r="R2086">
        <v>47</v>
      </c>
      <c r="S2086" t="s">
        <v>27</v>
      </c>
    </row>
    <row r="2087" spans="1:19" x14ac:dyDescent="0.35">
      <c r="A2087" t="s">
        <v>75</v>
      </c>
      <c r="B2087">
        <v>50</v>
      </c>
      <c r="C2087" t="s">
        <v>231</v>
      </c>
      <c r="D2087">
        <v>141</v>
      </c>
      <c r="E2087" t="s">
        <v>232</v>
      </c>
      <c r="F2087" t="s">
        <v>22</v>
      </c>
      <c r="G2087" t="s">
        <v>23</v>
      </c>
      <c r="H2087">
        <v>150</v>
      </c>
      <c r="I2087" t="s">
        <v>178</v>
      </c>
      <c r="J2087" t="s">
        <v>26</v>
      </c>
      <c r="K2087">
        <v>2</v>
      </c>
      <c r="L2087">
        <v>1</v>
      </c>
      <c r="M2087" t="s">
        <v>25</v>
      </c>
      <c r="N2087">
        <v>18</v>
      </c>
      <c r="O2087" t="s">
        <v>25</v>
      </c>
      <c r="P2087" t="s">
        <v>25</v>
      </c>
      <c r="Q2087">
        <v>24</v>
      </c>
      <c r="R2087">
        <v>240</v>
      </c>
      <c r="S2087" t="s">
        <v>27</v>
      </c>
    </row>
    <row r="2088" spans="1:19" x14ac:dyDescent="0.35">
      <c r="A2088" t="s">
        <v>76</v>
      </c>
      <c r="B2088">
        <v>51</v>
      </c>
      <c r="C2088" t="s">
        <v>231</v>
      </c>
      <c r="D2088">
        <v>141</v>
      </c>
      <c r="E2088" t="s">
        <v>232</v>
      </c>
      <c r="F2088" t="s">
        <v>22</v>
      </c>
      <c r="G2088" t="s">
        <v>23</v>
      </c>
      <c r="H2088">
        <v>130</v>
      </c>
      <c r="I2088" t="s">
        <v>178</v>
      </c>
      <c r="J2088" t="s">
        <v>26</v>
      </c>
      <c r="K2088">
        <v>2</v>
      </c>
      <c r="L2088">
        <v>1</v>
      </c>
      <c r="M2088" t="s">
        <v>25</v>
      </c>
      <c r="N2088" t="s">
        <v>26</v>
      </c>
      <c r="O2088" t="s">
        <v>25</v>
      </c>
      <c r="P2088" t="s">
        <v>25</v>
      </c>
      <c r="Q2088">
        <v>24</v>
      </c>
      <c r="R2088">
        <v>135</v>
      </c>
      <c r="S2088" t="s">
        <v>27</v>
      </c>
    </row>
    <row r="2089" spans="1:19" x14ac:dyDescent="0.35">
      <c r="A2089" t="s">
        <v>77</v>
      </c>
      <c r="B2089">
        <v>53</v>
      </c>
      <c r="C2089" t="s">
        <v>231</v>
      </c>
      <c r="D2089">
        <v>141</v>
      </c>
      <c r="E2089" t="s">
        <v>232</v>
      </c>
      <c r="F2089" t="s">
        <v>22</v>
      </c>
      <c r="G2089" t="s">
        <v>23</v>
      </c>
      <c r="H2089">
        <v>150</v>
      </c>
      <c r="I2089" t="s">
        <v>178</v>
      </c>
      <c r="J2089" t="s">
        <v>26</v>
      </c>
      <c r="K2089">
        <v>2</v>
      </c>
      <c r="L2089">
        <v>1</v>
      </c>
      <c r="M2089" t="s">
        <v>25</v>
      </c>
      <c r="N2089" t="s">
        <v>26</v>
      </c>
      <c r="O2089" t="s">
        <v>30</v>
      </c>
      <c r="P2089" t="s">
        <v>25</v>
      </c>
      <c r="Q2089">
        <v>24</v>
      </c>
      <c r="R2089">
        <v>105</v>
      </c>
      <c r="S2089" t="s">
        <v>27</v>
      </c>
    </row>
    <row r="2090" spans="1:19" x14ac:dyDescent="0.35">
      <c r="A2090" t="s">
        <v>79</v>
      </c>
      <c r="B2090">
        <v>54</v>
      </c>
      <c r="C2090" t="s">
        <v>231</v>
      </c>
      <c r="D2090">
        <v>141</v>
      </c>
      <c r="E2090" t="s">
        <v>232</v>
      </c>
      <c r="F2090" t="s">
        <v>22</v>
      </c>
      <c r="G2090" t="s">
        <v>23</v>
      </c>
      <c r="H2090">
        <v>92</v>
      </c>
      <c r="I2090" t="s">
        <v>178</v>
      </c>
      <c r="J2090" t="s">
        <v>26</v>
      </c>
      <c r="K2090">
        <v>2</v>
      </c>
      <c r="L2090">
        <v>1</v>
      </c>
      <c r="M2090" t="s">
        <v>25</v>
      </c>
      <c r="N2090" t="s">
        <v>26</v>
      </c>
      <c r="O2090" t="s">
        <v>30</v>
      </c>
      <c r="P2090" t="s">
        <v>25</v>
      </c>
      <c r="Q2090">
        <v>24</v>
      </c>
      <c r="R2090">
        <v>120</v>
      </c>
      <c r="S2090" t="s">
        <v>27</v>
      </c>
    </row>
    <row r="2091" spans="1:19" x14ac:dyDescent="0.35">
      <c r="A2091" t="s">
        <v>80</v>
      </c>
      <c r="B2091">
        <v>55</v>
      </c>
      <c r="C2091" t="s">
        <v>231</v>
      </c>
      <c r="D2091">
        <v>141</v>
      </c>
      <c r="E2091" t="s">
        <v>232</v>
      </c>
      <c r="F2091" t="s">
        <v>22</v>
      </c>
      <c r="G2091" t="s">
        <v>23</v>
      </c>
      <c r="H2091">
        <v>155</v>
      </c>
      <c r="I2091" t="s">
        <v>178</v>
      </c>
      <c r="J2091" t="s">
        <v>26</v>
      </c>
      <c r="K2091">
        <v>2</v>
      </c>
      <c r="L2091">
        <v>2</v>
      </c>
      <c r="M2091" t="s">
        <v>25</v>
      </c>
      <c r="N2091">
        <v>18</v>
      </c>
      <c r="O2091" t="s">
        <v>25</v>
      </c>
      <c r="P2091" t="s">
        <v>25</v>
      </c>
      <c r="Q2091">
        <v>24</v>
      </c>
      <c r="R2091">
        <v>54</v>
      </c>
      <c r="S2091" t="s">
        <v>27</v>
      </c>
    </row>
    <row r="2092" spans="1:19" x14ac:dyDescent="0.35">
      <c r="A2092" t="s">
        <v>81</v>
      </c>
      <c r="B2092">
        <v>56</v>
      </c>
      <c r="C2092" t="s">
        <v>231</v>
      </c>
      <c r="D2092">
        <v>141</v>
      </c>
      <c r="E2092" t="s">
        <v>232</v>
      </c>
      <c r="F2092" t="s">
        <v>22</v>
      </c>
      <c r="G2092" t="s">
        <v>23</v>
      </c>
      <c r="H2092">
        <v>225</v>
      </c>
      <c r="I2092" t="s">
        <v>178</v>
      </c>
      <c r="J2092" t="s">
        <v>26</v>
      </c>
      <c r="K2092">
        <v>2</v>
      </c>
      <c r="L2092">
        <v>1</v>
      </c>
      <c r="M2092" t="s">
        <v>25</v>
      </c>
      <c r="N2092">
        <v>18</v>
      </c>
      <c r="O2092" t="s">
        <v>25</v>
      </c>
      <c r="P2092" t="s">
        <v>25</v>
      </c>
      <c r="Q2092">
        <v>24</v>
      </c>
      <c r="R2092">
        <v>100</v>
      </c>
      <c r="S2092" t="s">
        <v>27</v>
      </c>
    </row>
    <row r="2093" spans="1:19" x14ac:dyDescent="0.35">
      <c r="A2093" t="s">
        <v>19</v>
      </c>
      <c r="B2093">
        <v>1</v>
      </c>
      <c r="C2093" t="s">
        <v>234</v>
      </c>
      <c r="D2093">
        <v>142</v>
      </c>
      <c r="E2093" t="s">
        <v>232</v>
      </c>
      <c r="F2093" t="s">
        <v>22</v>
      </c>
      <c r="G2093" t="s">
        <v>25</v>
      </c>
      <c r="H2093" t="s">
        <v>26</v>
      </c>
      <c r="I2093" t="s">
        <v>26</v>
      </c>
      <c r="J2093" t="s">
        <v>26</v>
      </c>
      <c r="K2093" t="s">
        <v>26</v>
      </c>
      <c r="L2093" t="s">
        <v>26</v>
      </c>
      <c r="M2093" t="s">
        <v>26</v>
      </c>
      <c r="N2093" t="s">
        <v>26</v>
      </c>
      <c r="O2093" t="s">
        <v>26</v>
      </c>
      <c r="P2093" t="s">
        <v>26</v>
      </c>
      <c r="Q2093" t="s">
        <v>26</v>
      </c>
      <c r="R2093" t="s">
        <v>26</v>
      </c>
      <c r="S2093" t="s">
        <v>26</v>
      </c>
    </row>
    <row r="2094" spans="1:19" x14ac:dyDescent="0.35">
      <c r="A2094" t="s">
        <v>28</v>
      </c>
      <c r="B2094">
        <v>2</v>
      </c>
      <c r="C2094" t="s">
        <v>234</v>
      </c>
      <c r="D2094">
        <v>142</v>
      </c>
      <c r="E2094" t="s">
        <v>232</v>
      </c>
      <c r="F2094" t="s">
        <v>22</v>
      </c>
      <c r="G2094" t="s">
        <v>25</v>
      </c>
      <c r="H2094" t="s">
        <v>26</v>
      </c>
      <c r="I2094" t="s">
        <v>26</v>
      </c>
      <c r="J2094" t="s">
        <v>26</v>
      </c>
      <c r="K2094" t="s">
        <v>26</v>
      </c>
      <c r="L2094" t="s">
        <v>26</v>
      </c>
      <c r="M2094" t="s">
        <v>26</v>
      </c>
      <c r="N2094" t="s">
        <v>26</v>
      </c>
      <c r="O2094" t="s">
        <v>26</v>
      </c>
      <c r="P2094" t="s">
        <v>26</v>
      </c>
      <c r="Q2094" t="s">
        <v>26</v>
      </c>
      <c r="R2094" t="s">
        <v>26</v>
      </c>
      <c r="S2094" t="s">
        <v>26</v>
      </c>
    </row>
    <row r="2095" spans="1:19" x14ac:dyDescent="0.35">
      <c r="A2095" t="s">
        <v>32</v>
      </c>
      <c r="B2095">
        <v>4</v>
      </c>
      <c r="C2095" t="s">
        <v>234</v>
      </c>
      <c r="D2095">
        <v>142</v>
      </c>
      <c r="E2095" t="s">
        <v>232</v>
      </c>
      <c r="F2095" t="s">
        <v>22</v>
      </c>
      <c r="G2095" t="s">
        <v>23</v>
      </c>
      <c r="H2095">
        <v>100</v>
      </c>
      <c r="I2095" t="s">
        <v>109</v>
      </c>
      <c r="J2095" t="s">
        <v>26</v>
      </c>
      <c r="K2095">
        <v>4</v>
      </c>
      <c r="L2095">
        <v>1</v>
      </c>
      <c r="M2095" t="s">
        <v>25</v>
      </c>
      <c r="N2095">
        <v>18</v>
      </c>
      <c r="O2095" t="s">
        <v>25</v>
      </c>
      <c r="P2095" t="s">
        <v>25</v>
      </c>
      <c r="Q2095">
        <v>24</v>
      </c>
      <c r="R2095">
        <v>100</v>
      </c>
      <c r="S2095" t="s">
        <v>27</v>
      </c>
    </row>
    <row r="2096" spans="1:19" x14ac:dyDescent="0.35">
      <c r="A2096" t="s">
        <v>33</v>
      </c>
      <c r="B2096">
        <v>5</v>
      </c>
      <c r="C2096" t="s">
        <v>234</v>
      </c>
      <c r="D2096">
        <v>142</v>
      </c>
      <c r="E2096" t="s">
        <v>232</v>
      </c>
      <c r="F2096" t="s">
        <v>22</v>
      </c>
      <c r="G2096" t="s">
        <v>23</v>
      </c>
      <c r="H2096">
        <v>75</v>
      </c>
      <c r="I2096" t="s">
        <v>29</v>
      </c>
      <c r="J2096" t="s">
        <v>26</v>
      </c>
      <c r="K2096">
        <v>5</v>
      </c>
      <c r="L2096">
        <v>1</v>
      </c>
      <c r="M2096" t="s">
        <v>25</v>
      </c>
      <c r="N2096">
        <v>18</v>
      </c>
      <c r="O2096" t="s">
        <v>25</v>
      </c>
      <c r="P2096" t="s">
        <v>25</v>
      </c>
      <c r="Q2096">
        <v>24</v>
      </c>
      <c r="R2096">
        <v>150</v>
      </c>
      <c r="S2096" t="s">
        <v>27</v>
      </c>
    </row>
    <row r="2097" spans="1:19" x14ac:dyDescent="0.35">
      <c r="A2097" t="s">
        <v>34</v>
      </c>
      <c r="B2097">
        <v>6</v>
      </c>
      <c r="C2097" t="s">
        <v>234</v>
      </c>
      <c r="D2097">
        <v>142</v>
      </c>
      <c r="E2097" t="s">
        <v>232</v>
      </c>
      <c r="F2097" t="s">
        <v>22</v>
      </c>
      <c r="G2097" t="s">
        <v>25</v>
      </c>
      <c r="H2097" t="s">
        <v>26</v>
      </c>
      <c r="I2097" t="s">
        <v>26</v>
      </c>
      <c r="J2097" t="s">
        <v>26</v>
      </c>
      <c r="K2097" t="s">
        <v>26</v>
      </c>
      <c r="L2097" t="s">
        <v>26</v>
      </c>
      <c r="M2097" t="s">
        <v>26</v>
      </c>
      <c r="N2097" t="s">
        <v>26</v>
      </c>
      <c r="O2097" t="s">
        <v>26</v>
      </c>
      <c r="P2097" t="s">
        <v>26</v>
      </c>
      <c r="Q2097" t="s">
        <v>26</v>
      </c>
      <c r="R2097" t="s">
        <v>26</v>
      </c>
      <c r="S2097" t="s">
        <v>26</v>
      </c>
    </row>
    <row r="2098" spans="1:19" x14ac:dyDescent="0.35">
      <c r="A2098" t="s">
        <v>35</v>
      </c>
      <c r="B2098">
        <v>8</v>
      </c>
      <c r="C2098" t="s">
        <v>234</v>
      </c>
      <c r="D2098">
        <v>142</v>
      </c>
      <c r="E2098" t="s">
        <v>232</v>
      </c>
      <c r="F2098" t="s">
        <v>22</v>
      </c>
      <c r="G2098" t="s">
        <v>23</v>
      </c>
      <c r="H2098">
        <v>0</v>
      </c>
      <c r="I2098" t="s">
        <v>29</v>
      </c>
      <c r="J2098" t="s">
        <v>26</v>
      </c>
      <c r="K2098">
        <v>5</v>
      </c>
      <c r="L2098">
        <v>1</v>
      </c>
      <c r="M2098" t="s">
        <v>25</v>
      </c>
      <c r="N2098">
        <v>18</v>
      </c>
      <c r="O2098" t="s">
        <v>25</v>
      </c>
      <c r="P2098" t="s">
        <v>25</v>
      </c>
      <c r="Q2098">
        <v>24</v>
      </c>
      <c r="R2098" s="6" t="s">
        <v>26</v>
      </c>
      <c r="S2098" t="s">
        <v>27</v>
      </c>
    </row>
    <row r="2099" spans="1:19" x14ac:dyDescent="0.35">
      <c r="A2099" t="s">
        <v>36</v>
      </c>
      <c r="B2099">
        <v>9</v>
      </c>
      <c r="C2099" t="s">
        <v>234</v>
      </c>
      <c r="D2099">
        <v>142</v>
      </c>
      <c r="E2099" t="s">
        <v>232</v>
      </c>
      <c r="F2099" t="s">
        <v>22</v>
      </c>
      <c r="G2099" t="s">
        <v>25</v>
      </c>
      <c r="H2099" t="s">
        <v>26</v>
      </c>
      <c r="I2099" t="s">
        <v>26</v>
      </c>
      <c r="J2099" t="s">
        <v>26</v>
      </c>
      <c r="K2099" t="s">
        <v>26</v>
      </c>
      <c r="L2099" t="s">
        <v>26</v>
      </c>
      <c r="M2099" t="s">
        <v>26</v>
      </c>
      <c r="N2099" t="s">
        <v>26</v>
      </c>
      <c r="O2099" t="s">
        <v>26</v>
      </c>
      <c r="P2099" t="s">
        <v>26</v>
      </c>
      <c r="Q2099" t="s">
        <v>26</v>
      </c>
      <c r="R2099" t="s">
        <v>26</v>
      </c>
      <c r="S2099" t="s">
        <v>26</v>
      </c>
    </row>
    <row r="2100" spans="1:19" x14ac:dyDescent="0.35">
      <c r="A2100" t="s">
        <v>37</v>
      </c>
      <c r="B2100">
        <v>10</v>
      </c>
      <c r="C2100" t="s">
        <v>234</v>
      </c>
      <c r="D2100">
        <v>142</v>
      </c>
      <c r="E2100" t="s">
        <v>232</v>
      </c>
      <c r="F2100" t="s">
        <v>22</v>
      </c>
      <c r="G2100" t="s">
        <v>25</v>
      </c>
      <c r="H2100" t="s">
        <v>26</v>
      </c>
      <c r="I2100" t="s">
        <v>26</v>
      </c>
      <c r="J2100" t="s">
        <v>26</v>
      </c>
      <c r="K2100" t="s">
        <v>26</v>
      </c>
      <c r="L2100" t="s">
        <v>26</v>
      </c>
      <c r="M2100" t="s">
        <v>26</v>
      </c>
      <c r="N2100" t="s">
        <v>26</v>
      </c>
      <c r="O2100" t="s">
        <v>26</v>
      </c>
      <c r="P2100" t="s">
        <v>26</v>
      </c>
      <c r="Q2100" t="s">
        <v>26</v>
      </c>
      <c r="R2100" t="s">
        <v>26</v>
      </c>
      <c r="S2100" t="s">
        <v>26</v>
      </c>
    </row>
    <row r="2101" spans="1:19" x14ac:dyDescent="0.35">
      <c r="A2101" t="s">
        <v>38</v>
      </c>
      <c r="B2101">
        <v>11</v>
      </c>
      <c r="C2101" t="s">
        <v>234</v>
      </c>
      <c r="D2101">
        <v>142</v>
      </c>
      <c r="E2101" t="s">
        <v>232</v>
      </c>
      <c r="F2101" t="s">
        <v>22</v>
      </c>
      <c r="G2101" t="s">
        <v>25</v>
      </c>
      <c r="H2101" t="s">
        <v>26</v>
      </c>
      <c r="I2101" t="s">
        <v>26</v>
      </c>
      <c r="J2101" t="s">
        <v>26</v>
      </c>
      <c r="K2101" t="s">
        <v>26</v>
      </c>
      <c r="L2101" t="s">
        <v>26</v>
      </c>
      <c r="M2101" t="s">
        <v>26</v>
      </c>
      <c r="N2101" t="s">
        <v>26</v>
      </c>
      <c r="O2101" t="s">
        <v>26</v>
      </c>
      <c r="P2101" t="s">
        <v>26</v>
      </c>
      <c r="Q2101" t="s">
        <v>26</v>
      </c>
      <c r="R2101" t="s">
        <v>26</v>
      </c>
      <c r="S2101" t="s">
        <v>26</v>
      </c>
    </row>
    <row r="2102" spans="1:19" x14ac:dyDescent="0.35">
      <c r="A2102" t="s">
        <v>39</v>
      </c>
      <c r="B2102">
        <v>12</v>
      </c>
      <c r="C2102" t="s">
        <v>234</v>
      </c>
      <c r="D2102">
        <v>142</v>
      </c>
      <c r="E2102" t="s">
        <v>232</v>
      </c>
      <c r="F2102" t="s">
        <v>22</v>
      </c>
      <c r="G2102" t="s">
        <v>23</v>
      </c>
      <c r="H2102">
        <v>45</v>
      </c>
      <c r="I2102" t="s">
        <v>29</v>
      </c>
      <c r="J2102" t="s">
        <v>26</v>
      </c>
      <c r="K2102">
        <v>5</v>
      </c>
      <c r="L2102">
        <v>1</v>
      </c>
      <c r="M2102" t="s">
        <v>25</v>
      </c>
      <c r="N2102">
        <v>18</v>
      </c>
      <c r="O2102" t="s">
        <v>25</v>
      </c>
      <c r="P2102" t="s">
        <v>25</v>
      </c>
      <c r="Q2102">
        <v>24</v>
      </c>
      <c r="R2102">
        <v>55</v>
      </c>
      <c r="S2102" t="s">
        <v>27</v>
      </c>
    </row>
    <row r="2103" spans="1:19" x14ac:dyDescent="0.35">
      <c r="A2103" t="s">
        <v>40</v>
      </c>
      <c r="B2103">
        <v>13</v>
      </c>
      <c r="C2103" t="s">
        <v>234</v>
      </c>
      <c r="D2103">
        <v>142</v>
      </c>
      <c r="E2103" t="s">
        <v>232</v>
      </c>
      <c r="F2103" t="s">
        <v>22</v>
      </c>
      <c r="G2103" t="s">
        <v>25</v>
      </c>
      <c r="H2103" t="s">
        <v>26</v>
      </c>
      <c r="I2103" t="s">
        <v>26</v>
      </c>
      <c r="J2103" t="s">
        <v>26</v>
      </c>
      <c r="K2103" t="s">
        <v>26</v>
      </c>
      <c r="L2103" t="s">
        <v>26</v>
      </c>
      <c r="M2103" t="s">
        <v>26</v>
      </c>
      <c r="N2103" t="s">
        <v>26</v>
      </c>
      <c r="O2103" t="s">
        <v>26</v>
      </c>
      <c r="P2103" t="s">
        <v>26</v>
      </c>
      <c r="Q2103" t="s">
        <v>26</v>
      </c>
      <c r="R2103" t="s">
        <v>26</v>
      </c>
      <c r="S2103" t="s">
        <v>26</v>
      </c>
    </row>
    <row r="2104" spans="1:19" x14ac:dyDescent="0.35">
      <c r="A2104" t="s">
        <v>41</v>
      </c>
      <c r="B2104">
        <v>15</v>
      </c>
      <c r="C2104" t="s">
        <v>234</v>
      </c>
      <c r="D2104">
        <v>142</v>
      </c>
      <c r="E2104" t="s">
        <v>232</v>
      </c>
      <c r="F2104" t="s">
        <v>22</v>
      </c>
      <c r="G2104" t="s">
        <v>25</v>
      </c>
      <c r="H2104" t="s">
        <v>26</v>
      </c>
      <c r="I2104" t="s">
        <v>26</v>
      </c>
      <c r="J2104" t="s">
        <v>26</v>
      </c>
      <c r="K2104" t="s">
        <v>26</v>
      </c>
      <c r="L2104" t="s">
        <v>26</v>
      </c>
      <c r="M2104" t="s">
        <v>26</v>
      </c>
      <c r="N2104" t="s">
        <v>26</v>
      </c>
      <c r="O2104" t="s">
        <v>26</v>
      </c>
      <c r="P2104" t="s">
        <v>26</v>
      </c>
      <c r="Q2104" t="s">
        <v>26</v>
      </c>
      <c r="R2104" t="s">
        <v>26</v>
      </c>
      <c r="S2104" t="s">
        <v>26</v>
      </c>
    </row>
    <row r="2105" spans="1:19" x14ac:dyDescent="0.35">
      <c r="A2105" t="s">
        <v>42</v>
      </c>
      <c r="B2105">
        <v>16</v>
      </c>
      <c r="C2105" t="s">
        <v>234</v>
      </c>
      <c r="D2105">
        <v>142</v>
      </c>
      <c r="E2105" t="s">
        <v>232</v>
      </c>
      <c r="F2105" t="s">
        <v>22</v>
      </c>
      <c r="G2105" t="s">
        <v>25</v>
      </c>
      <c r="H2105" t="s">
        <v>26</v>
      </c>
      <c r="I2105" t="s">
        <v>26</v>
      </c>
      <c r="J2105" t="s">
        <v>26</v>
      </c>
      <c r="K2105" t="s">
        <v>26</v>
      </c>
      <c r="L2105" t="s">
        <v>26</v>
      </c>
      <c r="M2105" t="s">
        <v>26</v>
      </c>
      <c r="N2105" t="s">
        <v>26</v>
      </c>
      <c r="O2105" t="s">
        <v>26</v>
      </c>
      <c r="P2105" t="s">
        <v>26</v>
      </c>
      <c r="Q2105" t="s">
        <v>26</v>
      </c>
      <c r="R2105" t="s">
        <v>26</v>
      </c>
      <c r="S2105" t="s">
        <v>26</v>
      </c>
    </row>
    <row r="2106" spans="1:19" x14ac:dyDescent="0.35">
      <c r="A2106" t="s">
        <v>43</v>
      </c>
      <c r="B2106">
        <v>17</v>
      </c>
      <c r="C2106" t="s">
        <v>234</v>
      </c>
      <c r="D2106">
        <v>142</v>
      </c>
      <c r="E2106" t="s">
        <v>232</v>
      </c>
      <c r="F2106" t="s">
        <v>22</v>
      </c>
      <c r="G2106" t="s">
        <v>23</v>
      </c>
      <c r="H2106">
        <v>120</v>
      </c>
      <c r="I2106" t="s">
        <v>109</v>
      </c>
      <c r="J2106" t="s">
        <v>26</v>
      </c>
      <c r="K2106">
        <v>4</v>
      </c>
      <c r="L2106">
        <v>1</v>
      </c>
      <c r="M2106" t="s">
        <v>25</v>
      </c>
      <c r="N2106" t="s">
        <v>26</v>
      </c>
      <c r="O2106" t="s">
        <v>25</v>
      </c>
      <c r="P2106" t="s">
        <v>25</v>
      </c>
      <c r="Q2106">
        <v>24</v>
      </c>
      <c r="R2106">
        <v>120</v>
      </c>
      <c r="S2106" t="s">
        <v>27</v>
      </c>
    </row>
    <row r="2107" spans="1:19" x14ac:dyDescent="0.35">
      <c r="A2107" t="s">
        <v>44</v>
      </c>
      <c r="B2107">
        <v>18</v>
      </c>
      <c r="C2107" t="s">
        <v>234</v>
      </c>
      <c r="D2107">
        <v>142</v>
      </c>
      <c r="E2107" t="s">
        <v>232</v>
      </c>
      <c r="F2107" t="s">
        <v>22</v>
      </c>
      <c r="G2107" t="s">
        <v>25</v>
      </c>
      <c r="H2107" t="s">
        <v>26</v>
      </c>
      <c r="I2107" t="s">
        <v>26</v>
      </c>
      <c r="J2107" t="s">
        <v>26</v>
      </c>
      <c r="K2107" t="s">
        <v>26</v>
      </c>
      <c r="L2107" t="s">
        <v>26</v>
      </c>
      <c r="M2107" t="s">
        <v>26</v>
      </c>
      <c r="N2107" t="s">
        <v>26</v>
      </c>
      <c r="O2107" t="s">
        <v>26</v>
      </c>
      <c r="P2107" t="s">
        <v>26</v>
      </c>
      <c r="Q2107" t="s">
        <v>26</v>
      </c>
      <c r="R2107" t="s">
        <v>26</v>
      </c>
      <c r="S2107" t="s">
        <v>26</v>
      </c>
    </row>
    <row r="2108" spans="1:19" x14ac:dyDescent="0.35">
      <c r="A2108" t="s">
        <v>45</v>
      </c>
      <c r="B2108">
        <v>19</v>
      </c>
      <c r="C2108" t="s">
        <v>234</v>
      </c>
      <c r="D2108">
        <v>142</v>
      </c>
      <c r="E2108" t="s">
        <v>232</v>
      </c>
      <c r="F2108" t="s">
        <v>22</v>
      </c>
      <c r="G2108" t="s">
        <v>23</v>
      </c>
      <c r="H2108">
        <v>100</v>
      </c>
      <c r="I2108" t="s">
        <v>29</v>
      </c>
      <c r="J2108" t="s">
        <v>26</v>
      </c>
      <c r="K2108">
        <v>5</v>
      </c>
      <c r="L2108">
        <v>1</v>
      </c>
      <c r="M2108" t="s">
        <v>25</v>
      </c>
      <c r="N2108" t="s">
        <v>26</v>
      </c>
      <c r="O2108" t="s">
        <v>25</v>
      </c>
      <c r="P2108" t="s">
        <v>25</v>
      </c>
      <c r="Q2108">
        <v>50</v>
      </c>
      <c r="R2108">
        <v>150</v>
      </c>
      <c r="S2108" t="s">
        <v>27</v>
      </c>
    </row>
    <row r="2109" spans="1:19" x14ac:dyDescent="0.35">
      <c r="A2109" t="s">
        <v>46</v>
      </c>
      <c r="B2109">
        <v>20</v>
      </c>
      <c r="C2109" t="s">
        <v>234</v>
      </c>
      <c r="D2109">
        <v>142</v>
      </c>
      <c r="E2109" t="s">
        <v>232</v>
      </c>
      <c r="F2109" t="s">
        <v>22</v>
      </c>
      <c r="G2109" t="s">
        <v>25</v>
      </c>
      <c r="H2109" t="s">
        <v>26</v>
      </c>
      <c r="I2109" t="s">
        <v>26</v>
      </c>
      <c r="J2109" t="s">
        <v>26</v>
      </c>
      <c r="K2109" t="s">
        <v>26</v>
      </c>
      <c r="L2109" t="s">
        <v>26</v>
      </c>
      <c r="M2109" t="s">
        <v>26</v>
      </c>
      <c r="N2109" t="s">
        <v>26</v>
      </c>
      <c r="O2109" t="s">
        <v>26</v>
      </c>
      <c r="P2109" t="s">
        <v>26</v>
      </c>
      <c r="Q2109" t="s">
        <v>26</v>
      </c>
      <c r="R2109" t="s">
        <v>26</v>
      </c>
      <c r="S2109" t="s">
        <v>26</v>
      </c>
    </row>
    <row r="2110" spans="1:19" x14ac:dyDescent="0.35">
      <c r="A2110" t="s">
        <v>47</v>
      </c>
      <c r="B2110">
        <v>21</v>
      </c>
      <c r="C2110" t="s">
        <v>234</v>
      </c>
      <c r="D2110">
        <v>142</v>
      </c>
      <c r="E2110" t="s">
        <v>232</v>
      </c>
      <c r="F2110" t="s">
        <v>22</v>
      </c>
      <c r="G2110" t="s">
        <v>23</v>
      </c>
      <c r="H2110">
        <v>100</v>
      </c>
      <c r="I2110" t="s">
        <v>29</v>
      </c>
      <c r="J2110" t="s">
        <v>26</v>
      </c>
      <c r="K2110">
        <v>5</v>
      </c>
      <c r="L2110">
        <v>1</v>
      </c>
      <c r="M2110" t="s">
        <v>25</v>
      </c>
      <c r="N2110" t="s">
        <v>26</v>
      </c>
      <c r="O2110" t="s">
        <v>25</v>
      </c>
      <c r="P2110" t="s">
        <v>25</v>
      </c>
      <c r="Q2110">
        <v>24</v>
      </c>
      <c r="R2110">
        <v>100</v>
      </c>
      <c r="S2110" t="s">
        <v>27</v>
      </c>
    </row>
    <row r="2111" spans="1:19" x14ac:dyDescent="0.35">
      <c r="A2111" t="s">
        <v>48</v>
      </c>
      <c r="B2111">
        <v>22</v>
      </c>
      <c r="C2111" t="s">
        <v>234</v>
      </c>
      <c r="D2111">
        <v>142</v>
      </c>
      <c r="E2111" t="s">
        <v>232</v>
      </c>
      <c r="F2111" t="s">
        <v>22</v>
      </c>
      <c r="G2111" t="s">
        <v>25</v>
      </c>
      <c r="H2111" t="s">
        <v>26</v>
      </c>
      <c r="I2111" t="s">
        <v>26</v>
      </c>
      <c r="J2111" t="s">
        <v>26</v>
      </c>
      <c r="K2111" t="s">
        <v>26</v>
      </c>
      <c r="L2111" t="s">
        <v>26</v>
      </c>
      <c r="M2111" t="s">
        <v>26</v>
      </c>
      <c r="N2111" t="s">
        <v>26</v>
      </c>
      <c r="O2111" t="s">
        <v>26</v>
      </c>
      <c r="P2111" t="s">
        <v>26</v>
      </c>
      <c r="Q2111" t="s">
        <v>26</v>
      </c>
      <c r="R2111" t="s">
        <v>26</v>
      </c>
      <c r="S2111" t="s">
        <v>26</v>
      </c>
    </row>
    <row r="2112" spans="1:19" x14ac:dyDescent="0.35">
      <c r="A2112" t="s">
        <v>49</v>
      </c>
      <c r="B2112">
        <v>23</v>
      </c>
      <c r="C2112" t="s">
        <v>234</v>
      </c>
      <c r="D2112">
        <v>142</v>
      </c>
      <c r="E2112" t="s">
        <v>232</v>
      </c>
      <c r="F2112" t="s">
        <v>22</v>
      </c>
      <c r="G2112" t="s">
        <v>25</v>
      </c>
      <c r="H2112" t="s">
        <v>26</v>
      </c>
      <c r="I2112" s="1" t="s">
        <v>26</v>
      </c>
      <c r="J2112" t="s">
        <v>26</v>
      </c>
      <c r="K2112" s="1" t="s">
        <v>26</v>
      </c>
      <c r="L2112" s="1" t="s">
        <v>26</v>
      </c>
      <c r="M2112" s="1" t="s">
        <v>26</v>
      </c>
      <c r="N2112" s="1" t="s">
        <v>26</v>
      </c>
      <c r="O2112" s="1" t="s">
        <v>26</v>
      </c>
      <c r="P2112" s="1" t="s">
        <v>26</v>
      </c>
      <c r="Q2112" s="1" t="s">
        <v>26</v>
      </c>
      <c r="R2112" t="s">
        <v>26</v>
      </c>
      <c r="S2112" s="1" t="s">
        <v>26</v>
      </c>
    </row>
    <row r="2113" spans="1:19" x14ac:dyDescent="0.35">
      <c r="A2113" t="s">
        <v>50</v>
      </c>
      <c r="B2113">
        <v>24</v>
      </c>
      <c r="C2113" t="s">
        <v>234</v>
      </c>
      <c r="D2113">
        <v>142</v>
      </c>
      <c r="E2113" t="s">
        <v>232</v>
      </c>
      <c r="F2113" t="s">
        <v>22</v>
      </c>
      <c r="G2113" t="s">
        <v>23</v>
      </c>
      <c r="H2113">
        <v>150</v>
      </c>
      <c r="I2113" t="s">
        <v>29</v>
      </c>
      <c r="J2113" t="s">
        <v>26</v>
      </c>
      <c r="K2113">
        <v>5</v>
      </c>
      <c r="L2113">
        <v>1</v>
      </c>
      <c r="M2113" t="s">
        <v>25</v>
      </c>
      <c r="N2113">
        <v>18</v>
      </c>
      <c r="O2113" t="s">
        <v>30</v>
      </c>
      <c r="P2113" t="s">
        <v>30</v>
      </c>
      <c r="Q2113">
        <v>50</v>
      </c>
      <c r="R2113">
        <v>161</v>
      </c>
      <c r="S2113" t="s">
        <v>27</v>
      </c>
    </row>
    <row r="2114" spans="1:19" x14ac:dyDescent="0.35">
      <c r="A2114" t="s">
        <v>51</v>
      </c>
      <c r="B2114">
        <v>25</v>
      </c>
      <c r="C2114" t="s">
        <v>234</v>
      </c>
      <c r="D2114">
        <v>142</v>
      </c>
      <c r="E2114" t="s">
        <v>232</v>
      </c>
      <c r="F2114" t="s">
        <v>22</v>
      </c>
      <c r="G2114" t="s">
        <v>23</v>
      </c>
      <c r="H2114">
        <v>150</v>
      </c>
      <c r="I2114" t="s">
        <v>109</v>
      </c>
      <c r="J2114" t="s">
        <v>26</v>
      </c>
      <c r="K2114">
        <v>4</v>
      </c>
      <c r="L2114">
        <v>1</v>
      </c>
      <c r="M2114" t="s">
        <v>25</v>
      </c>
      <c r="N2114" t="s">
        <v>26</v>
      </c>
      <c r="O2114" t="s">
        <v>25</v>
      </c>
      <c r="P2114" t="s">
        <v>25</v>
      </c>
      <c r="Q2114">
        <v>50</v>
      </c>
      <c r="R2114">
        <v>150</v>
      </c>
      <c r="S2114" t="s">
        <v>27</v>
      </c>
    </row>
    <row r="2115" spans="1:19" x14ac:dyDescent="0.35">
      <c r="A2115" t="s">
        <v>52</v>
      </c>
      <c r="B2115">
        <v>26</v>
      </c>
      <c r="C2115" t="s">
        <v>234</v>
      </c>
      <c r="D2115">
        <v>142</v>
      </c>
      <c r="E2115" t="s">
        <v>232</v>
      </c>
      <c r="F2115" t="s">
        <v>22</v>
      </c>
      <c r="G2115" t="s">
        <v>25</v>
      </c>
      <c r="H2115" t="s">
        <v>26</v>
      </c>
      <c r="I2115" t="s">
        <v>26</v>
      </c>
      <c r="J2115" t="s">
        <v>26</v>
      </c>
      <c r="K2115" t="s">
        <v>26</v>
      </c>
      <c r="L2115" t="s">
        <v>26</v>
      </c>
      <c r="M2115" t="s">
        <v>26</v>
      </c>
      <c r="N2115" t="s">
        <v>26</v>
      </c>
      <c r="O2115" t="s">
        <v>26</v>
      </c>
      <c r="P2115" t="s">
        <v>26</v>
      </c>
      <c r="Q2115" t="s">
        <v>26</v>
      </c>
      <c r="R2115" t="s">
        <v>26</v>
      </c>
      <c r="S2115" t="s">
        <v>26</v>
      </c>
    </row>
    <row r="2116" spans="1:19" x14ac:dyDescent="0.35">
      <c r="A2116" t="s">
        <v>53</v>
      </c>
      <c r="B2116">
        <v>27</v>
      </c>
      <c r="C2116" t="s">
        <v>234</v>
      </c>
      <c r="D2116">
        <v>142</v>
      </c>
      <c r="E2116" t="s">
        <v>232</v>
      </c>
      <c r="F2116" t="s">
        <v>22</v>
      </c>
      <c r="G2116" t="s">
        <v>25</v>
      </c>
      <c r="H2116" t="s">
        <v>26</v>
      </c>
      <c r="I2116" s="1" t="s">
        <v>26</v>
      </c>
      <c r="J2116" t="s">
        <v>26</v>
      </c>
      <c r="K2116" s="1" t="s">
        <v>26</v>
      </c>
      <c r="L2116" s="1" t="s">
        <v>26</v>
      </c>
      <c r="M2116" s="1" t="s">
        <v>26</v>
      </c>
      <c r="N2116" s="1" t="s">
        <v>26</v>
      </c>
      <c r="O2116" s="1" t="s">
        <v>26</v>
      </c>
      <c r="P2116" s="1" t="s">
        <v>26</v>
      </c>
      <c r="Q2116" s="1" t="s">
        <v>26</v>
      </c>
      <c r="R2116" t="s">
        <v>26</v>
      </c>
      <c r="S2116" s="1" t="s">
        <v>26</v>
      </c>
    </row>
    <row r="2117" spans="1:19" x14ac:dyDescent="0.35">
      <c r="A2117" t="s">
        <v>54</v>
      </c>
      <c r="B2117">
        <v>28</v>
      </c>
      <c r="C2117" t="s">
        <v>234</v>
      </c>
      <c r="D2117">
        <v>142</v>
      </c>
      <c r="E2117" t="s">
        <v>232</v>
      </c>
      <c r="F2117" t="s">
        <v>22</v>
      </c>
      <c r="G2117" t="s">
        <v>23</v>
      </c>
      <c r="H2117">
        <v>500</v>
      </c>
      <c r="I2117" t="s">
        <v>29</v>
      </c>
      <c r="J2117" t="s">
        <v>26</v>
      </c>
      <c r="K2117">
        <v>5</v>
      </c>
      <c r="L2117">
        <v>1</v>
      </c>
      <c r="M2117" t="s">
        <v>25</v>
      </c>
      <c r="N2117">
        <v>21</v>
      </c>
      <c r="O2117" t="s">
        <v>25</v>
      </c>
      <c r="P2117" t="s">
        <v>30</v>
      </c>
      <c r="Q2117">
        <v>24</v>
      </c>
      <c r="R2117">
        <v>300</v>
      </c>
      <c r="S2117" t="s">
        <v>27</v>
      </c>
    </row>
    <row r="2118" spans="1:19" x14ac:dyDescent="0.35">
      <c r="A2118" t="s">
        <v>55</v>
      </c>
      <c r="B2118">
        <v>29</v>
      </c>
      <c r="C2118" t="s">
        <v>234</v>
      </c>
      <c r="D2118">
        <v>142</v>
      </c>
      <c r="E2118" t="s">
        <v>232</v>
      </c>
      <c r="F2118" t="s">
        <v>22</v>
      </c>
      <c r="G2118" t="s">
        <v>25</v>
      </c>
      <c r="H2118" t="s">
        <v>26</v>
      </c>
      <c r="I2118" t="s">
        <v>26</v>
      </c>
      <c r="J2118" t="s">
        <v>26</v>
      </c>
      <c r="K2118" t="s">
        <v>26</v>
      </c>
      <c r="L2118" t="s">
        <v>26</v>
      </c>
      <c r="M2118" t="s">
        <v>26</v>
      </c>
      <c r="N2118" t="s">
        <v>26</v>
      </c>
      <c r="O2118" t="s">
        <v>26</v>
      </c>
      <c r="P2118" t="s">
        <v>26</v>
      </c>
      <c r="Q2118" t="s">
        <v>26</v>
      </c>
      <c r="R2118" t="s">
        <v>26</v>
      </c>
      <c r="S2118" t="s">
        <v>26</v>
      </c>
    </row>
    <row r="2119" spans="1:19" x14ac:dyDescent="0.35">
      <c r="A2119" t="s">
        <v>56</v>
      </c>
      <c r="B2119">
        <v>30</v>
      </c>
      <c r="C2119" t="s">
        <v>234</v>
      </c>
      <c r="D2119">
        <v>142</v>
      </c>
      <c r="E2119" t="s">
        <v>232</v>
      </c>
      <c r="F2119" t="s">
        <v>22</v>
      </c>
      <c r="G2119" t="s">
        <v>23</v>
      </c>
      <c r="H2119">
        <v>100</v>
      </c>
      <c r="I2119" t="s">
        <v>109</v>
      </c>
      <c r="J2119" t="s">
        <v>26</v>
      </c>
      <c r="K2119">
        <v>4</v>
      </c>
      <c r="L2119">
        <v>1</v>
      </c>
      <c r="M2119" t="s">
        <v>25</v>
      </c>
      <c r="N2119">
        <v>18</v>
      </c>
      <c r="O2119" t="s">
        <v>25</v>
      </c>
      <c r="P2119" t="s">
        <v>25</v>
      </c>
      <c r="Q2119">
        <v>24</v>
      </c>
      <c r="R2119">
        <v>150</v>
      </c>
      <c r="S2119" t="s">
        <v>27</v>
      </c>
    </row>
    <row r="2120" spans="1:19" x14ac:dyDescent="0.35">
      <c r="A2120" t="s">
        <v>57</v>
      </c>
      <c r="B2120">
        <v>31</v>
      </c>
      <c r="C2120" t="s">
        <v>234</v>
      </c>
      <c r="D2120">
        <v>142</v>
      </c>
      <c r="E2120" t="s">
        <v>232</v>
      </c>
      <c r="F2120" t="s">
        <v>22</v>
      </c>
      <c r="G2120" t="s">
        <v>25</v>
      </c>
      <c r="H2120" t="s">
        <v>26</v>
      </c>
      <c r="I2120" s="1" t="s">
        <v>26</v>
      </c>
      <c r="J2120" t="s">
        <v>26</v>
      </c>
      <c r="K2120" s="1" t="s">
        <v>26</v>
      </c>
      <c r="L2120" s="1" t="s">
        <v>26</v>
      </c>
      <c r="M2120" s="1" t="s">
        <v>26</v>
      </c>
      <c r="N2120" s="1" t="s">
        <v>26</v>
      </c>
      <c r="O2120" s="1" t="s">
        <v>26</v>
      </c>
      <c r="P2120" s="1" t="s">
        <v>26</v>
      </c>
      <c r="Q2120" s="1" t="s">
        <v>26</v>
      </c>
      <c r="R2120" t="s">
        <v>26</v>
      </c>
      <c r="S2120" s="1" t="s">
        <v>26</v>
      </c>
    </row>
    <row r="2121" spans="1:19" x14ac:dyDescent="0.35">
      <c r="A2121" t="s">
        <v>58</v>
      </c>
      <c r="B2121">
        <v>32</v>
      </c>
      <c r="C2121" t="s">
        <v>234</v>
      </c>
      <c r="D2121">
        <v>142</v>
      </c>
      <c r="E2121" t="s">
        <v>232</v>
      </c>
      <c r="F2121" t="s">
        <v>22</v>
      </c>
      <c r="G2121" t="s">
        <v>23</v>
      </c>
      <c r="H2121">
        <v>200</v>
      </c>
      <c r="I2121" t="s">
        <v>109</v>
      </c>
      <c r="J2121" t="s">
        <v>26</v>
      </c>
      <c r="K2121">
        <v>4</v>
      </c>
      <c r="L2121">
        <v>1</v>
      </c>
      <c r="M2121" t="s">
        <v>25</v>
      </c>
      <c r="N2121" t="s">
        <v>26</v>
      </c>
      <c r="O2121" t="s">
        <v>25</v>
      </c>
      <c r="P2121" t="s">
        <v>25</v>
      </c>
      <c r="Q2121">
        <v>24</v>
      </c>
      <c r="R2121">
        <v>200</v>
      </c>
      <c r="S2121" t="s">
        <v>27</v>
      </c>
    </row>
    <row r="2122" spans="1:19" x14ac:dyDescent="0.35">
      <c r="A2122" t="s">
        <v>59</v>
      </c>
      <c r="B2122">
        <v>33</v>
      </c>
      <c r="C2122" t="s">
        <v>234</v>
      </c>
      <c r="D2122">
        <v>142</v>
      </c>
      <c r="E2122" t="s">
        <v>232</v>
      </c>
      <c r="F2122" t="s">
        <v>22</v>
      </c>
      <c r="G2122" t="s">
        <v>23</v>
      </c>
      <c r="H2122">
        <v>110</v>
      </c>
      <c r="I2122" t="s">
        <v>109</v>
      </c>
      <c r="J2122" t="s">
        <v>26</v>
      </c>
      <c r="K2122">
        <v>4</v>
      </c>
      <c r="L2122">
        <v>1</v>
      </c>
      <c r="M2122" t="s">
        <v>25</v>
      </c>
      <c r="N2122" t="s">
        <v>26</v>
      </c>
      <c r="O2122" t="s">
        <v>25</v>
      </c>
      <c r="P2122" t="s">
        <v>25</v>
      </c>
      <c r="Q2122">
        <v>24</v>
      </c>
      <c r="R2122">
        <v>110</v>
      </c>
      <c r="S2122" t="s">
        <v>27</v>
      </c>
    </row>
    <row r="2123" spans="1:19" x14ac:dyDescent="0.35">
      <c r="A2123" t="s">
        <v>60</v>
      </c>
      <c r="B2123">
        <v>34</v>
      </c>
      <c r="C2123" t="s">
        <v>234</v>
      </c>
      <c r="D2123">
        <v>142</v>
      </c>
      <c r="E2123" t="s">
        <v>232</v>
      </c>
      <c r="F2123" t="s">
        <v>22</v>
      </c>
      <c r="G2123" t="s">
        <v>23</v>
      </c>
      <c r="H2123">
        <v>60</v>
      </c>
      <c r="I2123" t="s">
        <v>109</v>
      </c>
      <c r="J2123" t="s">
        <v>26</v>
      </c>
      <c r="K2123">
        <v>4</v>
      </c>
      <c r="L2123">
        <v>1</v>
      </c>
      <c r="M2123" t="s">
        <v>25</v>
      </c>
      <c r="N2123">
        <v>18</v>
      </c>
      <c r="O2123" t="s">
        <v>25</v>
      </c>
      <c r="P2123" t="s">
        <v>30</v>
      </c>
      <c r="Q2123">
        <v>24</v>
      </c>
      <c r="R2123">
        <v>90</v>
      </c>
      <c r="S2123" t="s">
        <v>27</v>
      </c>
    </row>
    <row r="2124" spans="1:19" x14ac:dyDescent="0.35">
      <c r="A2124" t="s">
        <v>61</v>
      </c>
      <c r="B2124">
        <v>35</v>
      </c>
      <c r="C2124" t="s">
        <v>234</v>
      </c>
      <c r="D2124">
        <v>142</v>
      </c>
      <c r="E2124" t="s">
        <v>232</v>
      </c>
      <c r="F2124" t="s">
        <v>22</v>
      </c>
      <c r="G2124" t="s">
        <v>23</v>
      </c>
      <c r="H2124">
        <v>110</v>
      </c>
      <c r="I2124" t="s">
        <v>29</v>
      </c>
      <c r="J2124" t="s">
        <v>26</v>
      </c>
      <c r="K2124">
        <v>5</v>
      </c>
      <c r="L2124">
        <v>1</v>
      </c>
      <c r="M2124" t="s">
        <v>25</v>
      </c>
      <c r="N2124" t="s">
        <v>26</v>
      </c>
      <c r="O2124" t="s">
        <v>25</v>
      </c>
      <c r="P2124" t="s">
        <v>25</v>
      </c>
      <c r="Q2124">
        <v>24</v>
      </c>
      <c r="R2124">
        <v>110</v>
      </c>
      <c r="S2124" t="s">
        <v>27</v>
      </c>
    </row>
    <row r="2125" spans="1:19" x14ac:dyDescent="0.35">
      <c r="A2125" t="s">
        <v>62</v>
      </c>
      <c r="B2125">
        <v>36</v>
      </c>
      <c r="C2125" t="s">
        <v>234</v>
      </c>
      <c r="D2125">
        <v>142</v>
      </c>
      <c r="E2125" t="s">
        <v>232</v>
      </c>
      <c r="F2125" t="s">
        <v>22</v>
      </c>
      <c r="G2125" t="s">
        <v>23</v>
      </c>
      <c r="H2125">
        <v>115</v>
      </c>
      <c r="I2125" t="s">
        <v>29</v>
      </c>
      <c r="J2125" t="s">
        <v>26</v>
      </c>
      <c r="K2125">
        <v>5</v>
      </c>
      <c r="L2125">
        <v>1</v>
      </c>
      <c r="M2125" t="s">
        <v>25</v>
      </c>
      <c r="N2125">
        <v>21</v>
      </c>
      <c r="O2125" t="s">
        <v>25</v>
      </c>
      <c r="P2125" t="s">
        <v>30</v>
      </c>
      <c r="Q2125">
        <v>24</v>
      </c>
      <c r="R2125">
        <v>30</v>
      </c>
      <c r="S2125" t="s">
        <v>27</v>
      </c>
    </row>
    <row r="2126" spans="1:19" x14ac:dyDescent="0.35">
      <c r="A2126" t="s">
        <v>63</v>
      </c>
      <c r="B2126">
        <v>37</v>
      </c>
      <c r="C2126" t="s">
        <v>234</v>
      </c>
      <c r="D2126">
        <v>142</v>
      </c>
      <c r="E2126" t="s">
        <v>232</v>
      </c>
      <c r="F2126" t="s">
        <v>22</v>
      </c>
      <c r="G2126" t="s">
        <v>25</v>
      </c>
      <c r="H2126" t="s">
        <v>26</v>
      </c>
      <c r="I2126" t="s">
        <v>26</v>
      </c>
      <c r="J2126" t="s">
        <v>26</v>
      </c>
      <c r="K2126" t="s">
        <v>26</v>
      </c>
      <c r="L2126" t="s">
        <v>26</v>
      </c>
      <c r="M2126" t="s">
        <v>26</v>
      </c>
      <c r="N2126" t="s">
        <v>26</v>
      </c>
      <c r="O2126" t="s">
        <v>26</v>
      </c>
      <c r="P2126" t="s">
        <v>26</v>
      </c>
      <c r="Q2126" t="s">
        <v>26</v>
      </c>
      <c r="R2126" t="s">
        <v>26</v>
      </c>
      <c r="S2126" t="s">
        <v>26</v>
      </c>
    </row>
    <row r="2127" spans="1:19" x14ac:dyDescent="0.35">
      <c r="A2127" t="s">
        <v>64</v>
      </c>
      <c r="B2127">
        <v>38</v>
      </c>
      <c r="C2127" t="s">
        <v>234</v>
      </c>
      <c r="D2127">
        <v>142</v>
      </c>
      <c r="E2127" t="s">
        <v>232</v>
      </c>
      <c r="F2127" t="s">
        <v>22</v>
      </c>
      <c r="G2127" t="s">
        <v>23</v>
      </c>
      <c r="H2127">
        <v>175</v>
      </c>
      <c r="I2127" t="s">
        <v>29</v>
      </c>
      <c r="J2127" t="s">
        <v>26</v>
      </c>
      <c r="K2127">
        <v>5</v>
      </c>
      <c r="L2127">
        <v>1</v>
      </c>
      <c r="M2127" t="s">
        <v>25</v>
      </c>
      <c r="N2127">
        <v>18</v>
      </c>
      <c r="O2127" t="s">
        <v>25</v>
      </c>
      <c r="P2127" t="s">
        <v>25</v>
      </c>
      <c r="Q2127">
        <v>24</v>
      </c>
      <c r="R2127">
        <v>150</v>
      </c>
      <c r="S2127" t="s">
        <v>27</v>
      </c>
    </row>
    <row r="2128" spans="1:19" x14ac:dyDescent="0.35">
      <c r="A2128" t="s">
        <v>65</v>
      </c>
      <c r="B2128">
        <v>39</v>
      </c>
      <c r="C2128" t="s">
        <v>234</v>
      </c>
      <c r="D2128">
        <v>142</v>
      </c>
      <c r="E2128" t="s">
        <v>232</v>
      </c>
      <c r="F2128" t="s">
        <v>22</v>
      </c>
      <c r="G2128" t="s">
        <v>23</v>
      </c>
      <c r="H2128">
        <v>200</v>
      </c>
      <c r="I2128" t="s">
        <v>109</v>
      </c>
      <c r="J2128" t="s">
        <v>26</v>
      </c>
      <c r="K2128">
        <v>4</v>
      </c>
      <c r="L2128">
        <v>1</v>
      </c>
      <c r="M2128" t="s">
        <v>25</v>
      </c>
      <c r="N2128">
        <v>18</v>
      </c>
      <c r="O2128" t="s">
        <v>25</v>
      </c>
      <c r="P2128" t="s">
        <v>25</v>
      </c>
      <c r="Q2128">
        <v>24</v>
      </c>
      <c r="R2128">
        <v>200</v>
      </c>
      <c r="S2128" t="s">
        <v>27</v>
      </c>
    </row>
    <row r="2129" spans="1:19" x14ac:dyDescent="0.35">
      <c r="A2129" t="s">
        <v>66</v>
      </c>
      <c r="B2129">
        <v>40</v>
      </c>
      <c r="C2129" t="s">
        <v>234</v>
      </c>
      <c r="D2129">
        <v>142</v>
      </c>
      <c r="E2129" t="s">
        <v>232</v>
      </c>
      <c r="F2129" t="s">
        <v>22</v>
      </c>
      <c r="G2129" t="s">
        <v>23</v>
      </c>
      <c r="H2129">
        <v>100</v>
      </c>
      <c r="I2129" t="s">
        <v>29</v>
      </c>
      <c r="J2129" t="s">
        <v>26</v>
      </c>
      <c r="K2129">
        <v>5</v>
      </c>
      <c r="L2129">
        <v>1</v>
      </c>
      <c r="M2129" t="s">
        <v>25</v>
      </c>
      <c r="N2129" t="s">
        <v>26</v>
      </c>
      <c r="O2129" t="s">
        <v>25</v>
      </c>
      <c r="P2129" t="s">
        <v>25</v>
      </c>
      <c r="Q2129">
        <v>24</v>
      </c>
      <c r="R2129">
        <v>200</v>
      </c>
      <c r="S2129" t="s">
        <v>27</v>
      </c>
    </row>
    <row r="2130" spans="1:19" x14ac:dyDescent="0.35">
      <c r="A2130" t="s">
        <v>67</v>
      </c>
      <c r="B2130">
        <v>41</v>
      </c>
      <c r="C2130" t="s">
        <v>234</v>
      </c>
      <c r="D2130">
        <v>142</v>
      </c>
      <c r="E2130" t="s">
        <v>232</v>
      </c>
      <c r="F2130" t="s">
        <v>22</v>
      </c>
      <c r="G2130" t="s">
        <v>23</v>
      </c>
      <c r="H2130">
        <v>108</v>
      </c>
      <c r="I2130" t="s">
        <v>29</v>
      </c>
      <c r="J2130" t="s">
        <v>26</v>
      </c>
      <c r="K2130">
        <v>5</v>
      </c>
      <c r="L2130">
        <v>1</v>
      </c>
      <c r="M2130" t="s">
        <v>25</v>
      </c>
      <c r="N2130" t="s">
        <v>26</v>
      </c>
      <c r="O2130" t="s">
        <v>25</v>
      </c>
      <c r="P2130" t="s">
        <v>25</v>
      </c>
      <c r="Q2130">
        <v>24</v>
      </c>
      <c r="R2130">
        <v>108</v>
      </c>
      <c r="S2130" t="s">
        <v>27</v>
      </c>
    </row>
    <row r="2131" spans="1:19" x14ac:dyDescent="0.35">
      <c r="A2131" t="s">
        <v>68</v>
      </c>
      <c r="B2131">
        <v>42</v>
      </c>
      <c r="C2131" t="s">
        <v>234</v>
      </c>
      <c r="D2131">
        <v>142</v>
      </c>
      <c r="E2131" t="s">
        <v>232</v>
      </c>
      <c r="F2131" t="s">
        <v>22</v>
      </c>
      <c r="G2131" t="s">
        <v>25</v>
      </c>
      <c r="H2131" t="s">
        <v>26</v>
      </c>
      <c r="I2131" t="s">
        <v>26</v>
      </c>
      <c r="J2131" t="s">
        <v>26</v>
      </c>
      <c r="K2131" t="s">
        <v>26</v>
      </c>
      <c r="L2131" t="s">
        <v>26</v>
      </c>
      <c r="M2131" t="s">
        <v>26</v>
      </c>
      <c r="N2131" t="s">
        <v>26</v>
      </c>
      <c r="O2131" t="s">
        <v>26</v>
      </c>
      <c r="P2131" t="s">
        <v>26</v>
      </c>
      <c r="Q2131" t="s">
        <v>26</v>
      </c>
      <c r="R2131" t="s">
        <v>26</v>
      </c>
      <c r="S2131" t="s">
        <v>26</v>
      </c>
    </row>
    <row r="2132" spans="1:19" x14ac:dyDescent="0.35">
      <c r="A2132" t="s">
        <v>69</v>
      </c>
      <c r="B2132">
        <v>44</v>
      </c>
      <c r="C2132" t="s">
        <v>234</v>
      </c>
      <c r="D2132">
        <v>142</v>
      </c>
      <c r="E2132" t="s">
        <v>232</v>
      </c>
      <c r="F2132" t="s">
        <v>22</v>
      </c>
      <c r="G2132" t="s">
        <v>25</v>
      </c>
      <c r="H2132" t="s">
        <v>26</v>
      </c>
      <c r="I2132" t="s">
        <v>26</v>
      </c>
      <c r="J2132" t="s">
        <v>26</v>
      </c>
      <c r="K2132" t="s">
        <v>26</v>
      </c>
      <c r="L2132" t="s">
        <v>26</v>
      </c>
      <c r="M2132" t="s">
        <v>26</v>
      </c>
      <c r="N2132" t="s">
        <v>26</v>
      </c>
      <c r="O2132" t="s">
        <v>26</v>
      </c>
      <c r="P2132" t="s">
        <v>26</v>
      </c>
      <c r="Q2132" t="s">
        <v>26</v>
      </c>
      <c r="R2132" t="s">
        <v>26</v>
      </c>
      <c r="S2132" t="s">
        <v>26</v>
      </c>
    </row>
    <row r="2133" spans="1:19" x14ac:dyDescent="0.35">
      <c r="A2133" t="s">
        <v>70</v>
      </c>
      <c r="B2133">
        <v>45</v>
      </c>
      <c r="C2133" t="s">
        <v>234</v>
      </c>
      <c r="D2133">
        <v>142</v>
      </c>
      <c r="E2133" t="s">
        <v>232</v>
      </c>
      <c r="F2133" t="s">
        <v>22</v>
      </c>
      <c r="G2133" t="s">
        <v>25</v>
      </c>
      <c r="H2133" t="s">
        <v>26</v>
      </c>
      <c r="I2133" t="s">
        <v>26</v>
      </c>
      <c r="J2133" t="s">
        <v>26</v>
      </c>
      <c r="K2133" t="s">
        <v>26</v>
      </c>
      <c r="L2133" t="s">
        <v>26</v>
      </c>
      <c r="M2133" t="s">
        <v>26</v>
      </c>
      <c r="N2133" t="s">
        <v>26</v>
      </c>
      <c r="O2133" t="s">
        <v>26</v>
      </c>
      <c r="P2133" t="s">
        <v>26</v>
      </c>
      <c r="Q2133" t="s">
        <v>26</v>
      </c>
      <c r="R2133" t="s">
        <v>26</v>
      </c>
      <c r="S2133" t="s">
        <v>26</v>
      </c>
    </row>
    <row r="2134" spans="1:19" x14ac:dyDescent="0.35">
      <c r="A2134" t="s">
        <v>71</v>
      </c>
      <c r="B2134">
        <v>46</v>
      </c>
      <c r="C2134" t="s">
        <v>234</v>
      </c>
      <c r="D2134">
        <v>142</v>
      </c>
      <c r="E2134" t="s">
        <v>232</v>
      </c>
      <c r="F2134" t="s">
        <v>22</v>
      </c>
      <c r="G2134" t="s">
        <v>25</v>
      </c>
      <c r="H2134" t="s">
        <v>26</v>
      </c>
      <c r="I2134" t="s">
        <v>26</v>
      </c>
      <c r="J2134" t="s">
        <v>26</v>
      </c>
      <c r="K2134" t="s">
        <v>26</v>
      </c>
      <c r="L2134" t="s">
        <v>26</v>
      </c>
      <c r="M2134" t="s">
        <v>26</v>
      </c>
      <c r="N2134" t="s">
        <v>26</v>
      </c>
      <c r="O2134" t="s">
        <v>26</v>
      </c>
      <c r="P2134" t="s">
        <v>26</v>
      </c>
      <c r="Q2134" t="s">
        <v>26</v>
      </c>
      <c r="R2134" t="s">
        <v>26</v>
      </c>
      <c r="S2134" t="s">
        <v>26</v>
      </c>
    </row>
    <row r="2135" spans="1:19" x14ac:dyDescent="0.35">
      <c r="A2135" t="s">
        <v>72</v>
      </c>
      <c r="B2135">
        <v>47</v>
      </c>
      <c r="C2135" t="s">
        <v>234</v>
      </c>
      <c r="D2135">
        <v>142</v>
      </c>
      <c r="E2135" t="s">
        <v>232</v>
      </c>
      <c r="F2135" t="s">
        <v>22</v>
      </c>
      <c r="G2135" t="s">
        <v>23</v>
      </c>
      <c r="H2135">
        <v>60</v>
      </c>
      <c r="I2135" t="s">
        <v>109</v>
      </c>
      <c r="J2135" t="s">
        <v>26</v>
      </c>
      <c r="K2135">
        <v>4</v>
      </c>
      <c r="L2135">
        <v>1</v>
      </c>
      <c r="M2135" t="s">
        <v>25</v>
      </c>
      <c r="N2135" t="s">
        <v>26</v>
      </c>
      <c r="O2135" t="s">
        <v>25</v>
      </c>
      <c r="P2135" t="s">
        <v>25</v>
      </c>
      <c r="Q2135">
        <v>24</v>
      </c>
      <c r="R2135">
        <v>60</v>
      </c>
      <c r="S2135" t="s">
        <v>27</v>
      </c>
    </row>
    <row r="2136" spans="1:19" x14ac:dyDescent="0.35">
      <c r="A2136" t="s">
        <v>73</v>
      </c>
      <c r="B2136">
        <v>48</v>
      </c>
      <c r="C2136" t="s">
        <v>234</v>
      </c>
      <c r="D2136">
        <v>142</v>
      </c>
      <c r="E2136" t="s">
        <v>232</v>
      </c>
      <c r="F2136" t="s">
        <v>22</v>
      </c>
      <c r="G2136" t="s">
        <v>23</v>
      </c>
      <c r="H2136" s="7">
        <v>0</v>
      </c>
      <c r="I2136" t="s">
        <v>109</v>
      </c>
      <c r="J2136" t="s">
        <v>26</v>
      </c>
      <c r="K2136">
        <v>4</v>
      </c>
      <c r="L2136">
        <v>1</v>
      </c>
      <c r="M2136" t="s">
        <v>25</v>
      </c>
      <c r="N2136" t="s">
        <v>26</v>
      </c>
      <c r="O2136" t="s">
        <v>25</v>
      </c>
      <c r="P2136" t="s">
        <v>25</v>
      </c>
      <c r="Q2136">
        <v>24</v>
      </c>
      <c r="R2136">
        <v>100</v>
      </c>
      <c r="S2136" t="s">
        <v>27</v>
      </c>
    </row>
    <row r="2137" spans="1:19" x14ac:dyDescent="0.35">
      <c r="A2137" t="s">
        <v>74</v>
      </c>
      <c r="B2137">
        <v>49</v>
      </c>
      <c r="C2137" t="s">
        <v>234</v>
      </c>
      <c r="D2137">
        <v>142</v>
      </c>
      <c r="E2137" t="s">
        <v>232</v>
      </c>
      <c r="F2137" t="s">
        <v>22</v>
      </c>
      <c r="G2137" t="s">
        <v>23</v>
      </c>
      <c r="H2137">
        <v>70</v>
      </c>
      <c r="I2137" t="s">
        <v>109</v>
      </c>
      <c r="J2137" t="s">
        <v>26</v>
      </c>
      <c r="K2137">
        <v>4</v>
      </c>
      <c r="L2137">
        <v>1</v>
      </c>
      <c r="M2137" t="s">
        <v>25</v>
      </c>
      <c r="N2137" t="s">
        <v>26</v>
      </c>
      <c r="O2137" t="s">
        <v>25</v>
      </c>
      <c r="P2137" t="s">
        <v>25</v>
      </c>
      <c r="Q2137">
        <v>24</v>
      </c>
      <c r="R2137">
        <v>47</v>
      </c>
      <c r="S2137" t="s">
        <v>27</v>
      </c>
    </row>
    <row r="2138" spans="1:19" x14ac:dyDescent="0.35">
      <c r="A2138" t="s">
        <v>75</v>
      </c>
      <c r="B2138">
        <v>50</v>
      </c>
      <c r="C2138" t="s">
        <v>234</v>
      </c>
      <c r="D2138">
        <v>142</v>
      </c>
      <c r="E2138" t="s">
        <v>232</v>
      </c>
      <c r="F2138" t="s">
        <v>22</v>
      </c>
      <c r="G2138" t="s">
        <v>23</v>
      </c>
      <c r="H2138">
        <v>120</v>
      </c>
      <c r="I2138" t="s">
        <v>29</v>
      </c>
      <c r="J2138" t="s">
        <v>26</v>
      </c>
      <c r="K2138">
        <v>5</v>
      </c>
      <c r="L2138">
        <v>1</v>
      </c>
      <c r="M2138" t="s">
        <v>25</v>
      </c>
      <c r="N2138" t="s">
        <v>26</v>
      </c>
      <c r="O2138" t="s">
        <v>25</v>
      </c>
      <c r="P2138" t="s">
        <v>25</v>
      </c>
      <c r="Q2138">
        <v>24</v>
      </c>
      <c r="R2138">
        <v>120</v>
      </c>
      <c r="S2138" t="s">
        <v>27</v>
      </c>
    </row>
    <row r="2139" spans="1:19" x14ac:dyDescent="0.35">
      <c r="A2139" t="s">
        <v>76</v>
      </c>
      <c r="B2139">
        <v>51</v>
      </c>
      <c r="C2139" t="s">
        <v>234</v>
      </c>
      <c r="D2139">
        <v>142</v>
      </c>
      <c r="E2139" t="s">
        <v>232</v>
      </c>
      <c r="F2139" t="s">
        <v>22</v>
      </c>
      <c r="G2139" t="s">
        <v>23</v>
      </c>
      <c r="H2139">
        <v>130</v>
      </c>
      <c r="I2139" t="s">
        <v>29</v>
      </c>
      <c r="J2139" t="s">
        <v>26</v>
      </c>
      <c r="K2139">
        <v>5</v>
      </c>
      <c r="L2139">
        <v>1</v>
      </c>
      <c r="M2139" t="s">
        <v>25</v>
      </c>
      <c r="N2139" t="s">
        <v>26</v>
      </c>
      <c r="O2139" t="s">
        <v>25</v>
      </c>
      <c r="P2139" t="s">
        <v>25</v>
      </c>
      <c r="Q2139">
        <v>24</v>
      </c>
      <c r="R2139">
        <v>150</v>
      </c>
      <c r="S2139" t="s">
        <v>27</v>
      </c>
    </row>
    <row r="2140" spans="1:19" x14ac:dyDescent="0.35">
      <c r="A2140" t="s">
        <v>77</v>
      </c>
      <c r="B2140">
        <v>53</v>
      </c>
      <c r="C2140" t="s">
        <v>234</v>
      </c>
      <c r="D2140">
        <v>142</v>
      </c>
      <c r="E2140" t="s">
        <v>232</v>
      </c>
      <c r="F2140" t="s">
        <v>22</v>
      </c>
      <c r="G2140" t="s">
        <v>23</v>
      </c>
      <c r="H2140">
        <v>150</v>
      </c>
      <c r="I2140" t="s">
        <v>29</v>
      </c>
      <c r="J2140" t="s">
        <v>26</v>
      </c>
      <c r="K2140">
        <v>5</v>
      </c>
      <c r="L2140">
        <v>1</v>
      </c>
      <c r="M2140" t="s">
        <v>25</v>
      </c>
      <c r="N2140" t="s">
        <v>26</v>
      </c>
      <c r="O2140" t="s">
        <v>25</v>
      </c>
      <c r="P2140" t="s">
        <v>25</v>
      </c>
      <c r="Q2140">
        <v>24</v>
      </c>
      <c r="R2140">
        <v>150</v>
      </c>
      <c r="S2140" t="s">
        <v>27</v>
      </c>
    </row>
    <row r="2141" spans="1:19" x14ac:dyDescent="0.35">
      <c r="A2141" t="s">
        <v>79</v>
      </c>
      <c r="B2141">
        <v>54</v>
      </c>
      <c r="C2141" t="s">
        <v>234</v>
      </c>
      <c r="D2141">
        <v>142</v>
      </c>
      <c r="E2141" t="s">
        <v>232</v>
      </c>
      <c r="F2141" t="s">
        <v>22</v>
      </c>
      <c r="G2141" t="s">
        <v>23</v>
      </c>
      <c r="H2141">
        <v>200</v>
      </c>
      <c r="I2141" t="s">
        <v>29</v>
      </c>
      <c r="J2141" t="s">
        <v>26</v>
      </c>
      <c r="K2141">
        <v>5</v>
      </c>
      <c r="L2141">
        <v>1</v>
      </c>
      <c r="M2141" t="s">
        <v>25</v>
      </c>
      <c r="N2141" t="s">
        <v>26</v>
      </c>
      <c r="O2141" t="s">
        <v>25</v>
      </c>
      <c r="P2141" t="s">
        <v>25</v>
      </c>
      <c r="Q2141">
        <v>50</v>
      </c>
      <c r="R2141">
        <v>100</v>
      </c>
      <c r="S2141" t="s">
        <v>27</v>
      </c>
    </row>
    <row r="2142" spans="1:19" x14ac:dyDescent="0.35">
      <c r="A2142" t="s">
        <v>80</v>
      </c>
      <c r="B2142">
        <v>55</v>
      </c>
      <c r="C2142" t="s">
        <v>234</v>
      </c>
      <c r="D2142">
        <v>142</v>
      </c>
      <c r="E2142" t="s">
        <v>232</v>
      </c>
      <c r="F2142" t="s">
        <v>22</v>
      </c>
      <c r="G2142" t="s">
        <v>25</v>
      </c>
      <c r="H2142" t="s">
        <v>26</v>
      </c>
      <c r="I2142" t="s">
        <v>26</v>
      </c>
      <c r="J2142" t="s">
        <v>26</v>
      </c>
      <c r="K2142" t="s">
        <v>26</v>
      </c>
      <c r="L2142" t="s">
        <v>26</v>
      </c>
      <c r="M2142" t="s">
        <v>26</v>
      </c>
      <c r="N2142" t="s">
        <v>26</v>
      </c>
      <c r="O2142" t="s">
        <v>26</v>
      </c>
      <c r="P2142" t="s">
        <v>26</v>
      </c>
      <c r="Q2142" t="s">
        <v>26</v>
      </c>
      <c r="R2142" t="s">
        <v>26</v>
      </c>
      <c r="S2142" t="s">
        <v>26</v>
      </c>
    </row>
    <row r="2143" spans="1:19" x14ac:dyDescent="0.35">
      <c r="A2143" t="s">
        <v>81</v>
      </c>
      <c r="B2143">
        <v>56</v>
      </c>
      <c r="C2143" t="s">
        <v>234</v>
      </c>
      <c r="D2143">
        <v>142</v>
      </c>
      <c r="E2143" t="s">
        <v>232</v>
      </c>
      <c r="F2143" t="s">
        <v>22</v>
      </c>
      <c r="G2143" t="s">
        <v>23</v>
      </c>
      <c r="H2143">
        <v>225</v>
      </c>
      <c r="I2143" t="s">
        <v>109</v>
      </c>
      <c r="J2143" t="s">
        <v>26</v>
      </c>
      <c r="K2143">
        <v>4</v>
      </c>
      <c r="L2143">
        <v>1</v>
      </c>
      <c r="M2143" t="s">
        <v>25</v>
      </c>
      <c r="N2143">
        <v>18</v>
      </c>
      <c r="O2143" t="s">
        <v>25</v>
      </c>
      <c r="P2143" t="s">
        <v>25</v>
      </c>
      <c r="Q2143">
        <v>24</v>
      </c>
      <c r="R2143">
        <v>100</v>
      </c>
      <c r="S2143" t="s">
        <v>27</v>
      </c>
    </row>
    <row r="2144" spans="1:19" x14ac:dyDescent="0.35">
      <c r="A2144" t="s">
        <v>19</v>
      </c>
      <c r="B2144">
        <v>1</v>
      </c>
      <c r="C2144" t="s">
        <v>235</v>
      </c>
      <c r="D2144">
        <v>143</v>
      </c>
      <c r="E2144" t="s">
        <v>167</v>
      </c>
      <c r="F2144" t="s">
        <v>22</v>
      </c>
      <c r="G2144" t="s">
        <v>23</v>
      </c>
      <c r="H2144">
        <v>103.5</v>
      </c>
      <c r="I2144" t="s">
        <v>236</v>
      </c>
      <c r="J2144" t="s">
        <v>26</v>
      </c>
      <c r="K2144">
        <v>3</v>
      </c>
      <c r="L2144">
        <v>1</v>
      </c>
      <c r="M2144" t="s">
        <v>30</v>
      </c>
      <c r="N2144" t="s">
        <v>26</v>
      </c>
      <c r="O2144" t="s">
        <v>30</v>
      </c>
      <c r="P2144" t="s">
        <v>25</v>
      </c>
      <c r="Q2144">
        <v>24</v>
      </c>
      <c r="R2144">
        <v>100</v>
      </c>
      <c r="S2144" t="s">
        <v>27</v>
      </c>
    </row>
    <row r="2145" spans="1:19" x14ac:dyDescent="0.35">
      <c r="A2145" t="s">
        <v>28</v>
      </c>
      <c r="B2145">
        <v>2</v>
      </c>
      <c r="C2145" t="s">
        <v>235</v>
      </c>
      <c r="D2145">
        <v>143</v>
      </c>
      <c r="E2145" t="s">
        <v>167</v>
      </c>
      <c r="F2145" t="s">
        <v>22</v>
      </c>
      <c r="G2145" t="s">
        <v>23</v>
      </c>
      <c r="H2145">
        <v>375</v>
      </c>
      <c r="I2145" t="s">
        <v>236</v>
      </c>
      <c r="J2145" t="s">
        <v>26</v>
      </c>
      <c r="K2145">
        <v>3</v>
      </c>
      <c r="L2145">
        <v>1</v>
      </c>
      <c r="M2145" t="s">
        <v>25</v>
      </c>
      <c r="N2145" t="s">
        <v>26</v>
      </c>
      <c r="O2145" t="s">
        <v>25</v>
      </c>
      <c r="P2145" t="s">
        <v>30</v>
      </c>
      <c r="Q2145">
        <v>30</v>
      </c>
      <c r="R2145">
        <v>200</v>
      </c>
      <c r="S2145" t="s">
        <v>27</v>
      </c>
    </row>
    <row r="2146" spans="1:19" x14ac:dyDescent="0.35">
      <c r="A2146" t="s">
        <v>32</v>
      </c>
      <c r="B2146">
        <v>4</v>
      </c>
      <c r="C2146" t="s">
        <v>235</v>
      </c>
      <c r="D2146">
        <v>143</v>
      </c>
      <c r="E2146" t="s">
        <v>167</v>
      </c>
      <c r="F2146" t="s">
        <v>22</v>
      </c>
      <c r="G2146" t="s">
        <v>23</v>
      </c>
      <c r="H2146">
        <v>200</v>
      </c>
      <c r="I2146" t="s">
        <v>236</v>
      </c>
      <c r="J2146" t="s">
        <v>26</v>
      </c>
      <c r="K2146">
        <v>3</v>
      </c>
      <c r="L2146">
        <v>1</v>
      </c>
      <c r="M2146" t="s">
        <v>25</v>
      </c>
      <c r="N2146" t="s">
        <v>26</v>
      </c>
      <c r="O2146" t="s">
        <v>25</v>
      </c>
      <c r="P2146" t="s">
        <v>30</v>
      </c>
      <c r="Q2146">
        <v>0</v>
      </c>
      <c r="R2146">
        <v>80</v>
      </c>
      <c r="S2146" t="s">
        <v>27</v>
      </c>
    </row>
    <row r="2147" spans="1:19" x14ac:dyDescent="0.35">
      <c r="A2147" t="s">
        <v>33</v>
      </c>
      <c r="B2147">
        <v>5</v>
      </c>
      <c r="C2147" t="s">
        <v>235</v>
      </c>
      <c r="D2147">
        <v>143</v>
      </c>
      <c r="E2147" t="s">
        <v>167</v>
      </c>
      <c r="F2147" t="s">
        <v>22</v>
      </c>
      <c r="G2147" t="s">
        <v>23</v>
      </c>
      <c r="H2147">
        <v>100</v>
      </c>
      <c r="I2147" t="s">
        <v>236</v>
      </c>
      <c r="J2147" t="s">
        <v>26</v>
      </c>
      <c r="K2147">
        <v>3</v>
      </c>
      <c r="L2147">
        <v>1</v>
      </c>
      <c r="M2147" t="s">
        <v>25</v>
      </c>
      <c r="N2147" t="s">
        <v>26</v>
      </c>
      <c r="O2147" t="s">
        <v>25</v>
      </c>
      <c r="P2147" t="s">
        <v>30</v>
      </c>
      <c r="Q2147">
        <v>15</v>
      </c>
      <c r="R2147">
        <v>100</v>
      </c>
      <c r="S2147" t="s">
        <v>27</v>
      </c>
    </row>
    <row r="2148" spans="1:19" x14ac:dyDescent="0.35">
      <c r="A2148" t="s">
        <v>34</v>
      </c>
      <c r="B2148">
        <v>6</v>
      </c>
      <c r="C2148" t="s">
        <v>235</v>
      </c>
      <c r="D2148">
        <v>143</v>
      </c>
      <c r="E2148" t="s">
        <v>167</v>
      </c>
      <c r="F2148" t="s">
        <v>22</v>
      </c>
      <c r="G2148" t="s">
        <v>23</v>
      </c>
      <c r="H2148">
        <v>300</v>
      </c>
      <c r="I2148" t="s">
        <v>236</v>
      </c>
      <c r="J2148" t="s">
        <v>26</v>
      </c>
      <c r="K2148">
        <v>3</v>
      </c>
      <c r="L2148">
        <v>1</v>
      </c>
      <c r="M2148" t="s">
        <v>25</v>
      </c>
      <c r="N2148" t="s">
        <v>26</v>
      </c>
      <c r="O2148" t="s">
        <v>25</v>
      </c>
      <c r="P2148" t="s">
        <v>30</v>
      </c>
      <c r="Q2148">
        <v>30</v>
      </c>
      <c r="R2148">
        <v>190</v>
      </c>
      <c r="S2148" t="s">
        <v>27</v>
      </c>
    </row>
    <row r="2149" spans="1:19" x14ac:dyDescent="0.35">
      <c r="A2149" t="s">
        <v>35</v>
      </c>
      <c r="B2149">
        <v>8</v>
      </c>
      <c r="C2149" t="s">
        <v>235</v>
      </c>
      <c r="D2149">
        <v>143</v>
      </c>
      <c r="E2149" t="s">
        <v>167</v>
      </c>
      <c r="F2149" t="s">
        <v>22</v>
      </c>
      <c r="G2149" t="s">
        <v>23</v>
      </c>
      <c r="H2149">
        <v>136</v>
      </c>
      <c r="I2149" t="s">
        <v>236</v>
      </c>
      <c r="J2149" t="s">
        <v>26</v>
      </c>
      <c r="K2149">
        <v>3</v>
      </c>
      <c r="L2149">
        <v>1</v>
      </c>
      <c r="M2149" t="s">
        <v>25</v>
      </c>
      <c r="N2149" t="s">
        <v>26</v>
      </c>
      <c r="O2149" t="s">
        <v>25</v>
      </c>
      <c r="P2149" t="s">
        <v>30</v>
      </c>
      <c r="Q2149">
        <v>20</v>
      </c>
      <c r="R2149">
        <v>123</v>
      </c>
      <c r="S2149" t="s">
        <v>27</v>
      </c>
    </row>
    <row r="2150" spans="1:19" x14ac:dyDescent="0.35">
      <c r="A2150" t="s">
        <v>36</v>
      </c>
      <c r="B2150">
        <v>9</v>
      </c>
      <c r="C2150" t="s">
        <v>235</v>
      </c>
      <c r="D2150">
        <v>143</v>
      </c>
      <c r="E2150" t="s">
        <v>167</v>
      </c>
      <c r="F2150" t="s">
        <v>22</v>
      </c>
      <c r="G2150" t="s">
        <v>23</v>
      </c>
      <c r="H2150">
        <v>180</v>
      </c>
      <c r="I2150" t="s">
        <v>236</v>
      </c>
      <c r="J2150" t="s">
        <v>26</v>
      </c>
      <c r="K2150">
        <v>3</v>
      </c>
      <c r="L2150">
        <v>1</v>
      </c>
      <c r="M2150" t="s">
        <v>25</v>
      </c>
      <c r="N2150" t="s">
        <v>26</v>
      </c>
      <c r="O2150" t="s">
        <v>30</v>
      </c>
      <c r="P2150" t="s">
        <v>25</v>
      </c>
      <c r="Q2150">
        <v>2</v>
      </c>
      <c r="R2150">
        <v>220</v>
      </c>
      <c r="S2150" t="s">
        <v>27</v>
      </c>
    </row>
    <row r="2151" spans="1:19" x14ac:dyDescent="0.35">
      <c r="A2151" t="s">
        <v>37</v>
      </c>
      <c r="B2151">
        <v>10</v>
      </c>
      <c r="C2151" t="s">
        <v>235</v>
      </c>
      <c r="D2151">
        <v>143</v>
      </c>
      <c r="E2151" t="s">
        <v>167</v>
      </c>
      <c r="F2151" t="s">
        <v>22</v>
      </c>
      <c r="G2151" t="s">
        <v>23</v>
      </c>
      <c r="H2151">
        <v>170</v>
      </c>
      <c r="I2151" t="s">
        <v>236</v>
      </c>
      <c r="J2151" t="s">
        <v>26</v>
      </c>
      <c r="K2151">
        <v>3</v>
      </c>
      <c r="L2151">
        <v>1</v>
      </c>
      <c r="M2151" t="s">
        <v>25</v>
      </c>
      <c r="N2151" t="s">
        <v>26</v>
      </c>
      <c r="O2151" t="s">
        <v>25</v>
      </c>
      <c r="P2151" t="s">
        <v>25</v>
      </c>
      <c r="Q2151">
        <v>30</v>
      </c>
      <c r="R2151">
        <v>170</v>
      </c>
      <c r="S2151" t="s">
        <v>27</v>
      </c>
    </row>
    <row r="2152" spans="1:19" x14ac:dyDescent="0.35">
      <c r="A2152" t="s">
        <v>38</v>
      </c>
      <c r="B2152">
        <v>11</v>
      </c>
      <c r="C2152" t="s">
        <v>235</v>
      </c>
      <c r="D2152">
        <v>143</v>
      </c>
      <c r="E2152" t="s">
        <v>167</v>
      </c>
      <c r="F2152" t="s">
        <v>22</v>
      </c>
      <c r="G2152" t="s">
        <v>23</v>
      </c>
      <c r="H2152">
        <v>237</v>
      </c>
      <c r="I2152" t="s">
        <v>236</v>
      </c>
      <c r="J2152" t="s">
        <v>26</v>
      </c>
      <c r="K2152">
        <v>3</v>
      </c>
      <c r="L2152">
        <v>1</v>
      </c>
      <c r="M2152" t="s">
        <v>25</v>
      </c>
      <c r="N2152">
        <v>18</v>
      </c>
      <c r="O2152" t="s">
        <v>25</v>
      </c>
      <c r="P2152" t="s">
        <v>30</v>
      </c>
      <c r="Q2152">
        <v>24</v>
      </c>
      <c r="R2152">
        <v>195</v>
      </c>
      <c r="S2152" t="s">
        <v>27</v>
      </c>
    </row>
    <row r="2153" spans="1:19" x14ac:dyDescent="0.35">
      <c r="A2153" t="s">
        <v>39</v>
      </c>
      <c r="B2153">
        <v>12</v>
      </c>
      <c r="C2153" t="s">
        <v>235</v>
      </c>
      <c r="D2153">
        <v>143</v>
      </c>
      <c r="E2153" t="s">
        <v>167</v>
      </c>
      <c r="F2153" t="s">
        <v>22</v>
      </c>
      <c r="G2153" t="s">
        <v>23</v>
      </c>
      <c r="H2153">
        <v>110</v>
      </c>
      <c r="I2153" t="s">
        <v>236</v>
      </c>
      <c r="J2153" t="s">
        <v>26</v>
      </c>
      <c r="K2153">
        <v>3</v>
      </c>
      <c r="L2153">
        <v>1</v>
      </c>
      <c r="M2153" t="s">
        <v>25</v>
      </c>
      <c r="N2153" t="s">
        <v>26</v>
      </c>
      <c r="O2153" t="s">
        <v>25</v>
      </c>
      <c r="P2153" t="s">
        <v>30</v>
      </c>
      <c r="Q2153">
        <v>24</v>
      </c>
      <c r="R2153">
        <v>75</v>
      </c>
      <c r="S2153" t="s">
        <v>27</v>
      </c>
    </row>
    <row r="2154" spans="1:19" x14ac:dyDescent="0.35">
      <c r="A2154" t="s">
        <v>40</v>
      </c>
      <c r="B2154">
        <v>13</v>
      </c>
      <c r="C2154" t="s">
        <v>235</v>
      </c>
      <c r="D2154">
        <v>143</v>
      </c>
      <c r="E2154" t="s">
        <v>167</v>
      </c>
      <c r="F2154" t="s">
        <v>22</v>
      </c>
      <c r="G2154" t="s">
        <v>23</v>
      </c>
      <c r="H2154">
        <v>40</v>
      </c>
      <c r="I2154" t="s">
        <v>236</v>
      </c>
      <c r="J2154" t="s">
        <v>26</v>
      </c>
      <c r="K2154">
        <v>3</v>
      </c>
      <c r="L2154">
        <v>1</v>
      </c>
      <c r="M2154" t="s">
        <v>30</v>
      </c>
      <c r="N2154">
        <v>18</v>
      </c>
      <c r="O2154" t="s">
        <v>30</v>
      </c>
      <c r="P2154" t="s">
        <v>30</v>
      </c>
      <c r="Q2154">
        <v>30</v>
      </c>
      <c r="R2154">
        <v>65</v>
      </c>
      <c r="S2154" t="s">
        <v>27</v>
      </c>
    </row>
    <row r="2155" spans="1:19" x14ac:dyDescent="0.35">
      <c r="A2155" t="s">
        <v>41</v>
      </c>
      <c r="B2155">
        <v>15</v>
      </c>
      <c r="C2155" t="s">
        <v>235</v>
      </c>
      <c r="D2155">
        <v>143</v>
      </c>
      <c r="E2155" t="s">
        <v>167</v>
      </c>
      <c r="F2155" t="s">
        <v>22</v>
      </c>
      <c r="G2155" t="s">
        <v>23</v>
      </c>
      <c r="H2155">
        <v>236</v>
      </c>
      <c r="I2155" t="s">
        <v>236</v>
      </c>
      <c r="J2155" t="s">
        <v>26</v>
      </c>
      <c r="K2155">
        <v>3</v>
      </c>
      <c r="L2155">
        <v>1</v>
      </c>
      <c r="M2155" t="s">
        <v>25</v>
      </c>
      <c r="N2155">
        <v>18</v>
      </c>
      <c r="O2155" t="s">
        <v>25</v>
      </c>
      <c r="P2155" t="s">
        <v>30</v>
      </c>
      <c r="Q2155">
        <v>30</v>
      </c>
      <c r="R2155">
        <v>196</v>
      </c>
      <c r="S2155" t="s">
        <v>27</v>
      </c>
    </row>
    <row r="2156" spans="1:19" x14ac:dyDescent="0.35">
      <c r="A2156" t="s">
        <v>42</v>
      </c>
      <c r="B2156">
        <v>16</v>
      </c>
      <c r="C2156" t="s">
        <v>235</v>
      </c>
      <c r="D2156">
        <v>143</v>
      </c>
      <c r="E2156" t="s">
        <v>167</v>
      </c>
      <c r="F2156" t="s">
        <v>22</v>
      </c>
      <c r="G2156" t="s">
        <v>23</v>
      </c>
      <c r="H2156">
        <v>118.25</v>
      </c>
      <c r="I2156" t="s">
        <v>236</v>
      </c>
      <c r="J2156" t="s">
        <v>26</v>
      </c>
      <c r="K2156">
        <v>3</v>
      </c>
      <c r="L2156">
        <v>1</v>
      </c>
      <c r="M2156" t="s">
        <v>25</v>
      </c>
      <c r="N2156" t="s">
        <v>26</v>
      </c>
      <c r="O2156" t="s">
        <v>25</v>
      </c>
      <c r="P2156" t="s">
        <v>30</v>
      </c>
      <c r="Q2156">
        <v>15</v>
      </c>
      <c r="R2156">
        <v>90</v>
      </c>
      <c r="S2156" t="s">
        <v>27</v>
      </c>
    </row>
    <row r="2157" spans="1:19" x14ac:dyDescent="0.35">
      <c r="A2157" t="s">
        <v>43</v>
      </c>
      <c r="B2157">
        <v>17</v>
      </c>
      <c r="C2157" t="s">
        <v>235</v>
      </c>
      <c r="D2157">
        <v>143</v>
      </c>
      <c r="E2157" t="s">
        <v>167</v>
      </c>
      <c r="F2157" t="s">
        <v>22</v>
      </c>
      <c r="G2157" t="s">
        <v>23</v>
      </c>
      <c r="H2157">
        <v>50</v>
      </c>
      <c r="I2157" t="s">
        <v>236</v>
      </c>
      <c r="J2157" t="s">
        <v>26</v>
      </c>
      <c r="K2157">
        <v>3</v>
      </c>
      <c r="L2157">
        <v>1</v>
      </c>
      <c r="M2157" t="s">
        <v>25</v>
      </c>
      <c r="N2157" t="s">
        <v>26</v>
      </c>
      <c r="O2157" t="s">
        <v>25</v>
      </c>
      <c r="P2157" t="s">
        <v>30</v>
      </c>
      <c r="Q2157">
        <v>20</v>
      </c>
      <c r="R2157">
        <v>80</v>
      </c>
      <c r="S2157" t="s">
        <v>27</v>
      </c>
    </row>
    <row r="2158" spans="1:19" x14ac:dyDescent="0.35">
      <c r="A2158" t="s">
        <v>44</v>
      </c>
      <c r="B2158">
        <v>18</v>
      </c>
      <c r="C2158" t="s">
        <v>235</v>
      </c>
      <c r="D2158">
        <v>143</v>
      </c>
      <c r="E2158" t="s">
        <v>167</v>
      </c>
      <c r="F2158" t="s">
        <v>22</v>
      </c>
      <c r="G2158" t="s">
        <v>23</v>
      </c>
      <c r="H2158">
        <v>250</v>
      </c>
      <c r="I2158" t="s">
        <v>236</v>
      </c>
      <c r="J2158" t="s">
        <v>26</v>
      </c>
      <c r="K2158">
        <v>3</v>
      </c>
      <c r="L2158">
        <v>1</v>
      </c>
      <c r="M2158" t="s">
        <v>25</v>
      </c>
      <c r="N2158" t="s">
        <v>26</v>
      </c>
      <c r="O2158" t="s">
        <v>25</v>
      </c>
      <c r="P2158" t="s">
        <v>30</v>
      </c>
      <c r="Q2158">
        <v>0</v>
      </c>
      <c r="R2158">
        <v>50</v>
      </c>
      <c r="S2158" t="s">
        <v>27</v>
      </c>
    </row>
    <row r="2159" spans="1:19" x14ac:dyDescent="0.35">
      <c r="A2159" t="s">
        <v>45</v>
      </c>
      <c r="B2159">
        <v>19</v>
      </c>
      <c r="C2159" t="s">
        <v>235</v>
      </c>
      <c r="D2159">
        <v>143</v>
      </c>
      <c r="E2159" t="s">
        <v>167</v>
      </c>
      <c r="F2159" t="s">
        <v>22</v>
      </c>
      <c r="G2159" t="s">
        <v>23</v>
      </c>
      <c r="H2159">
        <v>343</v>
      </c>
      <c r="I2159" t="s">
        <v>236</v>
      </c>
      <c r="J2159" t="s">
        <v>26</v>
      </c>
      <c r="K2159">
        <v>3</v>
      </c>
      <c r="L2159">
        <v>1</v>
      </c>
      <c r="M2159" t="s">
        <v>25</v>
      </c>
      <c r="N2159" t="s">
        <v>26</v>
      </c>
      <c r="O2159" t="s">
        <v>25</v>
      </c>
      <c r="P2159" t="s">
        <v>30</v>
      </c>
      <c r="Q2159">
        <v>36</v>
      </c>
      <c r="R2159">
        <v>66</v>
      </c>
      <c r="S2159" t="s">
        <v>27</v>
      </c>
    </row>
    <row r="2160" spans="1:19" x14ac:dyDescent="0.35">
      <c r="A2160" t="s">
        <v>46</v>
      </c>
      <c r="B2160">
        <v>20</v>
      </c>
      <c r="C2160" t="s">
        <v>235</v>
      </c>
      <c r="D2160">
        <v>143</v>
      </c>
      <c r="E2160" t="s">
        <v>167</v>
      </c>
      <c r="F2160" t="s">
        <v>22</v>
      </c>
      <c r="G2160" t="s">
        <v>23</v>
      </c>
      <c r="H2160">
        <v>100</v>
      </c>
      <c r="I2160" t="s">
        <v>236</v>
      </c>
      <c r="J2160" t="s">
        <v>26</v>
      </c>
      <c r="K2160">
        <v>3</v>
      </c>
      <c r="L2160">
        <v>1</v>
      </c>
      <c r="M2160" t="s">
        <v>25</v>
      </c>
      <c r="N2160" t="s">
        <v>26</v>
      </c>
      <c r="O2160" t="s">
        <v>25</v>
      </c>
      <c r="P2160" t="s">
        <v>30</v>
      </c>
      <c r="Q2160">
        <v>30</v>
      </c>
      <c r="R2160">
        <v>85</v>
      </c>
      <c r="S2160" t="s">
        <v>27</v>
      </c>
    </row>
    <row r="2161" spans="1:19" x14ac:dyDescent="0.35">
      <c r="A2161" t="s">
        <v>47</v>
      </c>
      <c r="B2161">
        <v>21</v>
      </c>
      <c r="C2161" t="s">
        <v>235</v>
      </c>
      <c r="D2161">
        <v>143</v>
      </c>
      <c r="E2161" t="s">
        <v>167</v>
      </c>
      <c r="F2161" t="s">
        <v>22</v>
      </c>
      <c r="G2161" t="s">
        <v>23</v>
      </c>
      <c r="H2161">
        <v>125</v>
      </c>
      <c r="I2161" t="s">
        <v>236</v>
      </c>
      <c r="J2161" t="s">
        <v>26</v>
      </c>
      <c r="K2161">
        <v>3</v>
      </c>
      <c r="L2161">
        <v>2</v>
      </c>
      <c r="M2161" t="s">
        <v>25</v>
      </c>
      <c r="N2161" t="s">
        <v>26</v>
      </c>
      <c r="O2161" t="s">
        <v>25</v>
      </c>
      <c r="P2161" t="s">
        <v>30</v>
      </c>
      <c r="Q2161">
        <v>35</v>
      </c>
      <c r="R2161">
        <v>130</v>
      </c>
      <c r="S2161" t="s">
        <v>27</v>
      </c>
    </row>
    <row r="2162" spans="1:19" x14ac:dyDescent="0.35">
      <c r="A2162" t="s">
        <v>48</v>
      </c>
      <c r="B2162">
        <v>22</v>
      </c>
      <c r="C2162" t="s">
        <v>235</v>
      </c>
      <c r="D2162">
        <v>143</v>
      </c>
      <c r="E2162" t="s">
        <v>167</v>
      </c>
      <c r="F2162" t="s">
        <v>22</v>
      </c>
      <c r="G2162" t="s">
        <v>23</v>
      </c>
      <c r="H2162">
        <v>139.25</v>
      </c>
      <c r="I2162" t="s">
        <v>236</v>
      </c>
      <c r="J2162" t="s">
        <v>26</v>
      </c>
      <c r="K2162">
        <v>3</v>
      </c>
      <c r="L2162">
        <v>1</v>
      </c>
      <c r="M2162" t="s">
        <v>25</v>
      </c>
      <c r="N2162" t="s">
        <v>26</v>
      </c>
      <c r="O2162" t="s">
        <v>30</v>
      </c>
      <c r="P2162" t="s">
        <v>30</v>
      </c>
      <c r="Q2162">
        <v>30</v>
      </c>
      <c r="R2162">
        <v>200</v>
      </c>
      <c r="S2162" t="s">
        <v>27</v>
      </c>
    </row>
    <row r="2163" spans="1:19" x14ac:dyDescent="0.35">
      <c r="A2163" t="s">
        <v>49</v>
      </c>
      <c r="B2163">
        <v>23</v>
      </c>
      <c r="C2163" t="s">
        <v>235</v>
      </c>
      <c r="D2163">
        <v>143</v>
      </c>
      <c r="E2163" t="s">
        <v>167</v>
      </c>
      <c r="F2163" t="s">
        <v>22</v>
      </c>
      <c r="G2163" t="s">
        <v>23</v>
      </c>
      <c r="H2163">
        <v>75</v>
      </c>
      <c r="I2163" t="s">
        <v>236</v>
      </c>
      <c r="J2163" t="s">
        <v>26</v>
      </c>
      <c r="K2163">
        <v>3</v>
      </c>
      <c r="L2163">
        <v>1</v>
      </c>
      <c r="M2163" t="s">
        <v>25</v>
      </c>
      <c r="N2163" t="s">
        <v>26</v>
      </c>
      <c r="O2163" t="s">
        <v>25</v>
      </c>
      <c r="P2163" t="s">
        <v>30</v>
      </c>
      <c r="Q2163">
        <v>0</v>
      </c>
      <c r="R2163">
        <v>75</v>
      </c>
      <c r="S2163" t="s">
        <v>27</v>
      </c>
    </row>
    <row r="2164" spans="1:19" x14ac:dyDescent="0.35">
      <c r="A2164" t="s">
        <v>50</v>
      </c>
      <c r="B2164">
        <v>24</v>
      </c>
      <c r="C2164" t="s">
        <v>235</v>
      </c>
      <c r="D2164">
        <v>143</v>
      </c>
      <c r="E2164" t="s">
        <v>167</v>
      </c>
      <c r="F2164" t="s">
        <v>22</v>
      </c>
      <c r="G2164" t="s">
        <v>23</v>
      </c>
      <c r="H2164">
        <v>100</v>
      </c>
      <c r="I2164" t="s">
        <v>236</v>
      </c>
      <c r="J2164" t="s">
        <v>26</v>
      </c>
      <c r="K2164">
        <v>3</v>
      </c>
      <c r="L2164">
        <v>1</v>
      </c>
      <c r="M2164" t="s">
        <v>25</v>
      </c>
      <c r="N2164" t="s">
        <v>26</v>
      </c>
      <c r="O2164" t="s">
        <v>30</v>
      </c>
      <c r="P2164" t="s">
        <v>30</v>
      </c>
      <c r="Q2164">
        <v>30</v>
      </c>
      <c r="R2164">
        <v>136</v>
      </c>
      <c r="S2164" t="s">
        <v>27</v>
      </c>
    </row>
    <row r="2165" spans="1:19" x14ac:dyDescent="0.35">
      <c r="A2165" t="s">
        <v>51</v>
      </c>
      <c r="B2165">
        <v>25</v>
      </c>
      <c r="C2165" t="s">
        <v>235</v>
      </c>
      <c r="D2165">
        <v>143</v>
      </c>
      <c r="E2165" t="s">
        <v>167</v>
      </c>
      <c r="F2165" t="s">
        <v>22</v>
      </c>
      <c r="G2165" t="s">
        <v>23</v>
      </c>
      <c r="H2165">
        <v>230</v>
      </c>
      <c r="I2165" t="s">
        <v>236</v>
      </c>
      <c r="J2165" t="s">
        <v>26</v>
      </c>
      <c r="K2165">
        <v>3</v>
      </c>
      <c r="L2165">
        <v>1</v>
      </c>
      <c r="M2165" t="s">
        <v>25</v>
      </c>
      <c r="N2165" t="s">
        <v>26</v>
      </c>
      <c r="O2165" t="s">
        <v>30</v>
      </c>
      <c r="P2165" t="s">
        <v>30</v>
      </c>
      <c r="Q2165">
        <v>15</v>
      </c>
      <c r="R2165">
        <v>120</v>
      </c>
      <c r="S2165" t="s">
        <v>31</v>
      </c>
    </row>
    <row r="2166" spans="1:19" x14ac:dyDescent="0.35">
      <c r="A2166" t="s">
        <v>52</v>
      </c>
      <c r="B2166">
        <v>26</v>
      </c>
      <c r="C2166" t="s">
        <v>235</v>
      </c>
      <c r="D2166">
        <v>143</v>
      </c>
      <c r="E2166" t="s">
        <v>167</v>
      </c>
      <c r="F2166" t="s">
        <v>22</v>
      </c>
      <c r="G2166" t="s">
        <v>23</v>
      </c>
      <c r="H2166">
        <v>208.8</v>
      </c>
      <c r="I2166" t="s">
        <v>236</v>
      </c>
      <c r="J2166" t="s">
        <v>26</v>
      </c>
      <c r="K2166">
        <v>3</v>
      </c>
      <c r="L2166">
        <v>1</v>
      </c>
      <c r="M2166" t="s">
        <v>25</v>
      </c>
      <c r="N2166" t="s">
        <v>26</v>
      </c>
      <c r="O2166" t="s">
        <v>30</v>
      </c>
      <c r="P2166" t="s">
        <v>30</v>
      </c>
      <c r="Q2166">
        <v>25</v>
      </c>
      <c r="R2166">
        <v>128.5</v>
      </c>
      <c r="S2166" t="s">
        <v>27</v>
      </c>
    </row>
    <row r="2167" spans="1:19" x14ac:dyDescent="0.35">
      <c r="A2167" t="s">
        <v>53</v>
      </c>
      <c r="B2167">
        <v>27</v>
      </c>
      <c r="C2167" t="s">
        <v>235</v>
      </c>
      <c r="D2167">
        <v>143</v>
      </c>
      <c r="E2167" t="s">
        <v>167</v>
      </c>
      <c r="F2167" t="s">
        <v>22</v>
      </c>
      <c r="G2167" t="s">
        <v>23</v>
      </c>
      <c r="H2167">
        <v>138.25</v>
      </c>
      <c r="I2167" t="s">
        <v>236</v>
      </c>
      <c r="J2167" t="s">
        <v>26</v>
      </c>
      <c r="K2167">
        <v>3</v>
      </c>
      <c r="L2167">
        <v>1</v>
      </c>
      <c r="M2167" t="s">
        <v>25</v>
      </c>
      <c r="N2167" t="s">
        <v>26</v>
      </c>
      <c r="O2167" t="s">
        <v>25</v>
      </c>
      <c r="P2167" t="s">
        <v>30</v>
      </c>
      <c r="Q2167">
        <v>24</v>
      </c>
      <c r="R2167">
        <v>85</v>
      </c>
      <c r="S2167" t="s">
        <v>27</v>
      </c>
    </row>
    <row r="2168" spans="1:19" x14ac:dyDescent="0.35">
      <c r="A2168" t="s">
        <v>54</v>
      </c>
      <c r="B2168">
        <v>28</v>
      </c>
      <c r="C2168" t="s">
        <v>235</v>
      </c>
      <c r="D2168">
        <v>143</v>
      </c>
      <c r="E2168" t="s">
        <v>167</v>
      </c>
      <c r="F2168" t="s">
        <v>22</v>
      </c>
      <c r="G2168" t="s">
        <v>23</v>
      </c>
      <c r="H2168">
        <v>175</v>
      </c>
      <c r="I2168" t="s">
        <v>236</v>
      </c>
      <c r="J2168" t="s">
        <v>26</v>
      </c>
      <c r="K2168">
        <v>3</v>
      </c>
      <c r="L2168">
        <v>1</v>
      </c>
      <c r="M2168" t="s">
        <v>25</v>
      </c>
      <c r="N2168" t="s">
        <v>26</v>
      </c>
      <c r="O2168" t="s">
        <v>30</v>
      </c>
      <c r="P2168" t="s">
        <v>30</v>
      </c>
      <c r="Q2168">
        <v>20</v>
      </c>
      <c r="R2168">
        <v>100</v>
      </c>
      <c r="S2168" t="s">
        <v>27</v>
      </c>
    </row>
    <row r="2169" spans="1:19" x14ac:dyDescent="0.35">
      <c r="A2169" t="s">
        <v>55</v>
      </c>
      <c r="B2169">
        <v>29</v>
      </c>
      <c r="C2169" t="s">
        <v>235</v>
      </c>
      <c r="D2169">
        <v>143</v>
      </c>
      <c r="E2169" t="s">
        <v>167</v>
      </c>
      <c r="F2169" t="s">
        <v>22</v>
      </c>
      <c r="G2169" t="s">
        <v>23</v>
      </c>
      <c r="H2169" s="6">
        <v>0</v>
      </c>
      <c r="I2169" t="s">
        <v>236</v>
      </c>
      <c r="J2169" t="s">
        <v>26</v>
      </c>
      <c r="K2169">
        <v>3</v>
      </c>
      <c r="L2169">
        <v>1</v>
      </c>
      <c r="M2169" t="s">
        <v>30</v>
      </c>
      <c r="N2169" t="s">
        <v>26</v>
      </c>
      <c r="O2169" t="s">
        <v>30</v>
      </c>
      <c r="P2169" t="s">
        <v>30</v>
      </c>
      <c r="Q2169">
        <v>0</v>
      </c>
      <c r="R2169">
        <v>85</v>
      </c>
      <c r="S2169" t="s">
        <v>27</v>
      </c>
    </row>
    <row r="2170" spans="1:19" x14ac:dyDescent="0.35">
      <c r="A2170" t="s">
        <v>56</v>
      </c>
      <c r="B2170">
        <v>30</v>
      </c>
      <c r="C2170" t="s">
        <v>235</v>
      </c>
      <c r="D2170">
        <v>143</v>
      </c>
      <c r="E2170" t="s">
        <v>167</v>
      </c>
      <c r="F2170" t="s">
        <v>22</v>
      </c>
      <c r="G2170" t="s">
        <v>23</v>
      </c>
      <c r="H2170">
        <v>100</v>
      </c>
      <c r="I2170" t="s">
        <v>236</v>
      </c>
      <c r="J2170" t="s">
        <v>26</v>
      </c>
      <c r="K2170">
        <v>3</v>
      </c>
      <c r="L2170">
        <v>1</v>
      </c>
      <c r="M2170" t="s">
        <v>25</v>
      </c>
      <c r="N2170" t="s">
        <v>26</v>
      </c>
      <c r="O2170" t="s">
        <v>25</v>
      </c>
      <c r="P2170" t="s">
        <v>30</v>
      </c>
      <c r="Q2170">
        <v>24</v>
      </c>
      <c r="R2170">
        <v>100</v>
      </c>
      <c r="S2170" t="s">
        <v>27</v>
      </c>
    </row>
    <row r="2171" spans="1:19" x14ac:dyDescent="0.35">
      <c r="A2171" t="s">
        <v>57</v>
      </c>
      <c r="B2171">
        <v>31</v>
      </c>
      <c r="C2171" t="s">
        <v>235</v>
      </c>
      <c r="D2171">
        <v>143</v>
      </c>
      <c r="E2171" t="s">
        <v>167</v>
      </c>
      <c r="F2171" t="s">
        <v>22</v>
      </c>
      <c r="G2171" t="s">
        <v>23</v>
      </c>
      <c r="H2171">
        <v>123</v>
      </c>
      <c r="I2171" t="s">
        <v>236</v>
      </c>
      <c r="J2171" t="s">
        <v>26</v>
      </c>
      <c r="K2171">
        <v>3</v>
      </c>
      <c r="L2171">
        <v>1</v>
      </c>
      <c r="M2171" t="s">
        <v>30</v>
      </c>
      <c r="N2171" t="s">
        <v>26</v>
      </c>
      <c r="O2171" t="s">
        <v>25</v>
      </c>
      <c r="P2171" t="s">
        <v>30</v>
      </c>
      <c r="Q2171">
        <v>20</v>
      </c>
      <c r="R2171">
        <v>123</v>
      </c>
      <c r="S2171" t="s">
        <v>27</v>
      </c>
    </row>
    <row r="2172" spans="1:19" x14ac:dyDescent="0.35">
      <c r="A2172" t="s">
        <v>58</v>
      </c>
      <c r="B2172">
        <v>32</v>
      </c>
      <c r="C2172" t="s">
        <v>235</v>
      </c>
      <c r="D2172">
        <v>143</v>
      </c>
      <c r="E2172" t="s">
        <v>167</v>
      </c>
      <c r="F2172" t="s">
        <v>22</v>
      </c>
      <c r="G2172" t="s">
        <v>23</v>
      </c>
      <c r="H2172">
        <v>100</v>
      </c>
      <c r="I2172" t="s">
        <v>236</v>
      </c>
      <c r="J2172" t="s">
        <v>26</v>
      </c>
      <c r="K2172">
        <v>3</v>
      </c>
      <c r="L2172">
        <v>1</v>
      </c>
      <c r="M2172" t="s">
        <v>25</v>
      </c>
      <c r="N2172" t="s">
        <v>26</v>
      </c>
      <c r="O2172" t="s">
        <v>30</v>
      </c>
      <c r="P2172" t="s">
        <v>30</v>
      </c>
      <c r="Q2172">
        <v>30</v>
      </c>
      <c r="R2172">
        <v>100</v>
      </c>
      <c r="S2172" t="s">
        <v>27</v>
      </c>
    </row>
    <row r="2173" spans="1:19" x14ac:dyDescent="0.35">
      <c r="A2173" t="s">
        <v>59</v>
      </c>
      <c r="B2173">
        <v>33</v>
      </c>
      <c r="C2173" t="s">
        <v>235</v>
      </c>
      <c r="D2173">
        <v>143</v>
      </c>
      <c r="E2173" t="s">
        <v>167</v>
      </c>
      <c r="F2173" t="s">
        <v>22</v>
      </c>
      <c r="G2173" t="s">
        <v>23</v>
      </c>
      <c r="H2173">
        <v>148</v>
      </c>
      <c r="I2173" t="s">
        <v>236</v>
      </c>
      <c r="J2173" t="s">
        <v>26</v>
      </c>
      <c r="K2173">
        <v>3</v>
      </c>
      <c r="L2173">
        <v>1</v>
      </c>
      <c r="M2173" t="s">
        <v>25</v>
      </c>
      <c r="N2173" t="s">
        <v>26</v>
      </c>
      <c r="O2173" t="s">
        <v>25</v>
      </c>
      <c r="P2173" t="s">
        <v>30</v>
      </c>
      <c r="Q2173">
        <v>30</v>
      </c>
      <c r="R2173">
        <v>108</v>
      </c>
      <c r="S2173" t="s">
        <v>27</v>
      </c>
    </row>
    <row r="2174" spans="1:19" x14ac:dyDescent="0.35">
      <c r="A2174" t="s">
        <v>60</v>
      </c>
      <c r="B2174">
        <v>34</v>
      </c>
      <c r="C2174" t="s">
        <v>235</v>
      </c>
      <c r="D2174">
        <v>143</v>
      </c>
      <c r="E2174" t="s">
        <v>167</v>
      </c>
      <c r="F2174" t="s">
        <v>22</v>
      </c>
      <c r="G2174" t="s">
        <v>23</v>
      </c>
      <c r="H2174">
        <v>195</v>
      </c>
      <c r="I2174" t="s">
        <v>236</v>
      </c>
      <c r="J2174" t="s">
        <v>26</v>
      </c>
      <c r="K2174">
        <v>3</v>
      </c>
      <c r="L2174">
        <v>1</v>
      </c>
      <c r="M2174" t="s">
        <v>25</v>
      </c>
      <c r="N2174">
        <v>18</v>
      </c>
      <c r="O2174" t="s">
        <v>30</v>
      </c>
      <c r="P2174" t="s">
        <v>30</v>
      </c>
      <c r="Q2174">
        <v>30</v>
      </c>
      <c r="R2174">
        <v>120</v>
      </c>
      <c r="S2174" t="s">
        <v>27</v>
      </c>
    </row>
    <row r="2175" spans="1:19" x14ac:dyDescent="0.35">
      <c r="A2175" t="s">
        <v>61</v>
      </c>
      <c r="B2175">
        <v>35</v>
      </c>
      <c r="C2175" t="s">
        <v>235</v>
      </c>
      <c r="D2175">
        <v>143</v>
      </c>
      <c r="E2175" t="s">
        <v>167</v>
      </c>
      <c r="F2175" t="s">
        <v>22</v>
      </c>
      <c r="G2175" t="s">
        <v>23</v>
      </c>
      <c r="H2175">
        <v>150</v>
      </c>
      <c r="I2175" t="s">
        <v>236</v>
      </c>
      <c r="J2175" t="s">
        <v>26</v>
      </c>
      <c r="K2175">
        <v>3</v>
      </c>
      <c r="L2175">
        <v>1</v>
      </c>
      <c r="M2175" t="s">
        <v>25</v>
      </c>
      <c r="N2175" t="s">
        <v>26</v>
      </c>
      <c r="O2175" t="s">
        <v>25</v>
      </c>
      <c r="P2175" t="s">
        <v>30</v>
      </c>
      <c r="Q2175">
        <v>30</v>
      </c>
      <c r="R2175">
        <v>110</v>
      </c>
      <c r="S2175" t="s">
        <v>27</v>
      </c>
    </row>
    <row r="2176" spans="1:19" x14ac:dyDescent="0.35">
      <c r="A2176" t="s">
        <v>62</v>
      </c>
      <c r="B2176">
        <v>36</v>
      </c>
      <c r="C2176" t="s">
        <v>235</v>
      </c>
      <c r="D2176">
        <v>143</v>
      </c>
      <c r="E2176" t="s">
        <v>167</v>
      </c>
      <c r="F2176" t="s">
        <v>22</v>
      </c>
      <c r="G2176" t="s">
        <v>23</v>
      </c>
      <c r="H2176">
        <v>143</v>
      </c>
      <c r="I2176" t="s">
        <v>236</v>
      </c>
      <c r="J2176" t="s">
        <v>26</v>
      </c>
      <c r="K2176">
        <v>3</v>
      </c>
      <c r="L2176">
        <v>1</v>
      </c>
      <c r="M2176" t="s">
        <v>25</v>
      </c>
      <c r="N2176">
        <v>18</v>
      </c>
      <c r="O2176" t="s">
        <v>30</v>
      </c>
      <c r="P2176" t="s">
        <v>30</v>
      </c>
      <c r="Q2176">
        <v>5</v>
      </c>
      <c r="R2176" s="5">
        <f>(2/3)*73</f>
        <v>48.666666666666664</v>
      </c>
      <c r="S2176" t="s">
        <v>27</v>
      </c>
    </row>
    <row r="2177" spans="1:19" x14ac:dyDescent="0.35">
      <c r="A2177" t="s">
        <v>63</v>
      </c>
      <c r="B2177">
        <v>37</v>
      </c>
      <c r="C2177" t="s">
        <v>235</v>
      </c>
      <c r="D2177">
        <v>143</v>
      </c>
      <c r="E2177" t="s">
        <v>167</v>
      </c>
      <c r="F2177" t="s">
        <v>22</v>
      </c>
      <c r="G2177" t="s">
        <v>23</v>
      </c>
      <c r="H2177">
        <v>75</v>
      </c>
      <c r="I2177" t="s">
        <v>236</v>
      </c>
      <c r="J2177" t="s">
        <v>26</v>
      </c>
      <c r="K2177">
        <v>3</v>
      </c>
      <c r="L2177">
        <v>1</v>
      </c>
      <c r="M2177" t="s">
        <v>25</v>
      </c>
      <c r="N2177" t="s">
        <v>26</v>
      </c>
      <c r="O2177" t="s">
        <v>25</v>
      </c>
      <c r="P2177" t="s">
        <v>30</v>
      </c>
      <c r="Q2177">
        <v>30</v>
      </c>
      <c r="R2177">
        <v>100</v>
      </c>
      <c r="S2177" t="s">
        <v>27</v>
      </c>
    </row>
    <row r="2178" spans="1:19" x14ac:dyDescent="0.35">
      <c r="A2178" t="s">
        <v>64</v>
      </c>
      <c r="B2178">
        <v>38</v>
      </c>
      <c r="C2178" t="s">
        <v>235</v>
      </c>
      <c r="D2178">
        <v>143</v>
      </c>
      <c r="E2178" t="s">
        <v>167</v>
      </c>
      <c r="F2178" t="s">
        <v>22</v>
      </c>
      <c r="G2178" t="s">
        <v>23</v>
      </c>
      <c r="H2178">
        <v>125</v>
      </c>
      <c r="I2178" t="s">
        <v>236</v>
      </c>
      <c r="J2178" t="s">
        <v>26</v>
      </c>
      <c r="K2178">
        <v>3</v>
      </c>
      <c r="L2178">
        <v>1</v>
      </c>
      <c r="M2178" t="s">
        <v>25</v>
      </c>
      <c r="N2178" t="s">
        <v>26</v>
      </c>
      <c r="O2178" t="s">
        <v>25</v>
      </c>
      <c r="P2178" t="s">
        <v>30</v>
      </c>
      <c r="Q2178">
        <v>12</v>
      </c>
      <c r="R2178">
        <v>140</v>
      </c>
      <c r="S2178" t="s">
        <v>27</v>
      </c>
    </row>
    <row r="2179" spans="1:19" x14ac:dyDescent="0.35">
      <c r="A2179" t="s">
        <v>65</v>
      </c>
      <c r="B2179">
        <v>39</v>
      </c>
      <c r="C2179" t="s">
        <v>235</v>
      </c>
      <c r="D2179">
        <v>143</v>
      </c>
      <c r="E2179" t="s">
        <v>167</v>
      </c>
      <c r="F2179" t="s">
        <v>22</v>
      </c>
      <c r="G2179" t="s">
        <v>23</v>
      </c>
      <c r="H2179">
        <v>78.5</v>
      </c>
      <c r="I2179" t="s">
        <v>236</v>
      </c>
      <c r="J2179" t="s">
        <v>26</v>
      </c>
      <c r="K2179">
        <v>3</v>
      </c>
      <c r="L2179">
        <v>1</v>
      </c>
      <c r="M2179" t="s">
        <v>25</v>
      </c>
      <c r="N2179" t="s">
        <v>26</v>
      </c>
      <c r="O2179" t="s">
        <v>25</v>
      </c>
      <c r="P2179" t="s">
        <v>30</v>
      </c>
      <c r="Q2179">
        <v>24</v>
      </c>
      <c r="R2179">
        <v>68.5</v>
      </c>
      <c r="S2179" t="s">
        <v>27</v>
      </c>
    </row>
    <row r="2180" spans="1:19" x14ac:dyDescent="0.35">
      <c r="A2180" t="s">
        <v>66</v>
      </c>
      <c r="B2180">
        <v>40</v>
      </c>
      <c r="C2180" t="s">
        <v>235</v>
      </c>
      <c r="D2180">
        <v>143</v>
      </c>
      <c r="E2180" t="s">
        <v>167</v>
      </c>
      <c r="F2180" t="s">
        <v>22</v>
      </c>
      <c r="G2180" t="s">
        <v>23</v>
      </c>
      <c r="H2180">
        <v>85</v>
      </c>
      <c r="I2180" t="s">
        <v>236</v>
      </c>
      <c r="J2180" t="s">
        <v>26</v>
      </c>
      <c r="K2180">
        <v>3</v>
      </c>
      <c r="L2180">
        <v>1</v>
      </c>
      <c r="M2180" t="s">
        <v>30</v>
      </c>
      <c r="N2180">
        <v>18</v>
      </c>
      <c r="O2180" t="s">
        <v>30</v>
      </c>
      <c r="P2180" t="s">
        <v>30</v>
      </c>
      <c r="Q2180">
        <v>24</v>
      </c>
      <c r="R2180">
        <v>75</v>
      </c>
      <c r="S2180" t="s">
        <v>27</v>
      </c>
    </row>
    <row r="2181" spans="1:19" x14ac:dyDescent="0.35">
      <c r="A2181" t="s">
        <v>67</v>
      </c>
      <c r="B2181">
        <v>41</v>
      </c>
      <c r="C2181" t="s">
        <v>235</v>
      </c>
      <c r="D2181">
        <v>143</v>
      </c>
      <c r="E2181" t="s">
        <v>167</v>
      </c>
      <c r="F2181" t="s">
        <v>22</v>
      </c>
      <c r="G2181" t="s">
        <v>23</v>
      </c>
      <c r="H2181">
        <v>160</v>
      </c>
      <c r="I2181" t="s">
        <v>236</v>
      </c>
      <c r="J2181" t="s">
        <v>26</v>
      </c>
      <c r="K2181">
        <v>3</v>
      </c>
      <c r="L2181">
        <v>1</v>
      </c>
      <c r="M2181" t="s">
        <v>25</v>
      </c>
      <c r="N2181" t="s">
        <v>26</v>
      </c>
      <c r="O2181" t="s">
        <v>25</v>
      </c>
      <c r="P2181" t="s">
        <v>30</v>
      </c>
      <c r="Q2181">
        <v>0</v>
      </c>
      <c r="R2181">
        <v>158</v>
      </c>
      <c r="S2181" t="s">
        <v>27</v>
      </c>
    </row>
    <row r="2182" spans="1:19" x14ac:dyDescent="0.35">
      <c r="A2182" t="s">
        <v>68</v>
      </c>
      <c r="B2182">
        <v>42</v>
      </c>
      <c r="C2182" t="s">
        <v>235</v>
      </c>
      <c r="D2182">
        <v>143</v>
      </c>
      <c r="E2182" t="s">
        <v>167</v>
      </c>
      <c r="F2182" t="s">
        <v>22</v>
      </c>
      <c r="G2182" t="s">
        <v>23</v>
      </c>
      <c r="H2182">
        <v>95</v>
      </c>
      <c r="I2182" t="s">
        <v>236</v>
      </c>
      <c r="J2182" t="s">
        <v>26</v>
      </c>
      <c r="K2182">
        <v>3</v>
      </c>
      <c r="L2182">
        <v>1</v>
      </c>
      <c r="M2182" t="s">
        <v>25</v>
      </c>
      <c r="N2182">
        <v>18</v>
      </c>
      <c r="O2182" t="s">
        <v>25</v>
      </c>
      <c r="P2182" t="s">
        <v>30</v>
      </c>
      <c r="Q2182">
        <v>30</v>
      </c>
      <c r="R2182">
        <v>122</v>
      </c>
      <c r="S2182" t="s">
        <v>27</v>
      </c>
    </row>
    <row r="2183" spans="1:19" x14ac:dyDescent="0.35">
      <c r="A2183" t="s">
        <v>69</v>
      </c>
      <c r="B2183">
        <v>44</v>
      </c>
      <c r="C2183" t="s">
        <v>235</v>
      </c>
      <c r="D2183">
        <v>143</v>
      </c>
      <c r="E2183" t="s">
        <v>167</v>
      </c>
      <c r="F2183" t="s">
        <v>22</v>
      </c>
      <c r="G2183" t="s">
        <v>23</v>
      </c>
      <c r="H2183">
        <v>135</v>
      </c>
      <c r="I2183" t="s">
        <v>236</v>
      </c>
      <c r="J2183" t="s">
        <v>26</v>
      </c>
      <c r="K2183">
        <v>3</v>
      </c>
      <c r="L2183">
        <v>1</v>
      </c>
      <c r="M2183" t="s">
        <v>25</v>
      </c>
      <c r="N2183" t="s">
        <v>26</v>
      </c>
      <c r="O2183" t="s">
        <v>30</v>
      </c>
      <c r="P2183" t="s">
        <v>30</v>
      </c>
      <c r="Q2183">
        <v>10</v>
      </c>
      <c r="R2183">
        <v>135</v>
      </c>
      <c r="S2183" t="s">
        <v>27</v>
      </c>
    </row>
    <row r="2184" spans="1:19" x14ac:dyDescent="0.35">
      <c r="A2184" t="s">
        <v>70</v>
      </c>
      <c r="B2184">
        <v>45</v>
      </c>
      <c r="C2184" t="s">
        <v>235</v>
      </c>
      <c r="D2184">
        <v>143</v>
      </c>
      <c r="E2184" t="s">
        <v>167</v>
      </c>
      <c r="F2184" t="s">
        <v>22</v>
      </c>
      <c r="G2184" t="s">
        <v>23</v>
      </c>
      <c r="H2184">
        <v>90</v>
      </c>
      <c r="I2184" t="s">
        <v>236</v>
      </c>
      <c r="J2184" t="s">
        <v>26</v>
      </c>
      <c r="K2184">
        <v>3</v>
      </c>
      <c r="L2184">
        <v>1</v>
      </c>
      <c r="M2184" t="s">
        <v>25</v>
      </c>
      <c r="N2184">
        <v>18</v>
      </c>
      <c r="O2184" t="s">
        <v>25</v>
      </c>
      <c r="P2184" t="s">
        <v>30</v>
      </c>
      <c r="Q2184">
        <v>30</v>
      </c>
      <c r="R2184">
        <v>75</v>
      </c>
      <c r="S2184" t="s">
        <v>27</v>
      </c>
    </row>
    <row r="2185" spans="1:19" x14ac:dyDescent="0.35">
      <c r="A2185" t="s">
        <v>71</v>
      </c>
      <c r="B2185">
        <v>46</v>
      </c>
      <c r="C2185" t="s">
        <v>235</v>
      </c>
      <c r="D2185">
        <v>143</v>
      </c>
      <c r="E2185" t="s">
        <v>167</v>
      </c>
      <c r="F2185" t="s">
        <v>22</v>
      </c>
      <c r="G2185" t="s">
        <v>23</v>
      </c>
      <c r="H2185">
        <v>100</v>
      </c>
      <c r="I2185" t="s">
        <v>236</v>
      </c>
      <c r="J2185" t="s">
        <v>26</v>
      </c>
      <c r="K2185">
        <v>3</v>
      </c>
      <c r="L2185">
        <v>1</v>
      </c>
      <c r="M2185" t="s">
        <v>25</v>
      </c>
      <c r="N2185" t="s">
        <v>26</v>
      </c>
      <c r="O2185" t="s">
        <v>25</v>
      </c>
      <c r="P2185" t="s">
        <v>25</v>
      </c>
      <c r="Q2185">
        <v>0</v>
      </c>
      <c r="R2185">
        <v>115</v>
      </c>
      <c r="S2185" t="s">
        <v>27</v>
      </c>
    </row>
    <row r="2186" spans="1:19" x14ac:dyDescent="0.35">
      <c r="A2186" t="s">
        <v>72</v>
      </c>
      <c r="B2186">
        <v>47</v>
      </c>
      <c r="C2186" t="s">
        <v>235</v>
      </c>
      <c r="D2186">
        <v>143</v>
      </c>
      <c r="E2186" t="s">
        <v>167</v>
      </c>
      <c r="F2186" t="s">
        <v>22</v>
      </c>
      <c r="G2186" t="s">
        <v>23</v>
      </c>
      <c r="H2186">
        <v>37.15</v>
      </c>
      <c r="I2186" t="s">
        <v>236</v>
      </c>
      <c r="J2186" t="s">
        <v>26</v>
      </c>
      <c r="K2186">
        <v>3</v>
      </c>
      <c r="L2186">
        <v>1</v>
      </c>
      <c r="M2186" t="s">
        <v>30</v>
      </c>
      <c r="N2186" t="s">
        <v>26</v>
      </c>
      <c r="O2186" t="s">
        <v>25</v>
      </c>
      <c r="P2186" t="s">
        <v>30</v>
      </c>
      <c r="Q2186">
        <v>5</v>
      </c>
      <c r="R2186">
        <v>100</v>
      </c>
      <c r="S2186" t="s">
        <v>27</v>
      </c>
    </row>
    <row r="2187" spans="1:19" x14ac:dyDescent="0.35">
      <c r="A2187" t="s">
        <v>73</v>
      </c>
      <c r="B2187">
        <v>48</v>
      </c>
      <c r="C2187" t="s">
        <v>235</v>
      </c>
      <c r="D2187">
        <v>143</v>
      </c>
      <c r="E2187" t="s">
        <v>167</v>
      </c>
      <c r="F2187" t="s">
        <v>22</v>
      </c>
      <c r="G2187" t="s">
        <v>23</v>
      </c>
      <c r="H2187">
        <v>75</v>
      </c>
      <c r="I2187" t="s">
        <v>236</v>
      </c>
      <c r="J2187" t="s">
        <v>26</v>
      </c>
      <c r="K2187">
        <v>3</v>
      </c>
      <c r="L2187">
        <v>2</v>
      </c>
      <c r="M2187" t="s">
        <v>25</v>
      </c>
      <c r="N2187" t="s">
        <v>26</v>
      </c>
      <c r="O2187" t="s">
        <v>30</v>
      </c>
      <c r="P2187" t="s">
        <v>30</v>
      </c>
      <c r="Q2187">
        <v>20</v>
      </c>
      <c r="R2187">
        <v>68</v>
      </c>
      <c r="S2187" t="s">
        <v>27</v>
      </c>
    </row>
    <row r="2188" spans="1:19" x14ac:dyDescent="0.35">
      <c r="A2188" t="s">
        <v>74</v>
      </c>
      <c r="B2188">
        <v>49</v>
      </c>
      <c r="C2188" t="s">
        <v>235</v>
      </c>
      <c r="D2188">
        <v>143</v>
      </c>
      <c r="E2188" t="s">
        <v>167</v>
      </c>
      <c r="F2188" t="s">
        <v>22</v>
      </c>
      <c r="G2188" t="s">
        <v>23</v>
      </c>
      <c r="H2188">
        <v>90</v>
      </c>
      <c r="I2188" t="s">
        <v>236</v>
      </c>
      <c r="J2188" t="s">
        <v>26</v>
      </c>
      <c r="K2188">
        <v>3</v>
      </c>
      <c r="L2188">
        <v>1</v>
      </c>
      <c r="M2188" t="s">
        <v>25</v>
      </c>
      <c r="N2188" t="s">
        <v>26</v>
      </c>
      <c r="O2188" t="s">
        <v>25</v>
      </c>
      <c r="P2188" t="s">
        <v>25</v>
      </c>
      <c r="Q2188">
        <v>30</v>
      </c>
      <c r="R2188">
        <v>68</v>
      </c>
      <c r="S2188" t="s">
        <v>27</v>
      </c>
    </row>
    <row r="2189" spans="1:19" x14ac:dyDescent="0.35">
      <c r="A2189" t="s">
        <v>75</v>
      </c>
      <c r="B2189">
        <v>50</v>
      </c>
      <c r="C2189" t="s">
        <v>235</v>
      </c>
      <c r="D2189">
        <v>143</v>
      </c>
      <c r="E2189" t="s">
        <v>167</v>
      </c>
      <c r="F2189" t="s">
        <v>22</v>
      </c>
      <c r="G2189" t="s">
        <v>23</v>
      </c>
      <c r="H2189">
        <v>75</v>
      </c>
      <c r="I2189" t="s">
        <v>236</v>
      </c>
      <c r="J2189" t="s">
        <v>26</v>
      </c>
      <c r="K2189">
        <v>3</v>
      </c>
      <c r="L2189">
        <v>1</v>
      </c>
      <c r="M2189" t="s">
        <v>25</v>
      </c>
      <c r="N2189" t="s">
        <v>26</v>
      </c>
      <c r="O2189" t="s">
        <v>25</v>
      </c>
      <c r="P2189" t="s">
        <v>30</v>
      </c>
      <c r="Q2189">
        <v>0</v>
      </c>
      <c r="R2189">
        <v>190</v>
      </c>
      <c r="S2189" t="s">
        <v>27</v>
      </c>
    </row>
    <row r="2190" spans="1:19" x14ac:dyDescent="0.35">
      <c r="A2190" t="s">
        <v>76</v>
      </c>
      <c r="B2190">
        <v>51</v>
      </c>
      <c r="C2190" t="s">
        <v>235</v>
      </c>
      <c r="D2190">
        <v>143</v>
      </c>
      <c r="E2190" t="s">
        <v>167</v>
      </c>
      <c r="F2190" t="s">
        <v>22</v>
      </c>
      <c r="G2190" t="s">
        <v>23</v>
      </c>
      <c r="H2190">
        <v>190</v>
      </c>
      <c r="I2190" t="s">
        <v>236</v>
      </c>
      <c r="J2190" t="s">
        <v>26</v>
      </c>
      <c r="K2190">
        <v>3</v>
      </c>
      <c r="L2190">
        <v>1</v>
      </c>
      <c r="M2190" t="s">
        <v>25</v>
      </c>
      <c r="N2190" t="s">
        <v>26</v>
      </c>
      <c r="O2190" t="s">
        <v>30</v>
      </c>
      <c r="P2190" t="s">
        <v>30</v>
      </c>
      <c r="Q2190">
        <v>30</v>
      </c>
      <c r="R2190">
        <v>140</v>
      </c>
      <c r="S2190" t="s">
        <v>27</v>
      </c>
    </row>
    <row r="2191" spans="1:19" x14ac:dyDescent="0.35">
      <c r="A2191" t="s">
        <v>77</v>
      </c>
      <c r="B2191">
        <v>53</v>
      </c>
      <c r="C2191" t="s">
        <v>235</v>
      </c>
      <c r="D2191">
        <v>143</v>
      </c>
      <c r="E2191" t="s">
        <v>167</v>
      </c>
      <c r="F2191" t="s">
        <v>22</v>
      </c>
      <c r="G2191" t="s">
        <v>23</v>
      </c>
      <c r="H2191">
        <v>135</v>
      </c>
      <c r="I2191" t="s">
        <v>236</v>
      </c>
      <c r="J2191" t="s">
        <v>26</v>
      </c>
      <c r="K2191">
        <v>3</v>
      </c>
      <c r="L2191">
        <v>1</v>
      </c>
      <c r="M2191" t="s">
        <v>25</v>
      </c>
      <c r="N2191" t="s">
        <v>26</v>
      </c>
      <c r="O2191" t="s">
        <v>25</v>
      </c>
      <c r="P2191" t="s">
        <v>30</v>
      </c>
      <c r="Q2191">
        <v>8</v>
      </c>
      <c r="R2191">
        <f>2*135</f>
        <v>270</v>
      </c>
      <c r="S2191" t="s">
        <v>27</v>
      </c>
    </row>
    <row r="2192" spans="1:19" x14ac:dyDescent="0.35">
      <c r="A2192" t="s">
        <v>79</v>
      </c>
      <c r="B2192">
        <v>54</v>
      </c>
      <c r="C2192" t="s">
        <v>235</v>
      </c>
      <c r="D2192">
        <v>143</v>
      </c>
      <c r="E2192" t="s">
        <v>167</v>
      </c>
      <c r="F2192" t="s">
        <v>22</v>
      </c>
      <c r="G2192" t="s">
        <v>23</v>
      </c>
      <c r="H2192">
        <v>70</v>
      </c>
      <c r="I2192" t="s">
        <v>236</v>
      </c>
      <c r="J2192" t="s">
        <v>26</v>
      </c>
      <c r="K2192">
        <v>3</v>
      </c>
      <c r="L2192">
        <v>1</v>
      </c>
      <c r="M2192" t="s">
        <v>25</v>
      </c>
      <c r="N2192" t="s">
        <v>26</v>
      </c>
      <c r="O2192" t="s">
        <v>30</v>
      </c>
      <c r="P2192" t="s">
        <v>25</v>
      </c>
      <c r="Q2192">
        <v>12</v>
      </c>
      <c r="R2192">
        <v>65</v>
      </c>
      <c r="S2192" t="s">
        <v>27</v>
      </c>
    </row>
    <row r="2193" spans="1:19" x14ac:dyDescent="0.35">
      <c r="A2193" t="s">
        <v>80</v>
      </c>
      <c r="B2193">
        <v>55</v>
      </c>
      <c r="C2193" t="s">
        <v>235</v>
      </c>
      <c r="D2193">
        <v>143</v>
      </c>
      <c r="E2193" t="s">
        <v>167</v>
      </c>
      <c r="F2193" t="s">
        <v>22</v>
      </c>
      <c r="G2193" t="s">
        <v>23</v>
      </c>
      <c r="H2193">
        <v>57</v>
      </c>
      <c r="I2193" t="s">
        <v>236</v>
      </c>
      <c r="J2193" t="s">
        <v>26</v>
      </c>
      <c r="K2193">
        <v>3</v>
      </c>
      <c r="L2193">
        <v>1</v>
      </c>
      <c r="M2193" t="s">
        <v>25</v>
      </c>
      <c r="N2193" t="s">
        <v>26</v>
      </c>
      <c r="O2193" t="s">
        <v>25</v>
      </c>
      <c r="P2193" t="s">
        <v>30</v>
      </c>
      <c r="Q2193">
        <v>0</v>
      </c>
      <c r="R2193">
        <v>57</v>
      </c>
      <c r="S2193" t="s">
        <v>27</v>
      </c>
    </row>
    <row r="2194" spans="1:19" x14ac:dyDescent="0.35">
      <c r="A2194" t="s">
        <v>81</v>
      </c>
      <c r="B2194">
        <v>56</v>
      </c>
      <c r="C2194" t="s">
        <v>235</v>
      </c>
      <c r="D2194">
        <v>143</v>
      </c>
      <c r="E2194" t="s">
        <v>167</v>
      </c>
      <c r="F2194" t="s">
        <v>22</v>
      </c>
      <c r="G2194" t="s">
        <v>23</v>
      </c>
      <c r="H2194">
        <v>130</v>
      </c>
      <c r="I2194" t="s">
        <v>236</v>
      </c>
      <c r="J2194" t="s">
        <v>26</v>
      </c>
      <c r="K2194">
        <v>3</v>
      </c>
      <c r="L2194">
        <v>1</v>
      </c>
      <c r="M2194" t="s">
        <v>25</v>
      </c>
      <c r="N2194" t="s">
        <v>26</v>
      </c>
      <c r="O2194" t="s">
        <v>25</v>
      </c>
      <c r="P2194" t="s">
        <v>30</v>
      </c>
      <c r="Q2194">
        <v>30</v>
      </c>
      <c r="R2194">
        <v>110</v>
      </c>
      <c r="S2194" t="s">
        <v>27</v>
      </c>
    </row>
    <row r="2195" spans="1:19" x14ac:dyDescent="0.35">
      <c r="A2195" t="s">
        <v>19</v>
      </c>
      <c r="B2195">
        <v>1</v>
      </c>
      <c r="C2195" t="s">
        <v>237</v>
      </c>
      <c r="D2195">
        <v>144</v>
      </c>
      <c r="E2195" t="s">
        <v>238</v>
      </c>
      <c r="F2195" t="s">
        <v>95</v>
      </c>
      <c r="G2195" t="s">
        <v>23</v>
      </c>
      <c r="H2195">
        <v>75</v>
      </c>
      <c r="I2195" t="s">
        <v>25</v>
      </c>
      <c r="K2195">
        <v>0</v>
      </c>
      <c r="L2195">
        <v>0</v>
      </c>
      <c r="M2195" t="s">
        <v>25</v>
      </c>
      <c r="N2195">
        <v>14</v>
      </c>
      <c r="O2195" t="s">
        <v>25</v>
      </c>
      <c r="P2195" t="s">
        <v>25</v>
      </c>
      <c r="Q2195">
        <v>0</v>
      </c>
      <c r="R2195">
        <v>75</v>
      </c>
      <c r="S2195" t="s">
        <v>25</v>
      </c>
    </row>
    <row r="2196" spans="1:19" x14ac:dyDescent="0.35">
      <c r="A2196" t="s">
        <v>28</v>
      </c>
      <c r="B2196">
        <v>2</v>
      </c>
      <c r="C2196" t="s">
        <v>237</v>
      </c>
      <c r="D2196">
        <v>144</v>
      </c>
      <c r="E2196" t="s">
        <v>238</v>
      </c>
      <c r="F2196" t="s">
        <v>95</v>
      </c>
      <c r="G2196" t="s">
        <v>25</v>
      </c>
      <c r="H2196" t="s">
        <v>26</v>
      </c>
      <c r="I2196" t="s">
        <v>26</v>
      </c>
      <c r="J2196" t="s">
        <v>26</v>
      </c>
      <c r="K2196" t="s">
        <v>26</v>
      </c>
      <c r="L2196" t="s">
        <v>26</v>
      </c>
      <c r="M2196" t="s">
        <v>26</v>
      </c>
      <c r="N2196" t="s">
        <v>26</v>
      </c>
      <c r="O2196" t="s">
        <v>26</v>
      </c>
      <c r="P2196" t="s">
        <v>26</v>
      </c>
      <c r="Q2196" t="s">
        <v>26</v>
      </c>
      <c r="R2196" t="s">
        <v>26</v>
      </c>
      <c r="S2196" t="s">
        <v>26</v>
      </c>
    </row>
    <row r="2197" spans="1:19" x14ac:dyDescent="0.35">
      <c r="A2197" t="s">
        <v>32</v>
      </c>
      <c r="B2197">
        <v>4</v>
      </c>
      <c r="C2197" t="s">
        <v>237</v>
      </c>
      <c r="D2197">
        <v>144</v>
      </c>
      <c r="E2197" t="s">
        <v>238</v>
      </c>
      <c r="F2197" t="s">
        <v>95</v>
      </c>
      <c r="G2197" t="s">
        <v>25</v>
      </c>
      <c r="H2197" t="s">
        <v>26</v>
      </c>
      <c r="I2197" t="s">
        <v>26</v>
      </c>
      <c r="J2197" t="s">
        <v>26</v>
      </c>
      <c r="K2197" t="s">
        <v>26</v>
      </c>
      <c r="L2197" t="s">
        <v>26</v>
      </c>
      <c r="M2197" t="s">
        <v>26</v>
      </c>
      <c r="N2197" t="s">
        <v>26</v>
      </c>
      <c r="O2197" t="s">
        <v>26</v>
      </c>
      <c r="P2197" t="s">
        <v>26</v>
      </c>
      <c r="Q2197" t="s">
        <v>26</v>
      </c>
      <c r="R2197" t="s">
        <v>26</v>
      </c>
      <c r="S2197" t="s">
        <v>26</v>
      </c>
    </row>
    <row r="2198" spans="1:19" x14ac:dyDescent="0.35">
      <c r="A2198" t="s">
        <v>33</v>
      </c>
      <c r="B2198">
        <v>5</v>
      </c>
      <c r="C2198" t="s">
        <v>237</v>
      </c>
      <c r="D2198">
        <v>144</v>
      </c>
      <c r="E2198" t="s">
        <v>238</v>
      </c>
      <c r="F2198" t="s">
        <v>95</v>
      </c>
      <c r="G2198" t="s">
        <v>87</v>
      </c>
      <c r="H2198">
        <v>10</v>
      </c>
      <c r="I2198" t="s">
        <v>25</v>
      </c>
      <c r="J2198" t="s">
        <v>26</v>
      </c>
      <c r="K2198">
        <v>0</v>
      </c>
      <c r="L2198" t="s">
        <v>26</v>
      </c>
      <c r="M2198" t="s">
        <v>26</v>
      </c>
      <c r="N2198" t="s">
        <v>26</v>
      </c>
      <c r="O2198" t="s">
        <v>26</v>
      </c>
      <c r="P2198" t="s">
        <v>26</v>
      </c>
      <c r="Q2198" t="s">
        <v>26</v>
      </c>
      <c r="R2198" t="s">
        <v>26</v>
      </c>
      <c r="S2198" t="s">
        <v>26</v>
      </c>
    </row>
    <row r="2199" spans="1:19" x14ac:dyDescent="0.35">
      <c r="A2199" t="s">
        <v>34</v>
      </c>
      <c r="B2199">
        <v>6</v>
      </c>
      <c r="C2199" t="s">
        <v>237</v>
      </c>
      <c r="D2199">
        <v>144</v>
      </c>
      <c r="E2199" t="s">
        <v>238</v>
      </c>
      <c r="F2199" t="s">
        <v>95</v>
      </c>
      <c r="G2199" t="s">
        <v>23</v>
      </c>
      <c r="H2199">
        <v>25</v>
      </c>
      <c r="I2199" t="s">
        <v>100</v>
      </c>
      <c r="J2199">
        <v>600</v>
      </c>
      <c r="K2199">
        <v>2</v>
      </c>
      <c r="L2199">
        <v>1</v>
      </c>
      <c r="M2199" t="s">
        <v>25</v>
      </c>
      <c r="N2199">
        <v>17</v>
      </c>
      <c r="O2199" t="s">
        <v>25</v>
      </c>
      <c r="P2199" t="s">
        <v>25</v>
      </c>
      <c r="Q2199">
        <v>0</v>
      </c>
      <c r="R2199">
        <v>10</v>
      </c>
      <c r="S2199" t="s">
        <v>25</v>
      </c>
    </row>
    <row r="2200" spans="1:19" x14ac:dyDescent="0.35">
      <c r="A2200" t="s">
        <v>35</v>
      </c>
      <c r="B2200">
        <v>8</v>
      </c>
      <c r="C2200" t="s">
        <v>237</v>
      </c>
      <c r="D2200">
        <v>144</v>
      </c>
      <c r="E2200" t="s">
        <v>238</v>
      </c>
      <c r="F2200" t="s">
        <v>95</v>
      </c>
      <c r="G2200" t="s">
        <v>23</v>
      </c>
      <c r="H2200">
        <v>202</v>
      </c>
      <c r="J2200">
        <v>1200</v>
      </c>
      <c r="K2200">
        <v>2</v>
      </c>
      <c r="L2200">
        <v>2</v>
      </c>
      <c r="M2200" t="s">
        <v>25</v>
      </c>
      <c r="N2200">
        <v>16</v>
      </c>
      <c r="O2200" t="s">
        <v>25</v>
      </c>
      <c r="P2200" t="s">
        <v>25</v>
      </c>
      <c r="Q2200">
        <v>0</v>
      </c>
      <c r="R2200">
        <v>45</v>
      </c>
      <c r="S2200" t="s">
        <v>27</v>
      </c>
    </row>
    <row r="2201" spans="1:19" x14ac:dyDescent="0.35">
      <c r="A2201" t="s">
        <v>36</v>
      </c>
      <c r="B2201">
        <v>9</v>
      </c>
      <c r="C2201" t="s">
        <v>237</v>
      </c>
      <c r="D2201">
        <v>144</v>
      </c>
      <c r="E2201" t="s">
        <v>238</v>
      </c>
      <c r="F2201" t="s">
        <v>95</v>
      </c>
      <c r="G2201" t="s">
        <v>25</v>
      </c>
      <c r="H2201" t="s">
        <v>26</v>
      </c>
      <c r="I2201" t="s">
        <v>26</v>
      </c>
      <c r="J2201" t="s">
        <v>26</v>
      </c>
      <c r="K2201" t="s">
        <v>26</v>
      </c>
      <c r="L2201" t="s">
        <v>26</v>
      </c>
      <c r="M2201" t="s">
        <v>26</v>
      </c>
      <c r="N2201" t="s">
        <v>26</v>
      </c>
      <c r="O2201" t="s">
        <v>26</v>
      </c>
      <c r="P2201" t="s">
        <v>26</v>
      </c>
      <c r="Q2201" t="s">
        <v>26</v>
      </c>
      <c r="R2201" t="s">
        <v>26</v>
      </c>
      <c r="S2201" t="s">
        <v>26</v>
      </c>
    </row>
    <row r="2202" spans="1:19" x14ac:dyDescent="0.35">
      <c r="A2202" t="s">
        <v>37</v>
      </c>
      <c r="B2202">
        <v>10</v>
      </c>
      <c r="C2202" t="s">
        <v>237</v>
      </c>
      <c r="D2202">
        <v>144</v>
      </c>
      <c r="E2202" t="s">
        <v>238</v>
      </c>
      <c r="F2202" t="s">
        <v>95</v>
      </c>
      <c r="G2202" t="s">
        <v>23</v>
      </c>
      <c r="H2202">
        <v>433</v>
      </c>
      <c r="I2202" t="s">
        <v>100</v>
      </c>
      <c r="J2202">
        <v>1500</v>
      </c>
      <c r="K2202">
        <v>2</v>
      </c>
      <c r="L2202">
        <v>2</v>
      </c>
      <c r="M2202" t="s">
        <v>25</v>
      </c>
      <c r="N2202">
        <v>16</v>
      </c>
      <c r="O2202" t="s">
        <v>25</v>
      </c>
      <c r="P2202" t="s">
        <v>30</v>
      </c>
      <c r="Q2202">
        <v>0</v>
      </c>
      <c r="R2202">
        <v>128</v>
      </c>
      <c r="S2202" t="s">
        <v>31</v>
      </c>
    </row>
    <row r="2203" spans="1:19" x14ac:dyDescent="0.35">
      <c r="A2203" t="s">
        <v>38</v>
      </c>
      <c r="B2203">
        <v>11</v>
      </c>
      <c r="C2203" t="s">
        <v>237</v>
      </c>
      <c r="D2203">
        <v>144</v>
      </c>
      <c r="E2203" t="s">
        <v>238</v>
      </c>
      <c r="F2203" t="s">
        <v>95</v>
      </c>
      <c r="G2203" t="s">
        <v>25</v>
      </c>
      <c r="H2203" t="s">
        <v>26</v>
      </c>
      <c r="I2203" t="s">
        <v>26</v>
      </c>
      <c r="J2203" t="s">
        <v>26</v>
      </c>
      <c r="K2203" t="s">
        <v>26</v>
      </c>
      <c r="L2203" t="s">
        <v>26</v>
      </c>
      <c r="M2203" t="s">
        <v>26</v>
      </c>
      <c r="N2203" t="s">
        <v>26</v>
      </c>
      <c r="O2203" t="s">
        <v>26</v>
      </c>
      <c r="P2203" t="s">
        <v>26</v>
      </c>
      <c r="Q2203" t="s">
        <v>26</v>
      </c>
      <c r="R2203" t="s">
        <v>26</v>
      </c>
      <c r="S2203" t="s">
        <v>26</v>
      </c>
    </row>
    <row r="2204" spans="1:19" x14ac:dyDescent="0.35">
      <c r="A2204" t="s">
        <v>39</v>
      </c>
      <c r="B2204">
        <v>12</v>
      </c>
      <c r="C2204" t="s">
        <v>237</v>
      </c>
      <c r="D2204">
        <v>144</v>
      </c>
      <c r="E2204" t="s">
        <v>238</v>
      </c>
      <c r="F2204" t="s">
        <v>95</v>
      </c>
      <c r="G2204" t="s">
        <v>25</v>
      </c>
      <c r="H2204" t="s">
        <v>26</v>
      </c>
      <c r="I2204" t="s">
        <v>26</v>
      </c>
      <c r="J2204" t="s">
        <v>26</v>
      </c>
      <c r="K2204" t="s">
        <v>26</v>
      </c>
      <c r="L2204" t="s">
        <v>26</v>
      </c>
      <c r="M2204" t="s">
        <v>26</v>
      </c>
      <c r="N2204" t="s">
        <v>26</v>
      </c>
      <c r="O2204" t="s">
        <v>26</v>
      </c>
      <c r="P2204" t="s">
        <v>26</v>
      </c>
      <c r="Q2204" t="s">
        <v>26</v>
      </c>
      <c r="R2204" t="s">
        <v>26</v>
      </c>
      <c r="S2204" t="s">
        <v>26</v>
      </c>
    </row>
    <row r="2205" spans="1:19" x14ac:dyDescent="0.35">
      <c r="A2205" t="s">
        <v>40</v>
      </c>
      <c r="B2205">
        <v>13</v>
      </c>
      <c r="C2205" t="s">
        <v>237</v>
      </c>
      <c r="D2205">
        <v>144</v>
      </c>
      <c r="E2205" t="s">
        <v>238</v>
      </c>
      <c r="F2205" t="s">
        <v>95</v>
      </c>
      <c r="G2205" t="s">
        <v>185</v>
      </c>
      <c r="H2205" t="s">
        <v>26</v>
      </c>
      <c r="I2205" t="s">
        <v>26</v>
      </c>
      <c r="J2205" t="s">
        <v>26</v>
      </c>
      <c r="K2205" t="s">
        <v>26</v>
      </c>
      <c r="L2205" t="s">
        <v>26</v>
      </c>
      <c r="M2205" t="s">
        <v>26</v>
      </c>
      <c r="N2205" t="s">
        <v>26</v>
      </c>
      <c r="O2205" t="s">
        <v>26</v>
      </c>
      <c r="P2205" t="s">
        <v>26</v>
      </c>
      <c r="Q2205" t="s">
        <v>26</v>
      </c>
      <c r="R2205" t="s">
        <v>26</v>
      </c>
      <c r="S2205" t="s">
        <v>26</v>
      </c>
    </row>
    <row r="2206" spans="1:19" x14ac:dyDescent="0.35">
      <c r="A2206" t="s">
        <v>41</v>
      </c>
      <c r="B2206">
        <v>15</v>
      </c>
      <c r="C2206" t="s">
        <v>237</v>
      </c>
      <c r="D2206">
        <v>144</v>
      </c>
      <c r="E2206" t="s">
        <v>238</v>
      </c>
      <c r="F2206" t="s">
        <v>95</v>
      </c>
      <c r="G2206" t="s">
        <v>23</v>
      </c>
      <c r="H2206">
        <v>255</v>
      </c>
      <c r="I2206" t="s">
        <v>86</v>
      </c>
      <c r="J2206">
        <v>1250</v>
      </c>
      <c r="K2206">
        <v>2</v>
      </c>
      <c r="L2206">
        <v>1</v>
      </c>
      <c r="M2206" t="s">
        <v>25</v>
      </c>
      <c r="N2206">
        <v>16</v>
      </c>
      <c r="O2206" t="s">
        <v>25</v>
      </c>
      <c r="P2206" t="s">
        <v>30</v>
      </c>
      <c r="Q2206">
        <v>0</v>
      </c>
      <c r="R2206">
        <v>146</v>
      </c>
      <c r="S2206" t="s">
        <v>27</v>
      </c>
    </row>
    <row r="2207" spans="1:19" x14ac:dyDescent="0.35">
      <c r="A2207" t="s">
        <v>42</v>
      </c>
      <c r="B2207">
        <v>16</v>
      </c>
      <c r="C2207" t="s">
        <v>237</v>
      </c>
      <c r="D2207">
        <v>144</v>
      </c>
      <c r="E2207" t="s">
        <v>238</v>
      </c>
      <c r="F2207" t="s">
        <v>95</v>
      </c>
      <c r="G2207" t="s">
        <v>23</v>
      </c>
      <c r="H2207">
        <v>258</v>
      </c>
      <c r="I2207" t="s">
        <v>100</v>
      </c>
      <c r="J2207">
        <v>1500</v>
      </c>
      <c r="K2207">
        <v>2</v>
      </c>
      <c r="L2207">
        <v>2</v>
      </c>
      <c r="M2207" t="s">
        <v>25</v>
      </c>
      <c r="N2207">
        <v>16.5</v>
      </c>
      <c r="O2207" t="s">
        <v>25</v>
      </c>
      <c r="P2207" t="s">
        <v>30</v>
      </c>
      <c r="Q2207">
        <v>0</v>
      </c>
      <c r="R2207">
        <v>50</v>
      </c>
      <c r="S2207" t="s">
        <v>27</v>
      </c>
    </row>
    <row r="2208" spans="1:19" x14ac:dyDescent="0.35">
      <c r="A2208" t="s">
        <v>43</v>
      </c>
      <c r="B2208">
        <v>17</v>
      </c>
      <c r="C2208" t="s">
        <v>237</v>
      </c>
      <c r="D2208">
        <v>144</v>
      </c>
      <c r="E2208" t="s">
        <v>238</v>
      </c>
      <c r="F2208" t="s">
        <v>95</v>
      </c>
      <c r="G2208" t="s">
        <v>25</v>
      </c>
      <c r="H2208" t="s">
        <v>26</v>
      </c>
      <c r="I2208" t="s">
        <v>26</v>
      </c>
      <c r="J2208" t="s">
        <v>26</v>
      </c>
      <c r="K2208" t="s">
        <v>26</v>
      </c>
      <c r="L2208" t="s">
        <v>26</v>
      </c>
      <c r="M2208" t="s">
        <v>26</v>
      </c>
      <c r="N2208" t="s">
        <v>26</v>
      </c>
      <c r="O2208" t="s">
        <v>26</v>
      </c>
      <c r="P2208" t="s">
        <v>26</v>
      </c>
      <c r="Q2208" t="s">
        <v>26</v>
      </c>
      <c r="R2208" t="s">
        <v>26</v>
      </c>
      <c r="S2208" t="s">
        <v>26</v>
      </c>
    </row>
    <row r="2209" spans="1:19" x14ac:dyDescent="0.35">
      <c r="A2209" t="s">
        <v>44</v>
      </c>
      <c r="B2209">
        <v>18</v>
      </c>
      <c r="C2209" t="s">
        <v>237</v>
      </c>
      <c r="D2209">
        <v>144</v>
      </c>
      <c r="E2209" t="s">
        <v>238</v>
      </c>
      <c r="F2209" t="s">
        <v>95</v>
      </c>
      <c r="G2209" t="s">
        <v>25</v>
      </c>
      <c r="H2209" t="s">
        <v>26</v>
      </c>
      <c r="I2209" t="s">
        <v>26</v>
      </c>
      <c r="J2209" t="s">
        <v>26</v>
      </c>
      <c r="K2209" t="s">
        <v>26</v>
      </c>
      <c r="L2209" t="s">
        <v>26</v>
      </c>
      <c r="M2209" t="s">
        <v>26</v>
      </c>
      <c r="N2209" t="s">
        <v>26</v>
      </c>
      <c r="O2209" t="s">
        <v>26</v>
      </c>
      <c r="P2209" t="s">
        <v>26</v>
      </c>
      <c r="Q2209" t="s">
        <v>26</v>
      </c>
      <c r="R2209" t="s">
        <v>26</v>
      </c>
      <c r="S2209" t="s">
        <v>26</v>
      </c>
    </row>
    <row r="2210" spans="1:19" x14ac:dyDescent="0.35">
      <c r="A2210" t="s">
        <v>45</v>
      </c>
      <c r="B2210">
        <v>19</v>
      </c>
      <c r="C2210" t="s">
        <v>237</v>
      </c>
      <c r="D2210">
        <v>144</v>
      </c>
      <c r="E2210" t="s">
        <v>238</v>
      </c>
      <c r="F2210" t="s">
        <v>95</v>
      </c>
      <c r="G2210" t="s">
        <v>25</v>
      </c>
      <c r="H2210" t="s">
        <v>26</v>
      </c>
      <c r="I2210" t="s">
        <v>26</v>
      </c>
      <c r="J2210" t="s">
        <v>26</v>
      </c>
      <c r="K2210" t="s">
        <v>26</v>
      </c>
      <c r="L2210" t="s">
        <v>26</v>
      </c>
      <c r="M2210" t="s">
        <v>26</v>
      </c>
      <c r="N2210" t="s">
        <v>26</v>
      </c>
      <c r="O2210" t="s">
        <v>26</v>
      </c>
      <c r="P2210" t="s">
        <v>26</v>
      </c>
      <c r="Q2210" t="s">
        <v>26</v>
      </c>
      <c r="R2210" t="s">
        <v>26</v>
      </c>
      <c r="S2210" t="s">
        <v>26</v>
      </c>
    </row>
    <row r="2211" spans="1:19" x14ac:dyDescent="0.35">
      <c r="A2211" t="s">
        <v>46</v>
      </c>
      <c r="B2211">
        <v>20</v>
      </c>
      <c r="C2211" t="s">
        <v>237</v>
      </c>
      <c r="D2211">
        <v>144</v>
      </c>
      <c r="E2211" t="s">
        <v>238</v>
      </c>
      <c r="F2211" t="s">
        <v>95</v>
      </c>
      <c r="G2211" t="s">
        <v>23</v>
      </c>
      <c r="H2211">
        <v>180</v>
      </c>
      <c r="I2211" t="s">
        <v>86</v>
      </c>
      <c r="J2211">
        <v>1200</v>
      </c>
      <c r="K2211">
        <v>2</v>
      </c>
      <c r="L2211">
        <v>3</v>
      </c>
      <c r="M2211" t="s">
        <v>25</v>
      </c>
      <c r="N2211">
        <v>16</v>
      </c>
      <c r="O2211" t="s">
        <v>30</v>
      </c>
      <c r="P2211" t="s">
        <v>30</v>
      </c>
      <c r="Q2211">
        <v>0</v>
      </c>
      <c r="R2211">
        <v>80</v>
      </c>
      <c r="S2211" t="s">
        <v>31</v>
      </c>
    </row>
    <row r="2212" spans="1:19" x14ac:dyDescent="0.35">
      <c r="A2212" t="s">
        <v>47</v>
      </c>
      <c r="B2212">
        <v>21</v>
      </c>
      <c r="C2212" t="s">
        <v>237</v>
      </c>
      <c r="D2212">
        <v>144</v>
      </c>
      <c r="E2212" t="s">
        <v>238</v>
      </c>
      <c r="F2212" t="s">
        <v>95</v>
      </c>
      <c r="G2212" t="s">
        <v>23</v>
      </c>
      <c r="H2212">
        <v>220</v>
      </c>
      <c r="I2212" t="s">
        <v>86</v>
      </c>
      <c r="J2212">
        <v>300</v>
      </c>
      <c r="K2212">
        <v>2</v>
      </c>
      <c r="L2212">
        <v>2</v>
      </c>
      <c r="M2212" t="s">
        <v>25</v>
      </c>
      <c r="N2212">
        <v>18</v>
      </c>
      <c r="O2212" t="s">
        <v>30</v>
      </c>
      <c r="P2212" t="s">
        <v>30</v>
      </c>
      <c r="Q2212">
        <v>0</v>
      </c>
      <c r="R2212">
        <v>50</v>
      </c>
      <c r="S2212" t="s">
        <v>31</v>
      </c>
    </row>
    <row r="2213" spans="1:19" x14ac:dyDescent="0.35">
      <c r="A2213" t="s">
        <v>48</v>
      </c>
      <c r="B2213">
        <v>22</v>
      </c>
      <c r="C2213" t="s">
        <v>237</v>
      </c>
      <c r="D2213">
        <v>144</v>
      </c>
      <c r="E2213" t="s">
        <v>238</v>
      </c>
      <c r="F2213" t="s">
        <v>95</v>
      </c>
      <c r="G2213" t="s">
        <v>23</v>
      </c>
      <c r="H2213">
        <v>25</v>
      </c>
      <c r="I2213" t="s">
        <v>25</v>
      </c>
      <c r="J2213">
        <v>40</v>
      </c>
      <c r="K2213">
        <v>2</v>
      </c>
      <c r="L2213">
        <v>0</v>
      </c>
      <c r="M2213" t="s">
        <v>25</v>
      </c>
      <c r="N2213">
        <v>16</v>
      </c>
      <c r="O2213" t="s">
        <v>25</v>
      </c>
      <c r="P2213" t="s">
        <v>25</v>
      </c>
      <c r="Q2213">
        <v>0</v>
      </c>
      <c r="R2213">
        <v>50</v>
      </c>
      <c r="S2213" t="s">
        <v>25</v>
      </c>
    </row>
    <row r="2214" spans="1:19" x14ac:dyDescent="0.35">
      <c r="A2214" t="s">
        <v>49</v>
      </c>
      <c r="B2214">
        <v>23</v>
      </c>
      <c r="C2214" t="s">
        <v>237</v>
      </c>
      <c r="D2214">
        <v>144</v>
      </c>
      <c r="E2214" t="s">
        <v>238</v>
      </c>
      <c r="F2214" t="s">
        <v>95</v>
      </c>
      <c r="G2214" t="s">
        <v>25</v>
      </c>
      <c r="H2214" t="s">
        <v>26</v>
      </c>
      <c r="I2214" t="s">
        <v>26</v>
      </c>
      <c r="J2214" t="s">
        <v>26</v>
      </c>
      <c r="K2214" t="s">
        <v>26</v>
      </c>
      <c r="L2214" t="s">
        <v>26</v>
      </c>
      <c r="M2214" t="s">
        <v>26</v>
      </c>
      <c r="N2214" t="s">
        <v>26</v>
      </c>
      <c r="O2214" t="s">
        <v>26</v>
      </c>
      <c r="P2214" t="s">
        <v>26</v>
      </c>
      <c r="Q2214" t="s">
        <v>26</v>
      </c>
      <c r="R2214" t="s">
        <v>26</v>
      </c>
      <c r="S2214" t="s">
        <v>26</v>
      </c>
    </row>
    <row r="2215" spans="1:19" x14ac:dyDescent="0.35">
      <c r="A2215" t="s">
        <v>50</v>
      </c>
      <c r="B2215">
        <v>24</v>
      </c>
      <c r="C2215" t="s">
        <v>237</v>
      </c>
      <c r="D2215">
        <v>144</v>
      </c>
      <c r="E2215" t="s">
        <v>238</v>
      </c>
      <c r="F2215" t="s">
        <v>95</v>
      </c>
      <c r="G2215" t="s">
        <v>25</v>
      </c>
      <c r="H2215" t="s">
        <v>26</v>
      </c>
      <c r="I2215" t="s">
        <v>26</v>
      </c>
      <c r="J2215" t="s">
        <v>26</v>
      </c>
      <c r="K2215" t="s">
        <v>26</v>
      </c>
      <c r="L2215" t="s">
        <v>26</v>
      </c>
      <c r="M2215" t="s">
        <v>26</v>
      </c>
      <c r="N2215" t="s">
        <v>26</v>
      </c>
      <c r="O2215" t="s">
        <v>26</v>
      </c>
      <c r="P2215" t="s">
        <v>26</v>
      </c>
      <c r="Q2215" t="s">
        <v>26</v>
      </c>
      <c r="R2215" t="s">
        <v>26</v>
      </c>
      <c r="S2215" t="s">
        <v>26</v>
      </c>
    </row>
    <row r="2216" spans="1:19" x14ac:dyDescent="0.35">
      <c r="A2216" t="s">
        <v>51</v>
      </c>
      <c r="B2216">
        <v>25</v>
      </c>
      <c r="C2216" t="s">
        <v>237</v>
      </c>
      <c r="D2216">
        <v>144</v>
      </c>
      <c r="E2216" t="s">
        <v>238</v>
      </c>
      <c r="F2216" t="s">
        <v>95</v>
      </c>
      <c r="G2216" t="s">
        <v>23</v>
      </c>
      <c r="H2216">
        <v>68</v>
      </c>
      <c r="I2216" t="s">
        <v>25</v>
      </c>
      <c r="J2216">
        <v>1000</v>
      </c>
      <c r="K2216">
        <v>2</v>
      </c>
      <c r="L2216">
        <v>2</v>
      </c>
      <c r="M2216" t="s">
        <v>25</v>
      </c>
      <c r="N2216" t="s">
        <v>26</v>
      </c>
      <c r="O2216" t="s">
        <v>25</v>
      </c>
      <c r="P2216" t="s">
        <v>25</v>
      </c>
      <c r="Q2216">
        <v>0</v>
      </c>
      <c r="R2216">
        <v>63</v>
      </c>
      <c r="S2216" t="s">
        <v>31</v>
      </c>
    </row>
    <row r="2217" spans="1:19" x14ac:dyDescent="0.35">
      <c r="A2217" t="s">
        <v>52</v>
      </c>
      <c r="B2217">
        <v>26</v>
      </c>
      <c r="C2217" t="s">
        <v>237</v>
      </c>
      <c r="D2217">
        <v>144</v>
      </c>
      <c r="E2217" t="s">
        <v>238</v>
      </c>
      <c r="F2217" t="s">
        <v>95</v>
      </c>
      <c r="G2217" t="s">
        <v>23</v>
      </c>
      <c r="H2217">
        <v>230</v>
      </c>
      <c r="I2217" t="s">
        <v>170</v>
      </c>
      <c r="J2217">
        <v>1500</v>
      </c>
      <c r="K2217">
        <v>2</v>
      </c>
      <c r="L2217">
        <v>2</v>
      </c>
      <c r="M2217" t="s">
        <v>25</v>
      </c>
      <c r="N2217">
        <v>17</v>
      </c>
      <c r="O2217" t="s">
        <v>30</v>
      </c>
      <c r="P2217" t="s">
        <v>25</v>
      </c>
      <c r="Q2217">
        <v>0</v>
      </c>
      <c r="R2217">
        <v>48</v>
      </c>
      <c r="S2217" t="s">
        <v>31</v>
      </c>
    </row>
    <row r="2218" spans="1:19" x14ac:dyDescent="0.35">
      <c r="A2218" t="s">
        <v>53</v>
      </c>
      <c r="B2218">
        <v>27</v>
      </c>
      <c r="C2218" t="s">
        <v>237</v>
      </c>
      <c r="D2218">
        <v>144</v>
      </c>
      <c r="E2218" t="s">
        <v>238</v>
      </c>
      <c r="F2218" t="s">
        <v>95</v>
      </c>
      <c r="G2218" t="s">
        <v>25</v>
      </c>
      <c r="H2218" t="s">
        <v>26</v>
      </c>
      <c r="I2218" t="s">
        <v>26</v>
      </c>
      <c r="J2218" t="s">
        <v>26</v>
      </c>
      <c r="K2218" t="s">
        <v>26</v>
      </c>
      <c r="L2218" t="s">
        <v>26</v>
      </c>
      <c r="M2218" t="s">
        <v>26</v>
      </c>
      <c r="N2218" t="s">
        <v>26</v>
      </c>
      <c r="O2218" t="s">
        <v>26</v>
      </c>
      <c r="P2218" t="s">
        <v>26</v>
      </c>
      <c r="Q2218" t="s">
        <v>26</v>
      </c>
      <c r="R2218" t="s">
        <v>26</v>
      </c>
      <c r="S2218" t="s">
        <v>26</v>
      </c>
    </row>
    <row r="2219" spans="1:19" x14ac:dyDescent="0.35">
      <c r="A2219" t="s">
        <v>54</v>
      </c>
      <c r="B2219">
        <v>28</v>
      </c>
      <c r="C2219" t="s">
        <v>237</v>
      </c>
      <c r="D2219">
        <v>144</v>
      </c>
      <c r="E2219" t="s">
        <v>238</v>
      </c>
      <c r="F2219" t="s">
        <v>95</v>
      </c>
      <c r="G2219" t="s">
        <v>23</v>
      </c>
      <c r="H2219">
        <v>100</v>
      </c>
      <c r="I2219" t="s">
        <v>86</v>
      </c>
      <c r="J2219">
        <v>1500</v>
      </c>
      <c r="K2219">
        <v>2</v>
      </c>
      <c r="L2219">
        <v>2</v>
      </c>
      <c r="M2219" t="s">
        <v>25</v>
      </c>
      <c r="N2219">
        <v>18</v>
      </c>
      <c r="O2219" t="s">
        <v>25</v>
      </c>
      <c r="P2219" t="s">
        <v>30</v>
      </c>
      <c r="Q2219">
        <v>0</v>
      </c>
      <c r="R2219">
        <f>2*45</f>
        <v>90</v>
      </c>
      <c r="S2219" t="s">
        <v>31</v>
      </c>
    </row>
    <row r="2220" spans="1:19" x14ac:dyDescent="0.35">
      <c r="A2220" t="s">
        <v>55</v>
      </c>
      <c r="B2220">
        <v>29</v>
      </c>
      <c r="C2220" t="s">
        <v>237</v>
      </c>
      <c r="D2220">
        <v>144</v>
      </c>
      <c r="E2220" t="s">
        <v>238</v>
      </c>
      <c r="F2220" t="s">
        <v>95</v>
      </c>
      <c r="G2220" t="s">
        <v>25</v>
      </c>
      <c r="H2220" t="s">
        <v>26</v>
      </c>
      <c r="I2220" t="s">
        <v>26</v>
      </c>
      <c r="J2220" t="s">
        <v>26</v>
      </c>
      <c r="K2220" t="s">
        <v>26</v>
      </c>
      <c r="L2220" t="s">
        <v>26</v>
      </c>
      <c r="M2220" t="s">
        <v>26</v>
      </c>
      <c r="N2220" t="s">
        <v>26</v>
      </c>
      <c r="O2220" t="s">
        <v>26</v>
      </c>
      <c r="P2220" t="s">
        <v>26</v>
      </c>
      <c r="Q2220" t="s">
        <v>26</v>
      </c>
      <c r="R2220" t="s">
        <v>26</v>
      </c>
      <c r="S2220" t="s">
        <v>26</v>
      </c>
    </row>
    <row r="2221" spans="1:19" x14ac:dyDescent="0.35">
      <c r="A2221" t="s">
        <v>56</v>
      </c>
      <c r="B2221">
        <v>30</v>
      </c>
      <c r="C2221" t="s">
        <v>237</v>
      </c>
      <c r="D2221">
        <v>144</v>
      </c>
      <c r="E2221" t="s">
        <v>238</v>
      </c>
      <c r="F2221" t="s">
        <v>95</v>
      </c>
      <c r="G2221" t="s">
        <v>23</v>
      </c>
      <c r="H2221">
        <v>80</v>
      </c>
      <c r="I2221" t="s">
        <v>86</v>
      </c>
      <c r="J2221">
        <v>1100</v>
      </c>
      <c r="K2221">
        <v>2</v>
      </c>
      <c r="L2221">
        <v>2</v>
      </c>
      <c r="M2221" t="s">
        <v>25</v>
      </c>
      <c r="N2221">
        <v>18</v>
      </c>
      <c r="O2221" t="s">
        <v>30</v>
      </c>
      <c r="P2221" t="s">
        <v>30</v>
      </c>
      <c r="Q2221">
        <v>0</v>
      </c>
      <c r="R2221">
        <v>80</v>
      </c>
      <c r="S2221" t="s">
        <v>27</v>
      </c>
    </row>
    <row r="2222" spans="1:19" x14ac:dyDescent="0.35">
      <c r="A2222" t="s">
        <v>57</v>
      </c>
      <c r="B2222">
        <v>31</v>
      </c>
      <c r="C2222" t="s">
        <v>237</v>
      </c>
      <c r="D2222">
        <v>144</v>
      </c>
      <c r="E2222" t="s">
        <v>238</v>
      </c>
      <c r="F2222" t="s">
        <v>95</v>
      </c>
      <c r="G2222" t="s">
        <v>23</v>
      </c>
      <c r="H2222">
        <v>148</v>
      </c>
      <c r="I2222" t="s">
        <v>86</v>
      </c>
      <c r="J2222">
        <v>1800</v>
      </c>
      <c r="K2222">
        <v>2</v>
      </c>
      <c r="L2222">
        <v>1</v>
      </c>
      <c r="M2222" t="s">
        <v>25</v>
      </c>
      <c r="N2222">
        <v>17</v>
      </c>
      <c r="O2222" t="s">
        <v>30</v>
      </c>
      <c r="P2222" t="s">
        <v>30</v>
      </c>
      <c r="Q2222">
        <v>8</v>
      </c>
      <c r="R2222">
        <v>118</v>
      </c>
      <c r="S2222" t="s">
        <v>31</v>
      </c>
    </row>
    <row r="2223" spans="1:19" x14ac:dyDescent="0.35">
      <c r="A2223" t="s">
        <v>58</v>
      </c>
      <c r="B2223">
        <v>32</v>
      </c>
      <c r="C2223" t="s">
        <v>237</v>
      </c>
      <c r="D2223">
        <v>144</v>
      </c>
      <c r="E2223" t="s">
        <v>238</v>
      </c>
      <c r="F2223" t="s">
        <v>95</v>
      </c>
      <c r="G2223" t="s">
        <v>23</v>
      </c>
      <c r="H2223">
        <v>165</v>
      </c>
      <c r="I2223" t="s">
        <v>100</v>
      </c>
      <c r="J2223">
        <v>50</v>
      </c>
      <c r="K2223">
        <v>2</v>
      </c>
      <c r="L2223">
        <v>1</v>
      </c>
      <c r="M2223" t="s">
        <v>25</v>
      </c>
      <c r="N2223">
        <v>16</v>
      </c>
      <c r="O2223" t="s">
        <v>30</v>
      </c>
      <c r="P2223" t="s">
        <v>25</v>
      </c>
      <c r="Q2223">
        <v>0</v>
      </c>
      <c r="R2223">
        <v>50</v>
      </c>
      <c r="S2223" t="s">
        <v>25</v>
      </c>
    </row>
    <row r="2224" spans="1:19" x14ac:dyDescent="0.35">
      <c r="A2224" t="s">
        <v>59</v>
      </c>
      <c r="B2224">
        <v>33</v>
      </c>
      <c r="C2224" t="s">
        <v>237</v>
      </c>
      <c r="D2224">
        <v>144</v>
      </c>
      <c r="E2224" t="s">
        <v>238</v>
      </c>
      <c r="F2224" t="s">
        <v>95</v>
      </c>
      <c r="G2224" t="s">
        <v>23</v>
      </c>
      <c r="H2224">
        <v>30</v>
      </c>
      <c r="I2224" t="s">
        <v>86</v>
      </c>
      <c r="J2224">
        <v>1500</v>
      </c>
      <c r="K2224">
        <v>2</v>
      </c>
      <c r="L2224">
        <v>2</v>
      </c>
      <c r="M2224" t="s">
        <v>25</v>
      </c>
      <c r="N2224" t="s">
        <v>26</v>
      </c>
      <c r="O2224" t="s">
        <v>30</v>
      </c>
      <c r="P2224" t="s">
        <v>30</v>
      </c>
      <c r="Q2224">
        <v>0</v>
      </c>
      <c r="R2224">
        <v>40</v>
      </c>
      <c r="S2224" t="s">
        <v>31</v>
      </c>
    </row>
    <row r="2225" spans="1:19" x14ac:dyDescent="0.35">
      <c r="A2225" t="s">
        <v>60</v>
      </c>
      <c r="B2225">
        <v>34</v>
      </c>
      <c r="C2225" t="s">
        <v>237</v>
      </c>
      <c r="D2225">
        <v>144</v>
      </c>
      <c r="E2225" t="s">
        <v>238</v>
      </c>
      <c r="F2225" t="s">
        <v>95</v>
      </c>
      <c r="G2225" t="s">
        <v>23</v>
      </c>
      <c r="H2225">
        <v>140</v>
      </c>
      <c r="I2225" t="s">
        <v>86</v>
      </c>
      <c r="J2225">
        <v>900</v>
      </c>
      <c r="K2225">
        <v>2</v>
      </c>
      <c r="L2225">
        <v>2</v>
      </c>
      <c r="M2225" t="s">
        <v>25</v>
      </c>
      <c r="N2225">
        <v>17</v>
      </c>
      <c r="O2225" t="s">
        <v>30</v>
      </c>
      <c r="P2225" t="s">
        <v>25</v>
      </c>
      <c r="Q2225">
        <v>0</v>
      </c>
      <c r="R2225">
        <v>90</v>
      </c>
      <c r="S2225" t="s">
        <v>27</v>
      </c>
    </row>
    <row r="2226" spans="1:19" x14ac:dyDescent="0.35">
      <c r="A2226" t="s">
        <v>61</v>
      </c>
      <c r="B2226">
        <v>35</v>
      </c>
      <c r="C2226" t="s">
        <v>237</v>
      </c>
      <c r="D2226">
        <v>144</v>
      </c>
      <c r="E2226" t="s">
        <v>238</v>
      </c>
      <c r="F2226" t="s">
        <v>95</v>
      </c>
      <c r="G2226" t="s">
        <v>23</v>
      </c>
      <c r="H2226">
        <v>313</v>
      </c>
      <c r="I2226" t="s">
        <v>100</v>
      </c>
      <c r="J2226">
        <v>1200</v>
      </c>
      <c r="K2226">
        <v>2</v>
      </c>
      <c r="L2226">
        <v>3</v>
      </c>
      <c r="M2226" t="s">
        <v>25</v>
      </c>
      <c r="N2226">
        <v>17</v>
      </c>
      <c r="O2226" t="s">
        <v>25</v>
      </c>
      <c r="P2226" t="s">
        <v>25</v>
      </c>
      <c r="Q2226">
        <v>0</v>
      </c>
      <c r="R2226">
        <v>200</v>
      </c>
      <c r="S2226" t="s">
        <v>31</v>
      </c>
    </row>
    <row r="2227" spans="1:19" x14ac:dyDescent="0.35">
      <c r="A2227" t="s">
        <v>62</v>
      </c>
      <c r="B2227">
        <v>36</v>
      </c>
      <c r="C2227" t="s">
        <v>237</v>
      </c>
      <c r="D2227">
        <v>144</v>
      </c>
      <c r="E2227" t="s">
        <v>238</v>
      </c>
      <c r="F2227" t="s">
        <v>95</v>
      </c>
      <c r="G2227" t="s">
        <v>23</v>
      </c>
      <c r="H2227">
        <v>55</v>
      </c>
      <c r="I2227" t="s">
        <v>101</v>
      </c>
      <c r="J2227">
        <v>540</v>
      </c>
      <c r="K2227">
        <v>2</v>
      </c>
      <c r="L2227">
        <v>1</v>
      </c>
      <c r="M2227" t="s">
        <v>25</v>
      </c>
      <c r="N2227">
        <v>17</v>
      </c>
      <c r="O2227" t="s">
        <v>30</v>
      </c>
      <c r="P2227" t="s">
        <v>25</v>
      </c>
      <c r="Q2227">
        <v>0</v>
      </c>
      <c r="R2227">
        <v>20</v>
      </c>
      <c r="S2227" t="s">
        <v>31</v>
      </c>
    </row>
    <row r="2228" spans="1:19" x14ac:dyDescent="0.35">
      <c r="A2228" t="s">
        <v>63</v>
      </c>
      <c r="B2228">
        <v>37</v>
      </c>
      <c r="C2228" t="s">
        <v>237</v>
      </c>
      <c r="D2228">
        <v>144</v>
      </c>
      <c r="E2228" t="s">
        <v>238</v>
      </c>
      <c r="F2228" t="s">
        <v>95</v>
      </c>
      <c r="G2228" t="s">
        <v>25</v>
      </c>
      <c r="H2228" t="s">
        <v>26</v>
      </c>
      <c r="I2228" t="s">
        <v>26</v>
      </c>
      <c r="J2228" t="s">
        <v>26</v>
      </c>
      <c r="K2228" t="s">
        <v>26</v>
      </c>
      <c r="L2228" t="s">
        <v>26</v>
      </c>
      <c r="M2228" t="s">
        <v>26</v>
      </c>
      <c r="N2228" t="s">
        <v>26</v>
      </c>
      <c r="O2228" t="s">
        <v>26</v>
      </c>
      <c r="P2228" t="s">
        <v>26</v>
      </c>
      <c r="Q2228" t="s">
        <v>26</v>
      </c>
      <c r="R2228" t="s">
        <v>26</v>
      </c>
      <c r="S2228" t="s">
        <v>26</v>
      </c>
    </row>
    <row r="2229" spans="1:19" x14ac:dyDescent="0.35">
      <c r="A2229" t="s">
        <v>64</v>
      </c>
      <c r="B2229">
        <v>38</v>
      </c>
      <c r="C2229" t="s">
        <v>237</v>
      </c>
      <c r="D2229">
        <v>144</v>
      </c>
      <c r="E2229" t="s">
        <v>238</v>
      </c>
      <c r="F2229" t="s">
        <v>95</v>
      </c>
      <c r="G2229" t="s">
        <v>23</v>
      </c>
      <c r="H2229">
        <v>250</v>
      </c>
      <c r="I2229" t="s">
        <v>86</v>
      </c>
      <c r="J2229">
        <v>1500</v>
      </c>
      <c r="K2229">
        <v>2</v>
      </c>
      <c r="L2229">
        <v>3</v>
      </c>
      <c r="M2229" t="s">
        <v>25</v>
      </c>
      <c r="O2229" t="s">
        <v>25</v>
      </c>
      <c r="P2229" t="s">
        <v>30</v>
      </c>
      <c r="Q2229">
        <v>0</v>
      </c>
      <c r="R2229">
        <v>30</v>
      </c>
      <c r="S2229" t="s">
        <v>31</v>
      </c>
    </row>
    <row r="2230" spans="1:19" x14ac:dyDescent="0.35">
      <c r="A2230" t="s">
        <v>65</v>
      </c>
      <c r="B2230">
        <v>39</v>
      </c>
      <c r="C2230" t="s">
        <v>237</v>
      </c>
      <c r="D2230">
        <v>144</v>
      </c>
      <c r="E2230" t="s">
        <v>238</v>
      </c>
      <c r="F2230" t="s">
        <v>95</v>
      </c>
      <c r="G2230" t="s">
        <v>25</v>
      </c>
      <c r="H2230" t="s">
        <v>26</v>
      </c>
      <c r="I2230" t="s">
        <v>26</v>
      </c>
      <c r="J2230" t="s">
        <v>26</v>
      </c>
      <c r="K2230" t="s">
        <v>26</v>
      </c>
      <c r="L2230" t="s">
        <v>26</v>
      </c>
      <c r="M2230" t="s">
        <v>26</v>
      </c>
      <c r="N2230" t="s">
        <v>26</v>
      </c>
      <c r="O2230" t="s">
        <v>26</v>
      </c>
      <c r="P2230" t="s">
        <v>26</v>
      </c>
      <c r="Q2230" t="s">
        <v>26</v>
      </c>
      <c r="R2230" t="s">
        <v>26</v>
      </c>
      <c r="S2230" t="s">
        <v>26</v>
      </c>
    </row>
    <row r="2231" spans="1:19" x14ac:dyDescent="0.35">
      <c r="A2231" t="s">
        <v>66</v>
      </c>
      <c r="B2231">
        <v>40</v>
      </c>
      <c r="C2231" t="s">
        <v>237</v>
      </c>
      <c r="D2231">
        <v>144</v>
      </c>
      <c r="E2231" t="s">
        <v>238</v>
      </c>
      <c r="F2231" t="s">
        <v>95</v>
      </c>
      <c r="G2231" t="s">
        <v>23</v>
      </c>
      <c r="H2231">
        <v>60</v>
      </c>
      <c r="I2231" t="s">
        <v>99</v>
      </c>
      <c r="J2231">
        <v>1500</v>
      </c>
      <c r="K2231">
        <v>2</v>
      </c>
      <c r="L2231">
        <v>2</v>
      </c>
      <c r="M2231" t="s">
        <v>25</v>
      </c>
      <c r="N2231">
        <v>16</v>
      </c>
      <c r="O2231" t="s">
        <v>25</v>
      </c>
      <c r="P2231" t="s">
        <v>25</v>
      </c>
      <c r="Q2231">
        <v>0</v>
      </c>
      <c r="R2231">
        <v>50</v>
      </c>
      <c r="S2231" t="s">
        <v>31</v>
      </c>
    </row>
    <row r="2232" spans="1:19" x14ac:dyDescent="0.35">
      <c r="A2232" t="s">
        <v>67</v>
      </c>
      <c r="B2232">
        <v>41</v>
      </c>
      <c r="C2232" t="s">
        <v>237</v>
      </c>
      <c r="D2232">
        <v>144</v>
      </c>
      <c r="E2232" t="s">
        <v>238</v>
      </c>
      <c r="F2232" t="s">
        <v>95</v>
      </c>
      <c r="G2232" t="s">
        <v>23</v>
      </c>
      <c r="H2232">
        <v>155</v>
      </c>
      <c r="I2232" t="s">
        <v>86</v>
      </c>
      <c r="K2232">
        <v>1</v>
      </c>
      <c r="L2232">
        <v>2</v>
      </c>
      <c r="M2232" t="s">
        <v>25</v>
      </c>
      <c r="N2232">
        <v>18</v>
      </c>
      <c r="O2232" t="s">
        <v>25</v>
      </c>
      <c r="P2232" t="s">
        <v>30</v>
      </c>
      <c r="Q2232">
        <v>0</v>
      </c>
      <c r="R2232">
        <v>65</v>
      </c>
      <c r="S2232" t="s">
        <v>31</v>
      </c>
    </row>
    <row r="2233" spans="1:19" x14ac:dyDescent="0.35">
      <c r="A2233" t="s">
        <v>68</v>
      </c>
      <c r="B2233">
        <v>42</v>
      </c>
      <c r="C2233" t="s">
        <v>237</v>
      </c>
      <c r="D2233">
        <v>144</v>
      </c>
      <c r="E2233" t="s">
        <v>238</v>
      </c>
      <c r="F2233" t="s">
        <v>95</v>
      </c>
      <c r="G2233" t="s">
        <v>25</v>
      </c>
      <c r="H2233" t="s">
        <v>26</v>
      </c>
      <c r="I2233" t="s">
        <v>26</v>
      </c>
      <c r="J2233" t="s">
        <v>26</v>
      </c>
      <c r="K2233" t="s">
        <v>26</v>
      </c>
      <c r="L2233" t="s">
        <v>26</v>
      </c>
      <c r="M2233" t="s">
        <v>26</v>
      </c>
      <c r="N2233" t="s">
        <v>26</v>
      </c>
      <c r="O2233" t="s">
        <v>26</v>
      </c>
      <c r="P2233" t="s">
        <v>26</v>
      </c>
      <c r="Q2233" t="s">
        <v>26</v>
      </c>
      <c r="R2233" t="s">
        <v>26</v>
      </c>
      <c r="S2233" t="s">
        <v>26</v>
      </c>
    </row>
    <row r="2234" spans="1:19" x14ac:dyDescent="0.35">
      <c r="A2234" t="s">
        <v>69</v>
      </c>
      <c r="B2234">
        <v>44</v>
      </c>
      <c r="C2234" t="s">
        <v>237</v>
      </c>
      <c r="D2234">
        <v>144</v>
      </c>
      <c r="E2234" t="s">
        <v>238</v>
      </c>
      <c r="F2234" t="s">
        <v>95</v>
      </c>
      <c r="G2234" t="s">
        <v>23</v>
      </c>
      <c r="H2234">
        <v>100</v>
      </c>
      <c r="I2234" t="s">
        <v>86</v>
      </c>
      <c r="J2234">
        <v>1000</v>
      </c>
      <c r="K2234">
        <v>2</v>
      </c>
      <c r="L2234">
        <v>1</v>
      </c>
      <c r="M2234" t="s">
        <v>25</v>
      </c>
      <c r="N2234">
        <v>18</v>
      </c>
      <c r="O2234" t="s">
        <v>30</v>
      </c>
      <c r="P2234" t="s">
        <v>25</v>
      </c>
      <c r="Q2234">
        <v>0</v>
      </c>
      <c r="R2234">
        <v>25</v>
      </c>
      <c r="S2234" t="s">
        <v>27</v>
      </c>
    </row>
    <row r="2235" spans="1:19" x14ac:dyDescent="0.35">
      <c r="A2235" t="s">
        <v>70</v>
      </c>
      <c r="B2235">
        <v>45</v>
      </c>
      <c r="C2235" t="s">
        <v>237</v>
      </c>
      <c r="D2235">
        <v>144</v>
      </c>
      <c r="E2235" t="s">
        <v>238</v>
      </c>
      <c r="F2235" t="s">
        <v>95</v>
      </c>
      <c r="G2235" t="s">
        <v>23</v>
      </c>
      <c r="H2235">
        <v>125</v>
      </c>
      <c r="J2235">
        <v>240</v>
      </c>
      <c r="K2235">
        <v>2</v>
      </c>
      <c r="L2235">
        <v>1</v>
      </c>
      <c r="M2235" t="s">
        <v>25</v>
      </c>
      <c r="N2235">
        <v>16</v>
      </c>
      <c r="O2235" t="s">
        <v>25</v>
      </c>
      <c r="P2235" t="s">
        <v>25</v>
      </c>
      <c r="Q2235">
        <v>0</v>
      </c>
      <c r="R2235">
        <v>200</v>
      </c>
      <c r="S2235" t="s">
        <v>27</v>
      </c>
    </row>
    <row r="2236" spans="1:19" x14ac:dyDescent="0.35">
      <c r="A2236" t="s">
        <v>71</v>
      </c>
      <c r="B2236">
        <v>46</v>
      </c>
      <c r="C2236" t="s">
        <v>237</v>
      </c>
      <c r="D2236">
        <v>144</v>
      </c>
      <c r="E2236" t="s">
        <v>238</v>
      </c>
      <c r="F2236" t="s">
        <v>95</v>
      </c>
      <c r="G2236" t="s">
        <v>23</v>
      </c>
      <c r="H2236">
        <v>100</v>
      </c>
      <c r="I2236" t="s">
        <v>25</v>
      </c>
      <c r="J2236">
        <v>1500</v>
      </c>
      <c r="K2236">
        <v>2</v>
      </c>
      <c r="L2236">
        <v>3</v>
      </c>
      <c r="M2236" t="s">
        <v>25</v>
      </c>
      <c r="N2236">
        <v>18</v>
      </c>
      <c r="O2236" t="s">
        <v>25</v>
      </c>
      <c r="P2236" t="s">
        <v>30</v>
      </c>
      <c r="Q2236">
        <v>0</v>
      </c>
      <c r="R2236">
        <v>100</v>
      </c>
      <c r="S2236" t="s">
        <v>31</v>
      </c>
    </row>
    <row r="2237" spans="1:19" x14ac:dyDescent="0.35">
      <c r="A2237" t="s">
        <v>72</v>
      </c>
      <c r="B2237">
        <v>47</v>
      </c>
      <c r="C2237" t="s">
        <v>237</v>
      </c>
      <c r="D2237">
        <v>144</v>
      </c>
      <c r="E2237" t="s">
        <v>238</v>
      </c>
      <c r="F2237" t="s">
        <v>95</v>
      </c>
      <c r="G2237" t="s">
        <v>25</v>
      </c>
      <c r="H2237" t="s">
        <v>26</v>
      </c>
      <c r="I2237" t="s">
        <v>26</v>
      </c>
      <c r="J2237" t="s">
        <v>26</v>
      </c>
      <c r="K2237" t="s">
        <v>26</v>
      </c>
      <c r="L2237" t="s">
        <v>26</v>
      </c>
      <c r="M2237" t="s">
        <v>26</v>
      </c>
      <c r="N2237" t="s">
        <v>26</v>
      </c>
      <c r="O2237" t="s">
        <v>26</v>
      </c>
      <c r="P2237" t="s">
        <v>26</v>
      </c>
      <c r="Q2237" t="s">
        <v>26</v>
      </c>
      <c r="R2237" t="s">
        <v>26</v>
      </c>
      <c r="S2237" t="s">
        <v>26</v>
      </c>
    </row>
    <row r="2238" spans="1:19" x14ac:dyDescent="0.35">
      <c r="A2238" t="s">
        <v>73</v>
      </c>
      <c r="B2238">
        <v>48</v>
      </c>
      <c r="C2238" t="s">
        <v>237</v>
      </c>
      <c r="D2238">
        <v>144</v>
      </c>
      <c r="E2238" t="s">
        <v>238</v>
      </c>
      <c r="F2238" t="s">
        <v>95</v>
      </c>
      <c r="G2238" t="s">
        <v>25</v>
      </c>
      <c r="H2238" t="s">
        <v>26</v>
      </c>
      <c r="I2238" t="s">
        <v>26</v>
      </c>
      <c r="J2238" t="s">
        <v>26</v>
      </c>
      <c r="K2238" t="s">
        <v>26</v>
      </c>
      <c r="L2238" t="s">
        <v>26</v>
      </c>
      <c r="M2238" t="s">
        <v>26</v>
      </c>
      <c r="N2238" t="s">
        <v>26</v>
      </c>
      <c r="O2238" t="s">
        <v>26</v>
      </c>
      <c r="P2238" t="s">
        <v>26</v>
      </c>
      <c r="Q2238" t="s">
        <v>26</v>
      </c>
      <c r="R2238" t="s">
        <v>26</v>
      </c>
      <c r="S2238" t="s">
        <v>26</v>
      </c>
    </row>
    <row r="2239" spans="1:19" x14ac:dyDescent="0.35">
      <c r="A2239" t="s">
        <v>74</v>
      </c>
      <c r="B2239">
        <v>49</v>
      </c>
      <c r="C2239" t="s">
        <v>237</v>
      </c>
      <c r="D2239">
        <v>144</v>
      </c>
      <c r="E2239" t="s">
        <v>238</v>
      </c>
      <c r="F2239" t="s">
        <v>95</v>
      </c>
      <c r="G2239" t="s">
        <v>23</v>
      </c>
      <c r="H2239">
        <v>0</v>
      </c>
      <c r="I2239">
        <v>0</v>
      </c>
      <c r="J2239">
        <v>2</v>
      </c>
      <c r="K2239">
        <v>0</v>
      </c>
      <c r="L2239">
        <v>1</v>
      </c>
      <c r="M2239" t="s">
        <v>25</v>
      </c>
      <c r="N2239" t="s">
        <v>26</v>
      </c>
      <c r="O2239" t="s">
        <v>25</v>
      </c>
      <c r="P2239" t="s">
        <v>25</v>
      </c>
      <c r="Q2239">
        <v>0</v>
      </c>
      <c r="R2239">
        <v>0</v>
      </c>
      <c r="S2239" t="s">
        <v>25</v>
      </c>
    </row>
    <row r="2240" spans="1:19" x14ac:dyDescent="0.35">
      <c r="A2240" t="s">
        <v>75</v>
      </c>
      <c r="B2240">
        <v>50</v>
      </c>
      <c r="C2240" t="s">
        <v>237</v>
      </c>
      <c r="D2240">
        <v>144</v>
      </c>
      <c r="E2240" t="s">
        <v>238</v>
      </c>
      <c r="F2240" t="s">
        <v>95</v>
      </c>
      <c r="G2240" t="s">
        <v>23</v>
      </c>
      <c r="H2240">
        <v>360</v>
      </c>
      <c r="I2240" t="s">
        <v>86</v>
      </c>
      <c r="J2240">
        <v>750</v>
      </c>
      <c r="K2240">
        <v>2</v>
      </c>
      <c r="L2240">
        <v>2</v>
      </c>
      <c r="M2240" t="s">
        <v>25</v>
      </c>
      <c r="N2240">
        <v>18</v>
      </c>
      <c r="O2240" t="s">
        <v>25</v>
      </c>
      <c r="P2240" t="s">
        <v>25</v>
      </c>
      <c r="Q2240">
        <v>0</v>
      </c>
      <c r="R2240">
        <v>130</v>
      </c>
      <c r="S2240" t="s">
        <v>27</v>
      </c>
    </row>
    <row r="2241" spans="1:19" x14ac:dyDescent="0.35">
      <c r="A2241" t="s">
        <v>76</v>
      </c>
      <c r="B2241">
        <v>51</v>
      </c>
      <c r="C2241" t="s">
        <v>237</v>
      </c>
      <c r="D2241">
        <v>144</v>
      </c>
      <c r="E2241" t="s">
        <v>238</v>
      </c>
      <c r="F2241" t="s">
        <v>95</v>
      </c>
      <c r="G2241" t="s">
        <v>25</v>
      </c>
      <c r="H2241" t="s">
        <v>26</v>
      </c>
      <c r="I2241" t="s">
        <v>26</v>
      </c>
      <c r="J2241" t="s">
        <v>26</v>
      </c>
      <c r="K2241" t="s">
        <v>26</v>
      </c>
      <c r="L2241" t="s">
        <v>26</v>
      </c>
      <c r="M2241" t="s">
        <v>26</v>
      </c>
      <c r="N2241" t="s">
        <v>26</v>
      </c>
      <c r="O2241" t="s">
        <v>26</v>
      </c>
      <c r="P2241" t="s">
        <v>26</v>
      </c>
      <c r="Q2241" t="s">
        <v>26</v>
      </c>
      <c r="R2241" t="s">
        <v>26</v>
      </c>
      <c r="S2241" t="s">
        <v>26</v>
      </c>
    </row>
    <row r="2242" spans="1:19" x14ac:dyDescent="0.35">
      <c r="A2242" t="s">
        <v>77</v>
      </c>
      <c r="B2242">
        <v>53</v>
      </c>
      <c r="C2242" t="s">
        <v>237</v>
      </c>
      <c r="D2242">
        <v>144</v>
      </c>
      <c r="E2242" t="s">
        <v>238</v>
      </c>
      <c r="F2242" t="s">
        <v>95</v>
      </c>
      <c r="G2242" t="s">
        <v>23</v>
      </c>
      <c r="H2242">
        <v>349</v>
      </c>
      <c r="I2242" t="s">
        <v>25</v>
      </c>
      <c r="J2242">
        <v>1000</v>
      </c>
      <c r="K2242">
        <v>2</v>
      </c>
      <c r="L2242">
        <v>2</v>
      </c>
      <c r="M2242" t="s">
        <v>25</v>
      </c>
      <c r="N2242">
        <v>17</v>
      </c>
      <c r="O2242" t="s">
        <v>25</v>
      </c>
      <c r="P2242" t="s">
        <v>30</v>
      </c>
      <c r="Q2242">
        <v>0</v>
      </c>
      <c r="R2242">
        <v>55</v>
      </c>
      <c r="S2242" t="s">
        <v>31</v>
      </c>
    </row>
    <row r="2243" spans="1:19" x14ac:dyDescent="0.35">
      <c r="A2243" t="s">
        <v>79</v>
      </c>
      <c r="B2243">
        <v>54</v>
      </c>
      <c r="C2243" t="s">
        <v>237</v>
      </c>
      <c r="D2243">
        <v>144</v>
      </c>
      <c r="E2243" t="s">
        <v>238</v>
      </c>
      <c r="F2243" t="s">
        <v>95</v>
      </c>
      <c r="G2243" t="s">
        <v>25</v>
      </c>
      <c r="H2243" t="s">
        <v>26</v>
      </c>
      <c r="I2243" t="s">
        <v>26</v>
      </c>
      <c r="J2243" t="s">
        <v>26</v>
      </c>
      <c r="K2243" t="s">
        <v>26</v>
      </c>
      <c r="L2243" t="s">
        <v>26</v>
      </c>
      <c r="M2243" t="s">
        <v>26</v>
      </c>
      <c r="N2243" t="s">
        <v>26</v>
      </c>
      <c r="O2243" t="s">
        <v>26</v>
      </c>
      <c r="P2243" t="s">
        <v>26</v>
      </c>
      <c r="Q2243" t="s">
        <v>26</v>
      </c>
      <c r="R2243" t="s">
        <v>26</v>
      </c>
      <c r="S2243" t="s">
        <v>26</v>
      </c>
    </row>
    <row r="2244" spans="1:19" x14ac:dyDescent="0.35">
      <c r="A2244" t="s">
        <v>80</v>
      </c>
      <c r="B2244">
        <v>55</v>
      </c>
      <c r="C2244" t="s">
        <v>237</v>
      </c>
      <c r="D2244">
        <v>144</v>
      </c>
      <c r="E2244" t="s">
        <v>238</v>
      </c>
      <c r="F2244" t="s">
        <v>95</v>
      </c>
      <c r="G2244" t="s">
        <v>23</v>
      </c>
      <c r="H2244">
        <v>60</v>
      </c>
      <c r="I2244" t="s">
        <v>86</v>
      </c>
      <c r="J2244">
        <v>1000</v>
      </c>
      <c r="K2244">
        <v>2</v>
      </c>
      <c r="L2244">
        <v>3</v>
      </c>
      <c r="M2244" t="s">
        <v>25</v>
      </c>
      <c r="N2244">
        <v>18</v>
      </c>
      <c r="O2244" t="s">
        <v>25</v>
      </c>
      <c r="P2244" t="s">
        <v>30</v>
      </c>
      <c r="Q2244">
        <v>4</v>
      </c>
      <c r="R2244">
        <v>60</v>
      </c>
      <c r="S2244" t="s">
        <v>27</v>
      </c>
    </row>
    <row r="2245" spans="1:19" x14ac:dyDescent="0.35">
      <c r="A2245" t="s">
        <v>81</v>
      </c>
      <c r="B2245">
        <v>56</v>
      </c>
      <c r="C2245" t="s">
        <v>237</v>
      </c>
      <c r="D2245">
        <v>144</v>
      </c>
      <c r="E2245" t="s">
        <v>238</v>
      </c>
      <c r="F2245" t="s">
        <v>95</v>
      </c>
      <c r="G2245" t="s">
        <v>23</v>
      </c>
      <c r="H2245">
        <v>200</v>
      </c>
      <c r="I2245" t="s">
        <v>100</v>
      </c>
      <c r="J2245">
        <v>1250</v>
      </c>
      <c r="K2245">
        <v>2</v>
      </c>
      <c r="L2245">
        <v>2</v>
      </c>
      <c r="M2245" t="s">
        <v>25</v>
      </c>
      <c r="N2245">
        <v>17</v>
      </c>
      <c r="O2245" t="s">
        <v>25</v>
      </c>
      <c r="P2245" t="s">
        <v>25</v>
      </c>
      <c r="Q2245">
        <v>0</v>
      </c>
      <c r="R2245">
        <v>150</v>
      </c>
      <c r="S2245" t="s">
        <v>27</v>
      </c>
    </row>
    <row r="2246" spans="1:19" x14ac:dyDescent="0.35">
      <c r="A2246" t="s">
        <v>19</v>
      </c>
      <c r="B2246">
        <v>1</v>
      </c>
      <c r="C2246" t="s">
        <v>239</v>
      </c>
      <c r="D2246">
        <v>145</v>
      </c>
      <c r="E2246" t="s">
        <v>90</v>
      </c>
      <c r="F2246" t="s">
        <v>22</v>
      </c>
      <c r="G2246" t="s">
        <v>23</v>
      </c>
      <c r="H2246">
        <v>275</v>
      </c>
      <c r="I2246" t="s">
        <v>29</v>
      </c>
      <c r="J2246" t="s">
        <v>26</v>
      </c>
      <c r="K2246">
        <v>5</v>
      </c>
      <c r="L2246">
        <v>1</v>
      </c>
      <c r="M2246" t="s">
        <v>30</v>
      </c>
      <c r="N2246" t="s">
        <v>26</v>
      </c>
      <c r="O2246" t="s">
        <v>30</v>
      </c>
      <c r="P2246" t="s">
        <v>25</v>
      </c>
      <c r="Q2246">
        <v>12</v>
      </c>
      <c r="R2246">
        <f>2*100</f>
        <v>200</v>
      </c>
      <c r="S2246" t="s">
        <v>31</v>
      </c>
    </row>
    <row r="2247" spans="1:19" x14ac:dyDescent="0.35">
      <c r="A2247" t="s">
        <v>28</v>
      </c>
      <c r="B2247">
        <v>2</v>
      </c>
      <c r="C2247" t="s">
        <v>239</v>
      </c>
      <c r="D2247">
        <v>145</v>
      </c>
      <c r="E2247" t="s">
        <v>90</v>
      </c>
      <c r="F2247" t="s">
        <v>22</v>
      </c>
      <c r="G2247" t="s">
        <v>23</v>
      </c>
      <c r="H2247">
        <v>270</v>
      </c>
      <c r="I2247" t="s">
        <v>29</v>
      </c>
      <c r="J2247" t="s">
        <v>26</v>
      </c>
      <c r="K2247">
        <v>5</v>
      </c>
      <c r="L2247">
        <v>0</v>
      </c>
      <c r="M2247" t="s">
        <v>25</v>
      </c>
      <c r="N2247">
        <v>18</v>
      </c>
      <c r="O2247" t="s">
        <v>30</v>
      </c>
      <c r="P2247" t="s">
        <v>25</v>
      </c>
      <c r="Q2247">
        <v>0</v>
      </c>
      <c r="R2247">
        <v>70</v>
      </c>
      <c r="S2247" t="s">
        <v>31</v>
      </c>
    </row>
    <row r="2248" spans="1:19" x14ac:dyDescent="0.35">
      <c r="A2248" t="s">
        <v>32</v>
      </c>
      <c r="B2248">
        <v>4</v>
      </c>
      <c r="C2248" t="s">
        <v>239</v>
      </c>
      <c r="D2248">
        <v>145</v>
      </c>
      <c r="E2248" t="s">
        <v>90</v>
      </c>
      <c r="F2248" t="s">
        <v>22</v>
      </c>
      <c r="G2248" t="s">
        <v>23</v>
      </c>
      <c r="H2248">
        <v>300</v>
      </c>
      <c r="I2248" t="s">
        <v>29</v>
      </c>
      <c r="J2248" t="s">
        <v>26</v>
      </c>
      <c r="K2248">
        <v>5</v>
      </c>
      <c r="L2248">
        <v>1</v>
      </c>
      <c r="M2248" t="s">
        <v>30</v>
      </c>
      <c r="N2248" t="s">
        <v>26</v>
      </c>
      <c r="O2248" t="s">
        <v>30</v>
      </c>
      <c r="P2248" t="s">
        <v>25</v>
      </c>
      <c r="Q2248">
        <v>20</v>
      </c>
      <c r="R2248">
        <v>200</v>
      </c>
      <c r="S2248" t="s">
        <v>31</v>
      </c>
    </row>
    <row r="2249" spans="1:19" x14ac:dyDescent="0.35">
      <c r="A2249" t="s">
        <v>33</v>
      </c>
      <c r="B2249">
        <v>5</v>
      </c>
      <c r="C2249" t="s">
        <v>239</v>
      </c>
      <c r="D2249">
        <v>145</v>
      </c>
      <c r="E2249" t="s">
        <v>90</v>
      </c>
      <c r="F2249" t="s">
        <v>22</v>
      </c>
      <c r="G2249" t="s">
        <v>23</v>
      </c>
      <c r="H2249">
        <v>100</v>
      </c>
      <c r="I2249" t="s">
        <v>29</v>
      </c>
      <c r="J2249" t="s">
        <v>26</v>
      </c>
      <c r="K2249">
        <v>5</v>
      </c>
      <c r="L2249">
        <v>1</v>
      </c>
      <c r="M2249" t="s">
        <v>25</v>
      </c>
      <c r="N2249" t="s">
        <v>26</v>
      </c>
      <c r="O2249" t="s">
        <v>25</v>
      </c>
      <c r="P2249" t="s">
        <v>25</v>
      </c>
      <c r="Q2249">
        <v>20</v>
      </c>
      <c r="R2249">
        <f>2*60</f>
        <v>120</v>
      </c>
      <c r="S2249" t="s">
        <v>31</v>
      </c>
    </row>
    <row r="2250" spans="1:19" x14ac:dyDescent="0.35">
      <c r="A2250" t="s">
        <v>34</v>
      </c>
      <c r="B2250">
        <v>6</v>
      </c>
      <c r="C2250" t="s">
        <v>239</v>
      </c>
      <c r="D2250">
        <v>145</v>
      </c>
      <c r="E2250" t="s">
        <v>90</v>
      </c>
      <c r="F2250" t="s">
        <v>22</v>
      </c>
      <c r="G2250" t="s">
        <v>23</v>
      </c>
      <c r="H2250">
        <v>150</v>
      </c>
      <c r="I2250" t="s">
        <v>29</v>
      </c>
      <c r="J2250" t="s">
        <v>26</v>
      </c>
      <c r="K2250">
        <v>5</v>
      </c>
      <c r="L2250">
        <v>1</v>
      </c>
      <c r="M2250" t="s">
        <v>25</v>
      </c>
      <c r="N2250" t="s">
        <v>26</v>
      </c>
      <c r="O2250" t="s">
        <v>25</v>
      </c>
      <c r="P2250" t="s">
        <v>25</v>
      </c>
      <c r="Q2250">
        <v>24</v>
      </c>
      <c r="R2250">
        <v>150</v>
      </c>
      <c r="S2250" t="s">
        <v>31</v>
      </c>
    </row>
    <row r="2251" spans="1:19" x14ac:dyDescent="0.35">
      <c r="A2251" t="s">
        <v>35</v>
      </c>
      <c r="B2251">
        <v>8</v>
      </c>
      <c r="C2251" t="s">
        <v>239</v>
      </c>
      <c r="D2251">
        <v>145</v>
      </c>
      <c r="E2251" t="s">
        <v>90</v>
      </c>
      <c r="F2251" t="s">
        <v>22</v>
      </c>
      <c r="G2251" t="s">
        <v>23</v>
      </c>
      <c r="H2251">
        <v>10</v>
      </c>
      <c r="I2251" t="s">
        <v>29</v>
      </c>
      <c r="J2251" t="s">
        <v>26</v>
      </c>
      <c r="K2251">
        <v>5</v>
      </c>
      <c r="L2251">
        <v>1</v>
      </c>
      <c r="M2251" t="s">
        <v>30</v>
      </c>
      <c r="N2251" t="s">
        <v>26</v>
      </c>
      <c r="O2251" t="s">
        <v>25</v>
      </c>
      <c r="P2251" t="s">
        <v>25</v>
      </c>
      <c r="Q2251">
        <v>0</v>
      </c>
      <c r="R2251" t="s">
        <v>26</v>
      </c>
      <c r="S2251" t="s">
        <v>27</v>
      </c>
    </row>
    <row r="2252" spans="1:19" x14ac:dyDescent="0.35">
      <c r="A2252" t="s">
        <v>36</v>
      </c>
      <c r="B2252">
        <v>9</v>
      </c>
      <c r="C2252" t="s">
        <v>239</v>
      </c>
      <c r="D2252">
        <v>145</v>
      </c>
      <c r="E2252" t="s">
        <v>90</v>
      </c>
      <c r="F2252" t="s">
        <v>22</v>
      </c>
      <c r="G2252" t="s">
        <v>23</v>
      </c>
      <c r="H2252">
        <v>200</v>
      </c>
      <c r="I2252" t="s">
        <v>29</v>
      </c>
      <c r="J2252" t="s">
        <v>26</v>
      </c>
      <c r="K2252">
        <v>5</v>
      </c>
      <c r="L2252">
        <v>1</v>
      </c>
      <c r="M2252" t="s">
        <v>25</v>
      </c>
      <c r="N2252" t="s">
        <v>26</v>
      </c>
      <c r="O2252" t="s">
        <v>30</v>
      </c>
      <c r="P2252" t="s">
        <v>25</v>
      </c>
      <c r="Q2252">
        <v>20</v>
      </c>
      <c r="R2252">
        <v>205</v>
      </c>
      <c r="S2252" t="s">
        <v>27</v>
      </c>
    </row>
    <row r="2253" spans="1:19" x14ac:dyDescent="0.35">
      <c r="A2253" t="s">
        <v>37</v>
      </c>
      <c r="B2253">
        <v>10</v>
      </c>
      <c r="C2253" t="s">
        <v>239</v>
      </c>
      <c r="D2253">
        <v>145</v>
      </c>
      <c r="E2253" t="s">
        <v>90</v>
      </c>
      <c r="F2253" t="s">
        <v>22</v>
      </c>
      <c r="G2253" t="s">
        <v>23</v>
      </c>
      <c r="H2253">
        <v>165</v>
      </c>
      <c r="I2253" t="s">
        <v>29</v>
      </c>
      <c r="J2253" t="s">
        <v>26</v>
      </c>
      <c r="K2253">
        <v>5</v>
      </c>
      <c r="L2253">
        <v>1</v>
      </c>
      <c r="M2253" t="s">
        <v>25</v>
      </c>
      <c r="N2253" t="s">
        <v>26</v>
      </c>
      <c r="O2253" t="s">
        <v>25</v>
      </c>
      <c r="P2253" t="s">
        <v>25</v>
      </c>
      <c r="Q2253">
        <v>30</v>
      </c>
      <c r="R2253" t="s">
        <v>26</v>
      </c>
      <c r="S2253" t="s">
        <v>31</v>
      </c>
    </row>
    <row r="2254" spans="1:19" x14ac:dyDescent="0.35">
      <c r="A2254" t="s">
        <v>39</v>
      </c>
      <c r="B2254">
        <v>12</v>
      </c>
      <c r="C2254" t="s">
        <v>239</v>
      </c>
      <c r="D2254">
        <v>145</v>
      </c>
      <c r="E2254" t="s">
        <v>90</v>
      </c>
      <c r="F2254" t="s">
        <v>22</v>
      </c>
      <c r="G2254" t="s">
        <v>23</v>
      </c>
      <c r="H2254">
        <v>280</v>
      </c>
      <c r="I2254" t="s">
        <v>29</v>
      </c>
      <c r="J2254" t="s">
        <v>26</v>
      </c>
      <c r="K2254">
        <v>5</v>
      </c>
      <c r="L2254">
        <v>1</v>
      </c>
      <c r="M2254" t="s">
        <v>25</v>
      </c>
      <c r="N2254" t="s">
        <v>26</v>
      </c>
      <c r="O2254" t="s">
        <v>25</v>
      </c>
      <c r="P2254" t="s">
        <v>25</v>
      </c>
      <c r="Q2254">
        <v>30</v>
      </c>
      <c r="R2254">
        <v>80</v>
      </c>
      <c r="S2254" t="s">
        <v>27</v>
      </c>
    </row>
    <row r="2255" spans="1:19" x14ac:dyDescent="0.35">
      <c r="A2255" t="s">
        <v>40</v>
      </c>
      <c r="B2255">
        <v>13</v>
      </c>
      <c r="C2255" t="s">
        <v>239</v>
      </c>
      <c r="D2255">
        <v>145</v>
      </c>
      <c r="E2255" t="s">
        <v>90</v>
      </c>
      <c r="F2255" t="s">
        <v>22</v>
      </c>
      <c r="G2255" t="s">
        <v>23</v>
      </c>
      <c r="H2255">
        <v>115</v>
      </c>
      <c r="I2255" t="s">
        <v>29</v>
      </c>
      <c r="J2255" t="s">
        <v>26</v>
      </c>
      <c r="K2255">
        <v>5</v>
      </c>
      <c r="L2255">
        <v>1</v>
      </c>
      <c r="M2255" t="s">
        <v>30</v>
      </c>
      <c r="N2255">
        <v>18</v>
      </c>
      <c r="O2255" t="s">
        <v>25</v>
      </c>
      <c r="P2255" t="s">
        <v>25</v>
      </c>
      <c r="Q2255">
        <v>20</v>
      </c>
      <c r="R2255">
        <v>60</v>
      </c>
      <c r="S2255" t="s">
        <v>27</v>
      </c>
    </row>
    <row r="2256" spans="1:19" x14ac:dyDescent="0.35">
      <c r="A2256" t="s">
        <v>41</v>
      </c>
      <c r="B2256">
        <v>15</v>
      </c>
      <c r="C2256" t="s">
        <v>239</v>
      </c>
      <c r="D2256">
        <v>145</v>
      </c>
      <c r="E2256" t="s">
        <v>90</v>
      </c>
      <c r="F2256" t="s">
        <v>22</v>
      </c>
      <c r="G2256" t="s">
        <v>23</v>
      </c>
      <c r="H2256">
        <v>264</v>
      </c>
      <c r="I2256" t="s">
        <v>29</v>
      </c>
      <c r="J2256" t="s">
        <v>26</v>
      </c>
      <c r="K2256">
        <v>5</v>
      </c>
      <c r="L2256">
        <v>1</v>
      </c>
      <c r="M2256" t="s">
        <v>30</v>
      </c>
      <c r="N2256">
        <v>18</v>
      </c>
      <c r="O2256" t="s">
        <v>25</v>
      </c>
      <c r="P2256" t="s">
        <v>25</v>
      </c>
      <c r="Q2256">
        <v>0</v>
      </c>
      <c r="R2256">
        <v>176</v>
      </c>
      <c r="S2256" t="s">
        <v>25</v>
      </c>
    </row>
    <row r="2257" spans="1:19" x14ac:dyDescent="0.35">
      <c r="A2257" t="s">
        <v>42</v>
      </c>
      <c r="B2257">
        <v>16</v>
      </c>
      <c r="C2257" t="s">
        <v>239</v>
      </c>
      <c r="D2257">
        <v>145</v>
      </c>
      <c r="E2257" t="s">
        <v>90</v>
      </c>
      <c r="F2257" t="s">
        <v>22</v>
      </c>
      <c r="G2257" t="s">
        <v>23</v>
      </c>
      <c r="H2257">
        <v>95</v>
      </c>
      <c r="I2257" t="s">
        <v>29</v>
      </c>
      <c r="J2257" t="s">
        <v>26</v>
      </c>
      <c r="K2257">
        <v>5</v>
      </c>
      <c r="L2257">
        <v>1</v>
      </c>
      <c r="M2257" t="s">
        <v>25</v>
      </c>
      <c r="N2257" t="s">
        <v>26</v>
      </c>
      <c r="O2257" t="s">
        <v>25</v>
      </c>
      <c r="P2257" t="s">
        <v>25</v>
      </c>
      <c r="Q2257">
        <v>20</v>
      </c>
      <c r="R2257">
        <f>2*80</f>
        <v>160</v>
      </c>
      <c r="S2257" t="s">
        <v>27</v>
      </c>
    </row>
    <row r="2258" spans="1:19" x14ac:dyDescent="0.35">
      <c r="A2258" t="s">
        <v>43</v>
      </c>
      <c r="B2258">
        <v>17</v>
      </c>
      <c r="C2258" t="s">
        <v>239</v>
      </c>
      <c r="D2258">
        <v>145</v>
      </c>
      <c r="E2258" t="s">
        <v>90</v>
      </c>
      <c r="F2258" t="s">
        <v>22</v>
      </c>
      <c r="G2258" t="s">
        <v>23</v>
      </c>
      <c r="H2258">
        <v>90</v>
      </c>
      <c r="I2258" t="s">
        <v>29</v>
      </c>
      <c r="J2258" t="s">
        <v>26</v>
      </c>
      <c r="K2258">
        <v>5</v>
      </c>
      <c r="L2258">
        <v>1</v>
      </c>
      <c r="M2258" t="s">
        <v>25</v>
      </c>
      <c r="N2258">
        <v>21</v>
      </c>
      <c r="O2258" t="s">
        <v>25</v>
      </c>
      <c r="P2258" t="s">
        <v>25</v>
      </c>
      <c r="Q2258">
        <v>20</v>
      </c>
      <c r="R2258">
        <v>100</v>
      </c>
      <c r="S2258" t="s">
        <v>27</v>
      </c>
    </row>
    <row r="2259" spans="1:19" x14ac:dyDescent="0.35">
      <c r="A2259" t="s">
        <v>44</v>
      </c>
      <c r="B2259">
        <v>18</v>
      </c>
      <c r="C2259" t="s">
        <v>239</v>
      </c>
      <c r="D2259">
        <v>145</v>
      </c>
      <c r="E2259" t="s">
        <v>90</v>
      </c>
      <c r="F2259" t="s">
        <v>22</v>
      </c>
      <c r="G2259" t="s">
        <v>23</v>
      </c>
      <c r="H2259">
        <v>150</v>
      </c>
      <c r="I2259" t="s">
        <v>29</v>
      </c>
      <c r="J2259" t="s">
        <v>26</v>
      </c>
      <c r="K2259">
        <v>5</v>
      </c>
      <c r="L2259">
        <v>2</v>
      </c>
      <c r="M2259" t="s">
        <v>30</v>
      </c>
      <c r="N2259" t="s">
        <v>26</v>
      </c>
      <c r="O2259" t="s">
        <v>25</v>
      </c>
      <c r="P2259" t="s">
        <v>25</v>
      </c>
      <c r="Q2259">
        <v>36</v>
      </c>
      <c r="R2259">
        <v>100</v>
      </c>
      <c r="S2259" t="s">
        <v>27</v>
      </c>
    </row>
    <row r="2260" spans="1:19" x14ac:dyDescent="0.35">
      <c r="A2260" t="s">
        <v>45</v>
      </c>
      <c r="B2260">
        <v>19</v>
      </c>
      <c r="C2260" t="s">
        <v>239</v>
      </c>
      <c r="D2260">
        <v>145</v>
      </c>
      <c r="E2260" t="s">
        <v>90</v>
      </c>
      <c r="F2260" t="s">
        <v>22</v>
      </c>
      <c r="G2260" t="s">
        <v>23</v>
      </c>
      <c r="H2260">
        <v>120</v>
      </c>
      <c r="I2260" t="s">
        <v>29</v>
      </c>
      <c r="J2260" t="s">
        <v>26</v>
      </c>
      <c r="K2260">
        <v>5</v>
      </c>
      <c r="L2260">
        <v>1</v>
      </c>
      <c r="M2260" t="s">
        <v>25</v>
      </c>
      <c r="N2260" t="s">
        <v>26</v>
      </c>
      <c r="O2260" t="s">
        <v>25</v>
      </c>
      <c r="P2260" t="s">
        <v>25</v>
      </c>
      <c r="Q2260">
        <v>30</v>
      </c>
      <c r="R2260">
        <v>96</v>
      </c>
      <c r="S2260" t="s">
        <v>27</v>
      </c>
    </row>
    <row r="2261" spans="1:19" x14ac:dyDescent="0.35">
      <c r="A2261" t="s">
        <v>46</v>
      </c>
      <c r="B2261">
        <v>20</v>
      </c>
      <c r="C2261" t="s">
        <v>239</v>
      </c>
      <c r="D2261">
        <v>145</v>
      </c>
      <c r="E2261" t="s">
        <v>90</v>
      </c>
      <c r="F2261" t="s">
        <v>22</v>
      </c>
      <c r="G2261" t="s">
        <v>23</v>
      </c>
      <c r="H2261">
        <v>135</v>
      </c>
      <c r="I2261" t="s">
        <v>29</v>
      </c>
      <c r="J2261" t="s">
        <v>26</v>
      </c>
      <c r="K2261">
        <v>5</v>
      </c>
      <c r="L2261">
        <v>1</v>
      </c>
      <c r="M2261" t="s">
        <v>25</v>
      </c>
      <c r="N2261" t="s">
        <v>26</v>
      </c>
      <c r="O2261" t="s">
        <v>25</v>
      </c>
      <c r="P2261" t="s">
        <v>25</v>
      </c>
      <c r="Q2261">
        <v>20</v>
      </c>
      <c r="R2261">
        <v>135</v>
      </c>
      <c r="S2261" t="s">
        <v>31</v>
      </c>
    </row>
    <row r="2262" spans="1:19" x14ac:dyDescent="0.35">
      <c r="A2262" t="s">
        <v>47</v>
      </c>
      <c r="B2262">
        <v>21</v>
      </c>
      <c r="C2262" t="s">
        <v>239</v>
      </c>
      <c r="D2262">
        <v>145</v>
      </c>
      <c r="E2262" t="s">
        <v>90</v>
      </c>
      <c r="F2262" t="s">
        <v>22</v>
      </c>
      <c r="G2262" t="s">
        <v>23</v>
      </c>
      <c r="H2262">
        <v>150</v>
      </c>
      <c r="I2262" t="s">
        <v>29</v>
      </c>
      <c r="J2262" t="s">
        <v>26</v>
      </c>
      <c r="K2262">
        <v>5</v>
      </c>
      <c r="L2262">
        <v>1</v>
      </c>
      <c r="M2262" t="s">
        <v>30</v>
      </c>
      <c r="N2262" t="s">
        <v>26</v>
      </c>
      <c r="O2262" t="s">
        <v>25</v>
      </c>
      <c r="P2262" t="s">
        <v>25</v>
      </c>
      <c r="Q2262">
        <v>30</v>
      </c>
      <c r="R2262">
        <v>100</v>
      </c>
      <c r="S2262" t="s">
        <v>31</v>
      </c>
    </row>
    <row r="2263" spans="1:19" x14ac:dyDescent="0.35">
      <c r="A2263" t="s">
        <v>48</v>
      </c>
      <c r="B2263">
        <v>22</v>
      </c>
      <c r="C2263" t="s">
        <v>239</v>
      </c>
      <c r="D2263">
        <v>145</v>
      </c>
      <c r="E2263" t="s">
        <v>90</v>
      </c>
      <c r="F2263" t="s">
        <v>22</v>
      </c>
      <c r="G2263" t="s">
        <v>23</v>
      </c>
      <c r="H2263">
        <v>125</v>
      </c>
      <c r="I2263" t="s">
        <v>29</v>
      </c>
      <c r="J2263" t="s">
        <v>26</v>
      </c>
      <c r="K2263">
        <v>5</v>
      </c>
      <c r="L2263">
        <v>1</v>
      </c>
      <c r="M2263" t="s">
        <v>25</v>
      </c>
      <c r="N2263" t="s">
        <v>26</v>
      </c>
      <c r="O2263" t="s">
        <v>30</v>
      </c>
      <c r="P2263" t="s">
        <v>25</v>
      </c>
      <c r="Q2263">
        <v>20</v>
      </c>
      <c r="R2263">
        <f>2*65</f>
        <v>130</v>
      </c>
      <c r="S2263" t="s">
        <v>31</v>
      </c>
    </row>
    <row r="2264" spans="1:19" x14ac:dyDescent="0.35">
      <c r="A2264" t="s">
        <v>49</v>
      </c>
      <c r="B2264">
        <v>23</v>
      </c>
      <c r="C2264" t="s">
        <v>239</v>
      </c>
      <c r="D2264">
        <v>145</v>
      </c>
      <c r="E2264" t="s">
        <v>90</v>
      </c>
      <c r="F2264" t="s">
        <v>22</v>
      </c>
      <c r="G2264" t="s">
        <v>23</v>
      </c>
      <c r="H2264">
        <v>71</v>
      </c>
      <c r="I2264" t="s">
        <v>29</v>
      </c>
      <c r="J2264" t="s">
        <v>26</v>
      </c>
      <c r="K2264">
        <v>5</v>
      </c>
      <c r="L2264">
        <v>1</v>
      </c>
      <c r="M2264" t="s">
        <v>25</v>
      </c>
      <c r="N2264" t="s">
        <v>26</v>
      </c>
      <c r="O2264" t="s">
        <v>25</v>
      </c>
      <c r="P2264" t="s">
        <v>25</v>
      </c>
      <c r="Q2264">
        <v>25</v>
      </c>
      <c r="R2264">
        <v>50</v>
      </c>
      <c r="S2264" t="s">
        <v>27</v>
      </c>
    </row>
    <row r="2265" spans="1:19" x14ac:dyDescent="0.35">
      <c r="A2265" t="s">
        <v>50</v>
      </c>
      <c r="B2265">
        <v>24</v>
      </c>
      <c r="C2265" t="s">
        <v>239</v>
      </c>
      <c r="D2265">
        <v>145</v>
      </c>
      <c r="E2265" t="s">
        <v>90</v>
      </c>
      <c r="F2265" t="s">
        <v>22</v>
      </c>
      <c r="G2265" t="s">
        <v>23</v>
      </c>
      <c r="H2265">
        <v>150</v>
      </c>
      <c r="I2265" t="s">
        <v>29</v>
      </c>
      <c r="J2265" t="s">
        <v>26</v>
      </c>
      <c r="K2265">
        <v>5</v>
      </c>
      <c r="L2265">
        <v>2</v>
      </c>
      <c r="M2265" t="s">
        <v>25</v>
      </c>
      <c r="N2265" t="s">
        <v>26</v>
      </c>
      <c r="O2265" t="s">
        <v>30</v>
      </c>
      <c r="P2265" t="s">
        <v>30</v>
      </c>
      <c r="Q2265">
        <v>30</v>
      </c>
      <c r="R2265">
        <v>250</v>
      </c>
      <c r="S2265" t="s">
        <v>27</v>
      </c>
    </row>
    <row r="2266" spans="1:19" x14ac:dyDescent="0.35">
      <c r="A2266" t="s">
        <v>51</v>
      </c>
      <c r="B2266">
        <v>25</v>
      </c>
      <c r="C2266" t="s">
        <v>239</v>
      </c>
      <c r="D2266">
        <v>145</v>
      </c>
      <c r="E2266" t="s">
        <v>90</v>
      </c>
      <c r="F2266" t="s">
        <v>22</v>
      </c>
      <c r="G2266" t="s">
        <v>23</v>
      </c>
      <c r="H2266">
        <v>68</v>
      </c>
      <c r="I2266" t="s">
        <v>29</v>
      </c>
      <c r="J2266" t="s">
        <v>26</v>
      </c>
      <c r="K2266">
        <v>5</v>
      </c>
      <c r="L2266">
        <v>1</v>
      </c>
      <c r="M2266" t="s">
        <v>25</v>
      </c>
      <c r="N2266" t="s">
        <v>26</v>
      </c>
      <c r="O2266" t="s">
        <v>30</v>
      </c>
      <c r="P2266" t="s">
        <v>25</v>
      </c>
      <c r="Q2266">
        <v>20</v>
      </c>
      <c r="R2266">
        <v>68</v>
      </c>
      <c r="S2266" t="s">
        <v>31</v>
      </c>
    </row>
    <row r="2267" spans="1:19" x14ac:dyDescent="0.35">
      <c r="A2267" t="s">
        <v>52</v>
      </c>
      <c r="B2267">
        <v>26</v>
      </c>
      <c r="C2267" t="s">
        <v>239</v>
      </c>
      <c r="D2267">
        <v>145</v>
      </c>
      <c r="E2267" t="s">
        <v>90</v>
      </c>
      <c r="F2267" t="s">
        <v>22</v>
      </c>
      <c r="G2267" t="s">
        <v>23</v>
      </c>
      <c r="H2267">
        <v>183.8</v>
      </c>
      <c r="I2267" t="s">
        <v>29</v>
      </c>
      <c r="J2267" t="s">
        <v>26</v>
      </c>
      <c r="K2267">
        <v>5</v>
      </c>
      <c r="L2267">
        <v>1</v>
      </c>
      <c r="M2267" t="s">
        <v>25</v>
      </c>
      <c r="N2267" t="s">
        <v>26</v>
      </c>
      <c r="O2267" t="s">
        <v>30</v>
      </c>
      <c r="P2267" t="s">
        <v>30</v>
      </c>
      <c r="Q2267">
        <v>20</v>
      </c>
      <c r="R2267">
        <v>162.19999999999999</v>
      </c>
      <c r="S2267" t="s">
        <v>27</v>
      </c>
    </row>
    <row r="2268" spans="1:19" x14ac:dyDescent="0.35">
      <c r="A2268" t="s">
        <v>53</v>
      </c>
      <c r="B2268">
        <v>27</v>
      </c>
      <c r="C2268" t="s">
        <v>239</v>
      </c>
      <c r="D2268">
        <v>145</v>
      </c>
      <c r="E2268" t="s">
        <v>90</v>
      </c>
      <c r="F2268" t="s">
        <v>22</v>
      </c>
      <c r="G2268" t="s">
        <v>23</v>
      </c>
      <c r="H2268">
        <v>218.5</v>
      </c>
      <c r="I2268" t="s">
        <v>29</v>
      </c>
      <c r="J2268" t="s">
        <v>26</v>
      </c>
      <c r="K2268">
        <v>5</v>
      </c>
      <c r="L2268">
        <v>1</v>
      </c>
      <c r="M2268" t="s">
        <v>25</v>
      </c>
      <c r="N2268" t="s">
        <v>26</v>
      </c>
      <c r="O2268" t="s">
        <v>25</v>
      </c>
      <c r="P2268" t="s">
        <v>25</v>
      </c>
      <c r="Q2268">
        <v>30</v>
      </c>
      <c r="R2268">
        <v>200</v>
      </c>
      <c r="S2268" t="s">
        <v>31</v>
      </c>
    </row>
    <row r="2269" spans="1:19" x14ac:dyDescent="0.35">
      <c r="A2269" t="s">
        <v>54</v>
      </c>
      <c r="B2269">
        <v>28</v>
      </c>
      <c r="C2269" t="s">
        <v>239</v>
      </c>
      <c r="D2269">
        <v>145</v>
      </c>
      <c r="E2269" t="s">
        <v>90</v>
      </c>
      <c r="F2269" t="s">
        <v>22</v>
      </c>
      <c r="G2269" t="s">
        <v>23</v>
      </c>
      <c r="H2269">
        <v>200</v>
      </c>
      <c r="I2269" t="s">
        <v>29</v>
      </c>
      <c r="J2269" t="s">
        <v>26</v>
      </c>
      <c r="K2269">
        <v>5</v>
      </c>
      <c r="L2269">
        <v>1</v>
      </c>
      <c r="M2269" t="s">
        <v>25</v>
      </c>
      <c r="N2269" t="s">
        <v>26</v>
      </c>
      <c r="O2269" t="s">
        <v>25</v>
      </c>
      <c r="P2269" t="s">
        <v>25</v>
      </c>
      <c r="Q2269">
        <v>20</v>
      </c>
      <c r="R2269">
        <v>100</v>
      </c>
      <c r="S2269" t="s">
        <v>31</v>
      </c>
    </row>
    <row r="2270" spans="1:19" x14ac:dyDescent="0.35">
      <c r="A2270" t="s">
        <v>55</v>
      </c>
      <c r="B2270">
        <v>29</v>
      </c>
      <c r="C2270" t="s">
        <v>239</v>
      </c>
      <c r="D2270">
        <v>145</v>
      </c>
      <c r="E2270" t="s">
        <v>90</v>
      </c>
      <c r="F2270" t="s">
        <v>22</v>
      </c>
      <c r="G2270" t="s">
        <v>23</v>
      </c>
      <c r="H2270">
        <v>25</v>
      </c>
      <c r="I2270" t="s">
        <v>29</v>
      </c>
      <c r="J2270" t="s">
        <v>26</v>
      </c>
      <c r="K2270">
        <v>5</v>
      </c>
      <c r="L2270">
        <v>2</v>
      </c>
      <c r="M2270" t="s">
        <v>25</v>
      </c>
      <c r="N2270" t="s">
        <v>26</v>
      </c>
      <c r="O2270" t="s">
        <v>30</v>
      </c>
      <c r="P2270" t="s">
        <v>25</v>
      </c>
      <c r="Q2270">
        <v>20</v>
      </c>
      <c r="R2270" s="5">
        <f>(2/3)*50</f>
        <v>33.333333333333329</v>
      </c>
      <c r="S2270" t="s">
        <v>31</v>
      </c>
    </row>
    <row r="2271" spans="1:19" x14ac:dyDescent="0.35">
      <c r="A2271" t="s">
        <v>38</v>
      </c>
      <c r="B2271">
        <v>11</v>
      </c>
      <c r="C2271" t="s">
        <v>239</v>
      </c>
      <c r="D2271">
        <v>145</v>
      </c>
      <c r="E2271" t="s">
        <v>90</v>
      </c>
      <c r="F2271" t="s">
        <v>22</v>
      </c>
      <c r="G2271" t="s">
        <v>23</v>
      </c>
      <c r="H2271">
        <v>264</v>
      </c>
      <c r="I2271" t="s">
        <v>29</v>
      </c>
      <c r="J2271" t="s">
        <v>26</v>
      </c>
      <c r="K2271">
        <v>5</v>
      </c>
      <c r="L2271">
        <v>1</v>
      </c>
      <c r="M2271" t="s">
        <v>25</v>
      </c>
      <c r="N2271" t="s">
        <v>26</v>
      </c>
      <c r="O2271" t="s">
        <v>25</v>
      </c>
      <c r="P2271" t="s">
        <v>30</v>
      </c>
      <c r="Q2271">
        <v>20</v>
      </c>
      <c r="R2271">
        <v>229</v>
      </c>
      <c r="S2271" t="s">
        <v>27</v>
      </c>
    </row>
    <row r="2272" spans="1:19" x14ac:dyDescent="0.35">
      <c r="A2272" t="s">
        <v>56</v>
      </c>
      <c r="B2272">
        <v>30</v>
      </c>
      <c r="C2272" t="s">
        <v>239</v>
      </c>
      <c r="D2272">
        <v>145</v>
      </c>
      <c r="E2272" t="s">
        <v>90</v>
      </c>
      <c r="F2272" t="s">
        <v>22</v>
      </c>
      <c r="G2272" t="s">
        <v>23</v>
      </c>
      <c r="H2272">
        <v>192</v>
      </c>
      <c r="I2272" t="s">
        <v>29</v>
      </c>
      <c r="J2272" t="s">
        <v>26</v>
      </c>
      <c r="K2272">
        <v>5</v>
      </c>
      <c r="L2272">
        <v>2</v>
      </c>
      <c r="M2272" t="s">
        <v>25</v>
      </c>
      <c r="N2272" t="s">
        <v>26</v>
      </c>
      <c r="O2272" t="s">
        <v>25</v>
      </c>
      <c r="P2272" t="s">
        <v>25</v>
      </c>
      <c r="Q2272">
        <v>20</v>
      </c>
      <c r="R2272">
        <f>2*110</f>
        <v>220</v>
      </c>
      <c r="S2272" t="s">
        <v>25</v>
      </c>
    </row>
    <row r="2273" spans="1:19" x14ac:dyDescent="0.35">
      <c r="A2273" t="s">
        <v>57</v>
      </c>
      <c r="B2273">
        <v>31</v>
      </c>
      <c r="C2273" t="s">
        <v>239</v>
      </c>
      <c r="D2273">
        <v>145</v>
      </c>
      <c r="E2273" t="s">
        <v>90</v>
      </c>
      <c r="F2273" t="s">
        <v>22</v>
      </c>
      <c r="G2273" t="s">
        <v>23</v>
      </c>
      <c r="H2273">
        <v>140</v>
      </c>
      <c r="I2273" t="s">
        <v>29</v>
      </c>
      <c r="J2273" t="s">
        <v>26</v>
      </c>
      <c r="K2273">
        <v>5</v>
      </c>
      <c r="L2273">
        <v>1</v>
      </c>
      <c r="M2273" t="s">
        <v>30</v>
      </c>
      <c r="N2273">
        <v>19</v>
      </c>
      <c r="O2273" t="s">
        <v>30</v>
      </c>
      <c r="P2273" t="s">
        <v>25</v>
      </c>
      <c r="Q2273">
        <v>20</v>
      </c>
      <c r="R2273">
        <v>140</v>
      </c>
      <c r="S2273" t="s">
        <v>27</v>
      </c>
    </row>
    <row r="2274" spans="1:19" x14ac:dyDescent="0.35">
      <c r="A2274" t="s">
        <v>58</v>
      </c>
      <c r="B2274">
        <v>32</v>
      </c>
      <c r="C2274" t="s">
        <v>239</v>
      </c>
      <c r="D2274">
        <v>145</v>
      </c>
      <c r="E2274" t="s">
        <v>90</v>
      </c>
      <c r="F2274" t="s">
        <v>22</v>
      </c>
      <c r="G2274" t="s">
        <v>23</v>
      </c>
      <c r="H2274">
        <v>250</v>
      </c>
      <c r="I2274" t="s">
        <v>29</v>
      </c>
      <c r="J2274" t="s">
        <v>26</v>
      </c>
      <c r="K2274">
        <v>5</v>
      </c>
      <c r="L2274">
        <v>0</v>
      </c>
      <c r="M2274" t="s">
        <v>25</v>
      </c>
      <c r="N2274" t="s">
        <v>26</v>
      </c>
      <c r="O2274" t="s">
        <v>30</v>
      </c>
      <c r="P2274" t="s">
        <v>25</v>
      </c>
      <c r="Q2274">
        <v>20</v>
      </c>
      <c r="R2274">
        <f>2*100</f>
        <v>200</v>
      </c>
      <c r="S2274" t="s">
        <v>27</v>
      </c>
    </row>
    <row r="2275" spans="1:19" x14ac:dyDescent="0.35">
      <c r="A2275" t="s">
        <v>59</v>
      </c>
      <c r="B2275">
        <v>33</v>
      </c>
      <c r="C2275" t="s">
        <v>239</v>
      </c>
      <c r="D2275">
        <v>145</v>
      </c>
      <c r="E2275" t="s">
        <v>90</v>
      </c>
      <c r="F2275" t="s">
        <v>22</v>
      </c>
      <c r="G2275" t="s">
        <v>23</v>
      </c>
      <c r="H2275">
        <v>170</v>
      </c>
      <c r="I2275" t="s">
        <v>29</v>
      </c>
      <c r="J2275" t="s">
        <v>26</v>
      </c>
      <c r="K2275">
        <v>5</v>
      </c>
      <c r="L2275">
        <v>1</v>
      </c>
      <c r="M2275" t="s">
        <v>25</v>
      </c>
      <c r="N2275" t="s">
        <v>26</v>
      </c>
      <c r="O2275" t="s">
        <v>30</v>
      </c>
      <c r="P2275" t="s">
        <v>25</v>
      </c>
      <c r="Q2275">
        <v>30</v>
      </c>
      <c r="R2275">
        <v>110</v>
      </c>
      <c r="S2275" t="s">
        <v>25</v>
      </c>
    </row>
    <row r="2276" spans="1:19" x14ac:dyDescent="0.35">
      <c r="A2276" t="s">
        <v>60</v>
      </c>
      <c r="B2276">
        <v>34</v>
      </c>
      <c r="C2276" t="s">
        <v>239</v>
      </c>
      <c r="D2276">
        <v>145</v>
      </c>
      <c r="E2276" t="s">
        <v>90</v>
      </c>
      <c r="F2276" t="s">
        <v>22</v>
      </c>
      <c r="G2276" t="s">
        <v>23</v>
      </c>
      <c r="H2276">
        <v>245</v>
      </c>
      <c r="I2276" t="s">
        <v>29</v>
      </c>
      <c r="J2276" t="s">
        <v>26</v>
      </c>
      <c r="K2276">
        <v>5</v>
      </c>
      <c r="L2276">
        <v>1</v>
      </c>
      <c r="M2276" t="s">
        <v>30</v>
      </c>
      <c r="N2276" t="s">
        <v>26</v>
      </c>
      <c r="O2276" t="s">
        <v>25</v>
      </c>
      <c r="P2276" t="s">
        <v>25</v>
      </c>
      <c r="Q2276">
        <v>20</v>
      </c>
      <c r="R2276">
        <v>170</v>
      </c>
      <c r="S2276" t="s">
        <v>31</v>
      </c>
    </row>
    <row r="2277" spans="1:19" x14ac:dyDescent="0.35">
      <c r="A2277" t="s">
        <v>61</v>
      </c>
      <c r="B2277">
        <v>35</v>
      </c>
      <c r="C2277" t="s">
        <v>239</v>
      </c>
      <c r="D2277">
        <v>145</v>
      </c>
      <c r="E2277" t="s">
        <v>90</v>
      </c>
      <c r="F2277" t="s">
        <v>22</v>
      </c>
      <c r="G2277" t="s">
        <v>23</v>
      </c>
      <c r="H2277">
        <v>110</v>
      </c>
      <c r="I2277" t="s">
        <v>29</v>
      </c>
      <c r="J2277" t="s">
        <v>26</v>
      </c>
      <c r="K2277">
        <v>5</v>
      </c>
      <c r="L2277">
        <v>2</v>
      </c>
      <c r="M2277" t="s">
        <v>25</v>
      </c>
      <c r="N2277" t="s">
        <v>26</v>
      </c>
      <c r="O2277" t="s">
        <v>25</v>
      </c>
      <c r="P2277" t="s">
        <v>25</v>
      </c>
      <c r="Q2277">
        <v>20</v>
      </c>
      <c r="R2277">
        <v>200</v>
      </c>
      <c r="S2277" t="s">
        <v>27</v>
      </c>
    </row>
    <row r="2278" spans="1:19" x14ac:dyDescent="0.35">
      <c r="A2278" t="s">
        <v>62</v>
      </c>
      <c r="B2278">
        <v>36</v>
      </c>
      <c r="C2278" t="s">
        <v>239</v>
      </c>
      <c r="D2278">
        <v>145</v>
      </c>
      <c r="E2278" t="s">
        <v>90</v>
      </c>
      <c r="F2278" t="s">
        <v>22</v>
      </c>
      <c r="G2278" t="s">
        <v>23</v>
      </c>
      <c r="H2278">
        <v>294</v>
      </c>
      <c r="I2278" t="s">
        <v>29</v>
      </c>
      <c r="J2278" t="s">
        <v>26</v>
      </c>
      <c r="K2278">
        <v>5</v>
      </c>
      <c r="L2278">
        <v>1</v>
      </c>
      <c r="M2278" t="s">
        <v>25</v>
      </c>
      <c r="N2278">
        <v>21</v>
      </c>
      <c r="O2278" t="s">
        <v>30</v>
      </c>
      <c r="P2278" t="s">
        <v>25</v>
      </c>
      <c r="Q2278">
        <v>20</v>
      </c>
      <c r="R2278" s="5">
        <f>(2/3)*229</f>
        <v>152.66666666666666</v>
      </c>
      <c r="S2278" t="s">
        <v>27</v>
      </c>
    </row>
    <row r="2279" spans="1:19" x14ac:dyDescent="0.35">
      <c r="A2279" t="s">
        <v>63</v>
      </c>
      <c r="B2279">
        <v>37</v>
      </c>
      <c r="C2279" t="s">
        <v>239</v>
      </c>
      <c r="D2279">
        <v>145</v>
      </c>
      <c r="E2279" t="s">
        <v>90</v>
      </c>
      <c r="F2279" t="s">
        <v>22</v>
      </c>
      <c r="G2279" t="s">
        <v>23</v>
      </c>
      <c r="H2279">
        <v>93</v>
      </c>
      <c r="I2279" t="s">
        <v>29</v>
      </c>
      <c r="J2279" t="s">
        <v>26</v>
      </c>
      <c r="K2279">
        <v>5</v>
      </c>
      <c r="L2279">
        <v>1</v>
      </c>
      <c r="M2279" t="s">
        <v>25</v>
      </c>
      <c r="N2279" t="s">
        <v>26</v>
      </c>
      <c r="O2279" t="s">
        <v>30</v>
      </c>
      <c r="P2279" t="s">
        <v>25</v>
      </c>
      <c r="Q2279">
        <v>60</v>
      </c>
      <c r="R2279">
        <f>2*63</f>
        <v>126</v>
      </c>
      <c r="S2279" t="s">
        <v>31</v>
      </c>
    </row>
    <row r="2280" spans="1:19" x14ac:dyDescent="0.35">
      <c r="A2280" t="s">
        <v>64</v>
      </c>
      <c r="B2280">
        <v>38</v>
      </c>
      <c r="C2280" t="s">
        <v>239</v>
      </c>
      <c r="D2280">
        <v>145</v>
      </c>
      <c r="E2280" t="s">
        <v>90</v>
      </c>
      <c r="F2280" t="s">
        <v>22</v>
      </c>
      <c r="G2280" t="s">
        <v>23</v>
      </c>
      <c r="H2280">
        <v>350</v>
      </c>
      <c r="I2280" t="s">
        <v>29</v>
      </c>
      <c r="J2280" t="s">
        <v>26</v>
      </c>
      <c r="K2280">
        <v>5</v>
      </c>
      <c r="L2280">
        <v>1</v>
      </c>
      <c r="M2280" t="s">
        <v>25</v>
      </c>
      <c r="N2280" t="s">
        <v>26</v>
      </c>
      <c r="O2280" t="s">
        <v>30</v>
      </c>
      <c r="P2280" t="s">
        <v>25</v>
      </c>
      <c r="Q2280">
        <v>20</v>
      </c>
      <c r="R2280">
        <f>2*75</f>
        <v>150</v>
      </c>
      <c r="S2280" t="s">
        <v>31</v>
      </c>
    </row>
    <row r="2281" spans="1:19" x14ac:dyDescent="0.35">
      <c r="A2281" t="s">
        <v>65</v>
      </c>
      <c r="B2281">
        <v>39</v>
      </c>
      <c r="C2281" t="s">
        <v>239</v>
      </c>
      <c r="D2281">
        <v>145</v>
      </c>
      <c r="E2281" t="s">
        <v>90</v>
      </c>
      <c r="F2281" t="s">
        <v>22</v>
      </c>
      <c r="G2281" t="s">
        <v>23</v>
      </c>
      <c r="H2281">
        <v>200</v>
      </c>
      <c r="I2281" t="s">
        <v>29</v>
      </c>
      <c r="J2281" t="s">
        <v>26</v>
      </c>
      <c r="K2281">
        <v>5</v>
      </c>
      <c r="L2281">
        <v>1</v>
      </c>
      <c r="M2281" t="s">
        <v>25</v>
      </c>
      <c r="N2281" t="s">
        <v>26</v>
      </c>
      <c r="O2281" t="s">
        <v>25</v>
      </c>
      <c r="P2281" t="s">
        <v>25</v>
      </c>
      <c r="Q2281">
        <v>20</v>
      </c>
      <c r="R2281">
        <v>120</v>
      </c>
      <c r="S2281" t="s">
        <v>25</v>
      </c>
    </row>
    <row r="2282" spans="1:19" x14ac:dyDescent="0.35">
      <c r="A2282" t="s">
        <v>66</v>
      </c>
      <c r="B2282">
        <v>40</v>
      </c>
      <c r="C2282" t="s">
        <v>239</v>
      </c>
      <c r="D2282">
        <v>145</v>
      </c>
      <c r="E2282" t="s">
        <v>90</v>
      </c>
      <c r="F2282" t="s">
        <v>22</v>
      </c>
      <c r="G2282" t="s">
        <v>23</v>
      </c>
      <c r="H2282">
        <v>85</v>
      </c>
      <c r="I2282" t="s">
        <v>29</v>
      </c>
      <c r="J2282" t="s">
        <v>26</v>
      </c>
      <c r="K2282">
        <v>5</v>
      </c>
      <c r="L2282">
        <v>1</v>
      </c>
      <c r="M2282" t="s">
        <v>30</v>
      </c>
      <c r="N2282" t="s">
        <v>26</v>
      </c>
      <c r="O2282" t="s">
        <v>30</v>
      </c>
      <c r="P2282" t="s">
        <v>25</v>
      </c>
      <c r="Q2282">
        <v>20</v>
      </c>
      <c r="R2282">
        <f>2*85</f>
        <v>170</v>
      </c>
      <c r="S2282" t="s">
        <v>31</v>
      </c>
    </row>
    <row r="2283" spans="1:19" x14ac:dyDescent="0.35">
      <c r="A2283" t="s">
        <v>67</v>
      </c>
      <c r="B2283">
        <v>41</v>
      </c>
      <c r="C2283" t="s">
        <v>239</v>
      </c>
      <c r="D2283">
        <v>145</v>
      </c>
      <c r="E2283" t="s">
        <v>90</v>
      </c>
      <c r="F2283" t="s">
        <v>22</v>
      </c>
      <c r="G2283" t="s">
        <v>23</v>
      </c>
      <c r="H2283">
        <v>395</v>
      </c>
      <c r="I2283" t="s">
        <v>29</v>
      </c>
      <c r="J2283" t="s">
        <v>26</v>
      </c>
      <c r="K2283">
        <v>5</v>
      </c>
      <c r="L2283">
        <v>1</v>
      </c>
      <c r="M2283" t="s">
        <v>25</v>
      </c>
      <c r="N2283" t="s">
        <v>26</v>
      </c>
      <c r="O2283" t="s">
        <v>25</v>
      </c>
      <c r="P2283" t="s">
        <v>30</v>
      </c>
      <c r="Q2283">
        <v>20</v>
      </c>
      <c r="R2283">
        <v>250</v>
      </c>
      <c r="S2283" t="s">
        <v>25</v>
      </c>
    </row>
    <row r="2284" spans="1:19" x14ac:dyDescent="0.35">
      <c r="A2284" t="s">
        <v>68</v>
      </c>
      <c r="B2284">
        <v>42</v>
      </c>
      <c r="C2284" t="s">
        <v>239</v>
      </c>
      <c r="D2284">
        <v>145</v>
      </c>
      <c r="E2284" t="s">
        <v>90</v>
      </c>
      <c r="F2284" t="s">
        <v>22</v>
      </c>
      <c r="G2284" t="s">
        <v>23</v>
      </c>
      <c r="H2284">
        <v>50</v>
      </c>
      <c r="I2284" t="s">
        <v>29</v>
      </c>
      <c r="J2284" t="s">
        <v>26</v>
      </c>
      <c r="K2284">
        <v>5</v>
      </c>
      <c r="L2284">
        <v>1</v>
      </c>
      <c r="M2284" t="s">
        <v>25</v>
      </c>
      <c r="N2284" t="s">
        <v>26</v>
      </c>
      <c r="O2284" t="s">
        <v>30</v>
      </c>
      <c r="P2284" t="s">
        <v>25</v>
      </c>
      <c r="Q2284">
        <v>20</v>
      </c>
      <c r="R2284">
        <v>65</v>
      </c>
      <c r="S2284" t="s">
        <v>31</v>
      </c>
    </row>
    <row r="2285" spans="1:19" x14ac:dyDescent="0.35">
      <c r="A2285" t="s">
        <v>69</v>
      </c>
      <c r="B2285">
        <v>44</v>
      </c>
      <c r="C2285" t="s">
        <v>239</v>
      </c>
      <c r="D2285">
        <v>145</v>
      </c>
      <c r="E2285" t="s">
        <v>90</v>
      </c>
      <c r="F2285" t="s">
        <v>22</v>
      </c>
      <c r="G2285" t="s">
        <v>23</v>
      </c>
      <c r="H2285">
        <v>145</v>
      </c>
      <c r="I2285" t="s">
        <v>29</v>
      </c>
      <c r="J2285" t="s">
        <v>26</v>
      </c>
      <c r="K2285">
        <v>5</v>
      </c>
      <c r="L2285">
        <v>1</v>
      </c>
      <c r="M2285" t="s">
        <v>25</v>
      </c>
      <c r="N2285" t="s">
        <v>26</v>
      </c>
      <c r="O2285" t="s">
        <v>30</v>
      </c>
      <c r="P2285" t="s">
        <v>25</v>
      </c>
      <c r="Q2285">
        <v>20</v>
      </c>
      <c r="R2285">
        <v>145</v>
      </c>
      <c r="S2285" t="s">
        <v>27</v>
      </c>
    </row>
    <row r="2286" spans="1:19" x14ac:dyDescent="0.35">
      <c r="A2286" t="s">
        <v>70</v>
      </c>
      <c r="B2286">
        <v>45</v>
      </c>
      <c r="C2286" t="s">
        <v>239</v>
      </c>
      <c r="D2286">
        <v>145</v>
      </c>
      <c r="E2286" t="s">
        <v>90</v>
      </c>
      <c r="F2286" t="s">
        <v>22</v>
      </c>
      <c r="G2286" t="s">
        <v>23</v>
      </c>
      <c r="H2286">
        <v>220</v>
      </c>
      <c r="I2286" t="s">
        <v>29</v>
      </c>
      <c r="J2286" t="s">
        <v>26</v>
      </c>
      <c r="K2286">
        <v>5</v>
      </c>
      <c r="L2286">
        <v>1</v>
      </c>
      <c r="M2286" t="s">
        <v>30</v>
      </c>
      <c r="N2286" t="s">
        <v>26</v>
      </c>
      <c r="O2286" t="s">
        <v>25</v>
      </c>
      <c r="P2286" t="s">
        <v>25</v>
      </c>
      <c r="Q2286">
        <v>16</v>
      </c>
      <c r="R2286">
        <v>160</v>
      </c>
      <c r="S2286" t="s">
        <v>25</v>
      </c>
    </row>
    <row r="2287" spans="1:19" x14ac:dyDescent="0.35">
      <c r="A2287" t="s">
        <v>71</v>
      </c>
      <c r="B2287">
        <v>46</v>
      </c>
      <c r="C2287" t="s">
        <v>239</v>
      </c>
      <c r="D2287">
        <v>145</v>
      </c>
      <c r="E2287" t="s">
        <v>90</v>
      </c>
      <c r="F2287" t="s">
        <v>22</v>
      </c>
      <c r="G2287" t="s">
        <v>23</v>
      </c>
      <c r="H2287">
        <v>250</v>
      </c>
      <c r="I2287" t="s">
        <v>29</v>
      </c>
      <c r="J2287" t="s">
        <v>26</v>
      </c>
      <c r="K2287">
        <v>5</v>
      </c>
      <c r="L2287">
        <v>1</v>
      </c>
      <c r="M2287" t="s">
        <v>25</v>
      </c>
      <c r="N2287" t="s">
        <v>26</v>
      </c>
      <c r="O2287" t="s">
        <v>25</v>
      </c>
      <c r="P2287" t="s">
        <v>25</v>
      </c>
      <c r="Q2287">
        <v>20</v>
      </c>
      <c r="R2287">
        <v>150</v>
      </c>
      <c r="S2287" t="s">
        <v>27</v>
      </c>
    </row>
    <row r="2288" spans="1:19" x14ac:dyDescent="0.35">
      <c r="A2288" t="s">
        <v>72</v>
      </c>
      <c r="B2288">
        <v>47</v>
      </c>
      <c r="C2288" t="s">
        <v>239</v>
      </c>
      <c r="D2288">
        <v>145</v>
      </c>
      <c r="E2288" t="s">
        <v>90</v>
      </c>
      <c r="F2288" t="s">
        <v>22</v>
      </c>
      <c r="G2288" t="s">
        <v>23</v>
      </c>
      <c r="H2288">
        <v>160</v>
      </c>
      <c r="I2288" t="s">
        <v>29</v>
      </c>
      <c r="J2288" t="s">
        <v>26</v>
      </c>
      <c r="K2288">
        <v>5</v>
      </c>
      <c r="L2288">
        <v>2</v>
      </c>
      <c r="M2288" t="s">
        <v>30</v>
      </c>
      <c r="N2288">
        <v>18</v>
      </c>
      <c r="O2288" t="s">
        <v>30</v>
      </c>
      <c r="P2288" t="s">
        <v>25</v>
      </c>
      <c r="Q2288">
        <v>20</v>
      </c>
      <c r="R2288">
        <v>70</v>
      </c>
      <c r="S2288" t="s">
        <v>31</v>
      </c>
    </row>
    <row r="2289" spans="1:19" x14ac:dyDescent="0.35">
      <c r="A2289" t="s">
        <v>73</v>
      </c>
      <c r="B2289">
        <v>48</v>
      </c>
      <c r="C2289" t="s">
        <v>239</v>
      </c>
      <c r="D2289">
        <v>145</v>
      </c>
      <c r="E2289" t="s">
        <v>90</v>
      </c>
      <c r="F2289" t="s">
        <v>22</v>
      </c>
      <c r="G2289" t="s">
        <v>23</v>
      </c>
      <c r="H2289">
        <v>150</v>
      </c>
      <c r="I2289" t="s">
        <v>29</v>
      </c>
      <c r="J2289" t="s">
        <v>26</v>
      </c>
      <c r="K2289">
        <v>5</v>
      </c>
      <c r="L2289">
        <v>2</v>
      </c>
      <c r="M2289" t="s">
        <v>25</v>
      </c>
      <c r="N2289" t="s">
        <v>26</v>
      </c>
      <c r="O2289" t="s">
        <v>25</v>
      </c>
      <c r="P2289" t="s">
        <v>25</v>
      </c>
      <c r="Q2289">
        <v>20</v>
      </c>
      <c r="R2289">
        <v>100</v>
      </c>
      <c r="S2289" t="s">
        <v>25</v>
      </c>
    </row>
    <row r="2290" spans="1:19" x14ac:dyDescent="0.35">
      <c r="A2290" t="s">
        <v>74</v>
      </c>
      <c r="B2290">
        <v>49</v>
      </c>
      <c r="C2290" t="s">
        <v>239</v>
      </c>
      <c r="D2290">
        <v>145</v>
      </c>
      <c r="E2290" t="s">
        <v>90</v>
      </c>
      <c r="F2290" t="s">
        <v>22</v>
      </c>
      <c r="G2290" t="s">
        <v>23</v>
      </c>
      <c r="H2290">
        <v>70</v>
      </c>
      <c r="I2290" t="s">
        <v>29</v>
      </c>
      <c r="J2290" t="s">
        <v>26</v>
      </c>
      <c r="K2290">
        <v>5</v>
      </c>
      <c r="L2290">
        <v>1</v>
      </c>
      <c r="M2290" t="s">
        <v>30</v>
      </c>
      <c r="N2290" t="s">
        <v>26</v>
      </c>
      <c r="O2290" t="s">
        <v>25</v>
      </c>
      <c r="P2290" t="s">
        <v>25</v>
      </c>
      <c r="Q2290">
        <v>20</v>
      </c>
      <c r="R2290">
        <v>47</v>
      </c>
      <c r="S2290" t="s">
        <v>27</v>
      </c>
    </row>
    <row r="2291" spans="1:19" x14ac:dyDescent="0.35">
      <c r="A2291" t="s">
        <v>75</v>
      </c>
      <c r="B2291">
        <v>50</v>
      </c>
      <c r="C2291" t="s">
        <v>239</v>
      </c>
      <c r="D2291">
        <v>145</v>
      </c>
      <c r="E2291" t="s">
        <v>90</v>
      </c>
      <c r="F2291" t="s">
        <v>22</v>
      </c>
      <c r="G2291" t="s">
        <v>23</v>
      </c>
      <c r="H2291">
        <v>100</v>
      </c>
      <c r="I2291" t="s">
        <v>29</v>
      </c>
      <c r="J2291" t="s">
        <v>26</v>
      </c>
      <c r="K2291">
        <v>5</v>
      </c>
      <c r="L2291">
        <v>1</v>
      </c>
      <c r="M2291" t="s">
        <v>25</v>
      </c>
      <c r="N2291" t="s">
        <v>26</v>
      </c>
      <c r="O2291" t="s">
        <v>25</v>
      </c>
      <c r="P2291" t="s">
        <v>25</v>
      </c>
      <c r="Q2291">
        <v>20</v>
      </c>
      <c r="R2291">
        <v>240</v>
      </c>
      <c r="S2291" t="s">
        <v>27</v>
      </c>
    </row>
    <row r="2292" spans="1:19" x14ac:dyDescent="0.35">
      <c r="A2292" t="s">
        <v>76</v>
      </c>
      <c r="B2292">
        <v>51</v>
      </c>
      <c r="C2292" t="s">
        <v>239</v>
      </c>
      <c r="D2292">
        <v>145</v>
      </c>
      <c r="E2292" t="s">
        <v>90</v>
      </c>
      <c r="F2292" t="s">
        <v>22</v>
      </c>
      <c r="G2292" t="s">
        <v>23</v>
      </c>
      <c r="H2292">
        <v>135</v>
      </c>
      <c r="I2292" t="s">
        <v>29</v>
      </c>
      <c r="J2292" t="s">
        <v>26</v>
      </c>
      <c r="K2292">
        <v>5</v>
      </c>
      <c r="L2292">
        <v>1</v>
      </c>
      <c r="M2292" t="s">
        <v>25</v>
      </c>
      <c r="N2292" t="s">
        <v>26</v>
      </c>
      <c r="O2292" t="s">
        <v>25</v>
      </c>
      <c r="P2292" t="s">
        <v>25</v>
      </c>
      <c r="Q2292">
        <v>20</v>
      </c>
      <c r="R2292">
        <f>2*75</f>
        <v>150</v>
      </c>
      <c r="S2292" t="s">
        <v>27</v>
      </c>
    </row>
    <row r="2293" spans="1:19" x14ac:dyDescent="0.35">
      <c r="A2293" t="s">
        <v>77</v>
      </c>
      <c r="B2293">
        <v>53</v>
      </c>
      <c r="C2293" t="s">
        <v>239</v>
      </c>
      <c r="D2293">
        <v>145</v>
      </c>
      <c r="E2293" t="s">
        <v>90</v>
      </c>
      <c r="F2293" t="s">
        <v>22</v>
      </c>
      <c r="G2293" t="s">
        <v>23</v>
      </c>
      <c r="H2293">
        <v>221</v>
      </c>
      <c r="I2293" t="s">
        <v>29</v>
      </c>
      <c r="J2293" t="s">
        <v>26</v>
      </c>
      <c r="K2293">
        <v>5</v>
      </c>
      <c r="L2293">
        <v>2</v>
      </c>
      <c r="M2293" t="s">
        <v>25</v>
      </c>
      <c r="N2293" t="s">
        <v>26</v>
      </c>
      <c r="O2293" t="s">
        <v>25</v>
      </c>
      <c r="P2293" t="s">
        <v>25</v>
      </c>
      <c r="Q2293">
        <v>20</v>
      </c>
      <c r="R2293">
        <f>2*91</f>
        <v>182</v>
      </c>
      <c r="S2293" t="s">
        <v>27</v>
      </c>
    </row>
    <row r="2294" spans="1:19" x14ac:dyDescent="0.35">
      <c r="A2294" t="s">
        <v>79</v>
      </c>
      <c r="B2294">
        <v>54</v>
      </c>
      <c r="C2294" t="s">
        <v>239</v>
      </c>
      <c r="D2294">
        <v>145</v>
      </c>
      <c r="E2294" t="s">
        <v>90</v>
      </c>
      <c r="F2294" t="s">
        <v>22</v>
      </c>
      <c r="G2294" t="s">
        <v>23</v>
      </c>
      <c r="H2294">
        <v>300</v>
      </c>
      <c r="I2294" t="s">
        <v>29</v>
      </c>
      <c r="J2294" t="s">
        <v>26</v>
      </c>
      <c r="K2294">
        <v>5</v>
      </c>
      <c r="L2294">
        <v>2</v>
      </c>
      <c r="M2294" t="s">
        <v>25</v>
      </c>
      <c r="N2294" t="s">
        <v>26</v>
      </c>
      <c r="O2294" t="s">
        <v>25</v>
      </c>
      <c r="P2294" t="s">
        <v>25</v>
      </c>
      <c r="Q2294">
        <v>20</v>
      </c>
      <c r="R2294">
        <v>175</v>
      </c>
      <c r="S2294" t="s">
        <v>31</v>
      </c>
    </row>
    <row r="2295" spans="1:19" x14ac:dyDescent="0.35">
      <c r="A2295" t="s">
        <v>80</v>
      </c>
      <c r="B2295">
        <v>55</v>
      </c>
      <c r="C2295" t="s">
        <v>239</v>
      </c>
      <c r="D2295">
        <v>145</v>
      </c>
      <c r="E2295" t="s">
        <v>90</v>
      </c>
      <c r="F2295" t="s">
        <v>22</v>
      </c>
      <c r="G2295" t="s">
        <v>23</v>
      </c>
      <c r="H2295">
        <v>60</v>
      </c>
      <c r="I2295" t="s">
        <v>29</v>
      </c>
      <c r="J2295" t="s">
        <v>26</v>
      </c>
      <c r="K2295">
        <v>5</v>
      </c>
      <c r="L2295">
        <v>1</v>
      </c>
      <c r="M2295" t="s">
        <v>25</v>
      </c>
      <c r="N2295" t="s">
        <v>26</v>
      </c>
      <c r="O2295" t="s">
        <v>25</v>
      </c>
      <c r="P2295" t="s">
        <v>25</v>
      </c>
      <c r="Q2295">
        <v>20</v>
      </c>
      <c r="R2295">
        <v>60</v>
      </c>
      <c r="S2295" t="s">
        <v>31</v>
      </c>
    </row>
    <row r="2296" spans="1:19" x14ac:dyDescent="0.35">
      <c r="A2296" t="s">
        <v>81</v>
      </c>
      <c r="B2296">
        <v>56</v>
      </c>
      <c r="C2296" t="s">
        <v>239</v>
      </c>
      <c r="D2296">
        <v>145</v>
      </c>
      <c r="E2296" t="s">
        <v>90</v>
      </c>
      <c r="F2296" t="s">
        <v>22</v>
      </c>
      <c r="G2296" t="s">
        <v>23</v>
      </c>
      <c r="H2296">
        <v>300</v>
      </c>
      <c r="I2296" t="s">
        <v>29</v>
      </c>
      <c r="J2296" t="s">
        <v>26</v>
      </c>
      <c r="K2296">
        <v>5</v>
      </c>
      <c r="L2296">
        <v>1</v>
      </c>
      <c r="M2296" t="s">
        <v>30</v>
      </c>
      <c r="N2296" t="s">
        <v>26</v>
      </c>
      <c r="O2296" t="s">
        <v>25</v>
      </c>
      <c r="P2296" t="s">
        <v>25</v>
      </c>
      <c r="Q2296">
        <v>24</v>
      </c>
      <c r="R2296">
        <f>2*100</f>
        <v>200</v>
      </c>
      <c r="S2296" t="s">
        <v>27</v>
      </c>
    </row>
    <row r="2297" spans="1:19" x14ac:dyDescent="0.35">
      <c r="A2297" t="s">
        <v>19</v>
      </c>
      <c r="B2297">
        <v>1</v>
      </c>
      <c r="C2297" t="s">
        <v>240</v>
      </c>
      <c r="D2297">
        <v>146</v>
      </c>
      <c r="E2297" t="s">
        <v>90</v>
      </c>
      <c r="F2297" t="s">
        <v>22</v>
      </c>
      <c r="G2297" t="s">
        <v>23</v>
      </c>
      <c r="H2297">
        <v>100</v>
      </c>
      <c r="I2297" t="s">
        <v>109</v>
      </c>
      <c r="J2297" t="s">
        <v>26</v>
      </c>
      <c r="K2297">
        <v>4</v>
      </c>
      <c r="L2297">
        <v>0</v>
      </c>
      <c r="M2297" t="s">
        <v>25</v>
      </c>
      <c r="N2297" t="s">
        <v>26</v>
      </c>
      <c r="O2297" t="s">
        <v>25</v>
      </c>
      <c r="P2297" t="s">
        <v>25</v>
      </c>
      <c r="Q2297">
        <v>20</v>
      </c>
      <c r="R2297">
        <f>2*50</f>
        <v>100</v>
      </c>
      <c r="S2297" t="s">
        <v>25</v>
      </c>
    </row>
    <row r="2298" spans="1:19" x14ac:dyDescent="0.35">
      <c r="A2298" t="s">
        <v>28</v>
      </c>
      <c r="B2298">
        <v>2</v>
      </c>
      <c r="C2298" t="s">
        <v>240</v>
      </c>
      <c r="D2298">
        <v>146</v>
      </c>
      <c r="E2298" t="s">
        <v>90</v>
      </c>
      <c r="F2298" t="s">
        <v>22</v>
      </c>
      <c r="G2298" t="s">
        <v>23</v>
      </c>
      <c r="H2298">
        <v>270</v>
      </c>
      <c r="I2298" t="s">
        <v>178</v>
      </c>
      <c r="J2298" t="s">
        <v>26</v>
      </c>
      <c r="K2298">
        <v>3</v>
      </c>
      <c r="L2298">
        <v>0</v>
      </c>
      <c r="M2298" t="s">
        <v>25</v>
      </c>
      <c r="N2298" t="s">
        <v>26</v>
      </c>
      <c r="O2298" t="s">
        <v>25</v>
      </c>
      <c r="P2298" t="s">
        <v>25</v>
      </c>
      <c r="Q2298">
        <v>15</v>
      </c>
      <c r="R2298">
        <v>70</v>
      </c>
      <c r="S2298" t="s">
        <v>25</v>
      </c>
    </row>
    <row r="2299" spans="1:19" x14ac:dyDescent="0.35">
      <c r="A2299" t="s">
        <v>32</v>
      </c>
      <c r="B2299">
        <v>4</v>
      </c>
      <c r="C2299" t="s">
        <v>240</v>
      </c>
      <c r="D2299">
        <v>146</v>
      </c>
      <c r="E2299" t="s">
        <v>90</v>
      </c>
      <c r="F2299" t="s">
        <v>22</v>
      </c>
      <c r="G2299" t="s">
        <v>23</v>
      </c>
      <c r="H2299">
        <v>300</v>
      </c>
      <c r="I2299" t="s">
        <v>109</v>
      </c>
      <c r="J2299" t="s">
        <v>26</v>
      </c>
      <c r="K2299">
        <v>4</v>
      </c>
      <c r="L2299">
        <v>0</v>
      </c>
      <c r="M2299" t="s">
        <v>25</v>
      </c>
      <c r="N2299" t="s">
        <v>26</v>
      </c>
      <c r="O2299" t="s">
        <v>30</v>
      </c>
      <c r="P2299" t="s">
        <v>25</v>
      </c>
      <c r="Q2299">
        <v>20</v>
      </c>
      <c r="R2299">
        <v>200</v>
      </c>
      <c r="S2299" t="s">
        <v>31</v>
      </c>
    </row>
    <row r="2300" spans="1:19" x14ac:dyDescent="0.35">
      <c r="A2300" t="s">
        <v>33</v>
      </c>
      <c r="B2300">
        <v>5</v>
      </c>
      <c r="C2300" t="s">
        <v>240</v>
      </c>
      <c r="D2300">
        <v>146</v>
      </c>
      <c r="E2300" t="s">
        <v>90</v>
      </c>
      <c r="F2300" t="s">
        <v>22</v>
      </c>
      <c r="G2300" t="s">
        <v>23</v>
      </c>
      <c r="H2300">
        <v>100</v>
      </c>
      <c r="I2300" t="s">
        <v>109</v>
      </c>
      <c r="J2300" t="s">
        <v>26</v>
      </c>
      <c r="K2300">
        <v>4</v>
      </c>
      <c r="L2300">
        <v>0</v>
      </c>
      <c r="M2300" t="s">
        <v>25</v>
      </c>
      <c r="N2300" t="s">
        <v>26</v>
      </c>
      <c r="O2300" t="s">
        <v>25</v>
      </c>
      <c r="P2300" t="s">
        <v>25</v>
      </c>
      <c r="Q2300">
        <v>20</v>
      </c>
      <c r="R2300">
        <f>2*60</f>
        <v>120</v>
      </c>
      <c r="S2300" t="s">
        <v>25</v>
      </c>
    </row>
    <row r="2301" spans="1:19" x14ac:dyDescent="0.35">
      <c r="A2301" t="s">
        <v>34</v>
      </c>
      <c r="B2301">
        <v>6</v>
      </c>
      <c r="C2301" t="s">
        <v>240</v>
      </c>
      <c r="D2301">
        <v>146</v>
      </c>
      <c r="E2301" t="s">
        <v>90</v>
      </c>
      <c r="F2301" t="s">
        <v>22</v>
      </c>
      <c r="G2301" t="s">
        <v>23</v>
      </c>
      <c r="H2301">
        <v>50</v>
      </c>
      <c r="I2301" t="s">
        <v>178</v>
      </c>
      <c r="J2301" t="s">
        <v>26</v>
      </c>
      <c r="K2301">
        <v>3</v>
      </c>
      <c r="L2301">
        <v>0</v>
      </c>
      <c r="M2301" t="s">
        <v>25</v>
      </c>
      <c r="N2301" t="s">
        <v>26</v>
      </c>
      <c r="O2301" t="s">
        <v>25</v>
      </c>
      <c r="P2301" t="s">
        <v>25</v>
      </c>
      <c r="Q2301">
        <v>12</v>
      </c>
      <c r="R2301">
        <v>100</v>
      </c>
      <c r="S2301" t="s">
        <v>25</v>
      </c>
    </row>
    <row r="2302" spans="1:19" x14ac:dyDescent="0.35">
      <c r="A2302" t="s">
        <v>35</v>
      </c>
      <c r="B2302">
        <v>8</v>
      </c>
      <c r="C2302" t="s">
        <v>240</v>
      </c>
      <c r="D2302">
        <v>146</v>
      </c>
      <c r="E2302" t="s">
        <v>90</v>
      </c>
      <c r="F2302" t="s">
        <v>22</v>
      </c>
      <c r="G2302" t="s">
        <v>23</v>
      </c>
      <c r="H2302">
        <v>90</v>
      </c>
      <c r="I2302" t="s">
        <v>109</v>
      </c>
      <c r="J2302" t="s">
        <v>26</v>
      </c>
      <c r="K2302">
        <v>4</v>
      </c>
      <c r="L2302">
        <v>0</v>
      </c>
      <c r="M2302" t="s">
        <v>25</v>
      </c>
      <c r="N2302" t="s">
        <v>26</v>
      </c>
      <c r="O2302" t="s">
        <v>25</v>
      </c>
      <c r="P2302" t="s">
        <v>25</v>
      </c>
      <c r="Q2302">
        <v>20</v>
      </c>
      <c r="R2302">
        <v>36</v>
      </c>
      <c r="S2302" t="s">
        <v>25</v>
      </c>
    </row>
    <row r="2303" spans="1:19" x14ac:dyDescent="0.35">
      <c r="A2303" t="s">
        <v>36</v>
      </c>
      <c r="B2303">
        <v>9</v>
      </c>
      <c r="C2303" t="s">
        <v>240</v>
      </c>
      <c r="D2303">
        <v>146</v>
      </c>
      <c r="E2303" t="s">
        <v>90</v>
      </c>
      <c r="F2303" t="s">
        <v>22</v>
      </c>
      <c r="G2303" t="s">
        <v>25</v>
      </c>
      <c r="H2303" t="s">
        <v>26</v>
      </c>
      <c r="I2303" t="s">
        <v>26</v>
      </c>
      <c r="J2303" t="s">
        <v>26</v>
      </c>
      <c r="K2303" t="s">
        <v>26</v>
      </c>
      <c r="L2303" t="s">
        <v>26</v>
      </c>
      <c r="M2303" t="s">
        <v>26</v>
      </c>
      <c r="N2303" t="s">
        <v>26</v>
      </c>
      <c r="O2303" t="s">
        <v>26</v>
      </c>
      <c r="P2303" t="s">
        <v>26</v>
      </c>
      <c r="Q2303" t="s">
        <v>26</v>
      </c>
      <c r="R2303" t="s">
        <v>26</v>
      </c>
      <c r="S2303" t="s">
        <v>26</v>
      </c>
    </row>
    <row r="2304" spans="1:19" x14ac:dyDescent="0.35">
      <c r="A2304" t="s">
        <v>37</v>
      </c>
      <c r="B2304">
        <v>10</v>
      </c>
      <c r="C2304" t="s">
        <v>240</v>
      </c>
      <c r="D2304">
        <v>146</v>
      </c>
      <c r="E2304" t="s">
        <v>90</v>
      </c>
      <c r="F2304" t="s">
        <v>22</v>
      </c>
      <c r="G2304" t="s">
        <v>25</v>
      </c>
      <c r="H2304" t="s">
        <v>26</v>
      </c>
      <c r="I2304" t="s">
        <v>26</v>
      </c>
      <c r="J2304" t="s">
        <v>26</v>
      </c>
      <c r="K2304" t="s">
        <v>26</v>
      </c>
      <c r="L2304" t="s">
        <v>26</v>
      </c>
      <c r="M2304" t="s">
        <v>26</v>
      </c>
      <c r="N2304" t="s">
        <v>26</v>
      </c>
      <c r="O2304" t="s">
        <v>26</v>
      </c>
      <c r="P2304" t="s">
        <v>26</v>
      </c>
      <c r="Q2304" t="s">
        <v>26</v>
      </c>
      <c r="R2304" t="s">
        <v>26</v>
      </c>
      <c r="S2304" t="s">
        <v>26</v>
      </c>
    </row>
    <row r="2305" spans="1:19" x14ac:dyDescent="0.35">
      <c r="A2305" t="s">
        <v>38</v>
      </c>
      <c r="B2305">
        <v>11</v>
      </c>
      <c r="C2305" t="s">
        <v>240</v>
      </c>
      <c r="D2305">
        <v>146</v>
      </c>
      <c r="E2305" t="s">
        <v>90</v>
      </c>
      <c r="F2305" t="s">
        <v>22</v>
      </c>
      <c r="G2305" t="s">
        <v>23</v>
      </c>
      <c r="H2305">
        <v>210</v>
      </c>
      <c r="I2305" t="s">
        <v>178</v>
      </c>
      <c r="J2305" t="s">
        <v>26</v>
      </c>
      <c r="K2305">
        <v>3</v>
      </c>
      <c r="L2305">
        <v>0</v>
      </c>
      <c r="M2305" t="s">
        <v>25</v>
      </c>
      <c r="N2305" t="s">
        <v>26</v>
      </c>
      <c r="O2305" t="s">
        <v>25</v>
      </c>
      <c r="P2305" t="s">
        <v>25</v>
      </c>
      <c r="Q2305">
        <v>10</v>
      </c>
      <c r="R2305">
        <v>175</v>
      </c>
      <c r="S2305" t="s">
        <v>27</v>
      </c>
    </row>
    <row r="2306" spans="1:19" x14ac:dyDescent="0.35">
      <c r="A2306" t="s">
        <v>39</v>
      </c>
      <c r="B2306">
        <v>12</v>
      </c>
      <c r="C2306" t="s">
        <v>240</v>
      </c>
      <c r="D2306">
        <v>146</v>
      </c>
      <c r="E2306" t="s">
        <v>90</v>
      </c>
      <c r="F2306" t="s">
        <v>22</v>
      </c>
      <c r="G2306" t="s">
        <v>23</v>
      </c>
      <c r="H2306">
        <v>130</v>
      </c>
      <c r="I2306" t="s">
        <v>109</v>
      </c>
      <c r="J2306" t="s">
        <v>26</v>
      </c>
      <c r="K2306">
        <v>4</v>
      </c>
      <c r="L2306">
        <v>0</v>
      </c>
      <c r="M2306" t="s">
        <v>25</v>
      </c>
      <c r="N2306" t="s">
        <v>26</v>
      </c>
      <c r="O2306" t="s">
        <v>25</v>
      </c>
      <c r="P2306" t="s">
        <v>25</v>
      </c>
      <c r="Q2306">
        <v>20</v>
      </c>
      <c r="R2306">
        <v>55</v>
      </c>
      <c r="S2306" t="s">
        <v>25</v>
      </c>
    </row>
    <row r="2307" spans="1:19" x14ac:dyDescent="0.35">
      <c r="A2307" t="s">
        <v>40</v>
      </c>
      <c r="B2307">
        <v>13</v>
      </c>
      <c r="C2307" t="s">
        <v>240</v>
      </c>
      <c r="D2307">
        <v>146</v>
      </c>
      <c r="E2307" t="s">
        <v>90</v>
      </c>
      <c r="F2307" t="s">
        <v>22</v>
      </c>
      <c r="G2307" t="s">
        <v>23</v>
      </c>
      <c r="H2307">
        <v>35</v>
      </c>
      <c r="I2307" t="s">
        <v>178</v>
      </c>
      <c r="J2307" t="s">
        <v>26</v>
      </c>
      <c r="K2307">
        <v>3</v>
      </c>
      <c r="L2307">
        <v>0</v>
      </c>
      <c r="M2307" t="s">
        <v>25</v>
      </c>
      <c r="N2307">
        <v>18</v>
      </c>
      <c r="O2307" t="s">
        <v>25</v>
      </c>
      <c r="P2307" t="s">
        <v>25</v>
      </c>
      <c r="R2307">
        <v>20</v>
      </c>
      <c r="S2307" t="s">
        <v>25</v>
      </c>
    </row>
    <row r="2308" spans="1:19" x14ac:dyDescent="0.35">
      <c r="A2308" t="s">
        <v>41</v>
      </c>
      <c r="B2308">
        <v>15</v>
      </c>
      <c r="C2308" t="s">
        <v>240</v>
      </c>
      <c r="D2308">
        <v>146</v>
      </c>
      <c r="E2308" t="s">
        <v>90</v>
      </c>
      <c r="F2308" t="s">
        <v>22</v>
      </c>
      <c r="G2308" t="s">
        <v>25</v>
      </c>
      <c r="H2308" t="s">
        <v>26</v>
      </c>
      <c r="I2308" t="s">
        <v>26</v>
      </c>
      <c r="J2308" t="s">
        <v>26</v>
      </c>
      <c r="K2308" t="s">
        <v>26</v>
      </c>
      <c r="L2308" t="s">
        <v>26</v>
      </c>
      <c r="M2308" t="s">
        <v>26</v>
      </c>
      <c r="N2308" t="s">
        <v>26</v>
      </c>
      <c r="O2308" t="s">
        <v>26</v>
      </c>
      <c r="P2308" t="s">
        <v>26</v>
      </c>
      <c r="Q2308" t="s">
        <v>26</v>
      </c>
      <c r="R2308" t="s">
        <v>26</v>
      </c>
      <c r="S2308" t="s">
        <v>26</v>
      </c>
    </row>
    <row r="2309" spans="1:19" x14ac:dyDescent="0.35">
      <c r="A2309" t="s">
        <v>42</v>
      </c>
      <c r="B2309">
        <v>16</v>
      </c>
      <c r="C2309" t="s">
        <v>240</v>
      </c>
      <c r="D2309">
        <v>146</v>
      </c>
      <c r="E2309" t="s">
        <v>90</v>
      </c>
      <c r="F2309" t="s">
        <v>22</v>
      </c>
      <c r="G2309" t="s">
        <v>23</v>
      </c>
      <c r="H2309">
        <v>95</v>
      </c>
      <c r="I2309" t="s">
        <v>178</v>
      </c>
      <c r="J2309" t="s">
        <v>26</v>
      </c>
      <c r="K2309">
        <v>3</v>
      </c>
      <c r="L2309">
        <v>1</v>
      </c>
      <c r="M2309" t="s">
        <v>25</v>
      </c>
      <c r="N2309" t="s">
        <v>26</v>
      </c>
      <c r="O2309" t="s">
        <v>25</v>
      </c>
      <c r="P2309" t="s">
        <v>25</v>
      </c>
      <c r="Q2309">
        <v>20</v>
      </c>
      <c r="R2309">
        <f>2*80</f>
        <v>160</v>
      </c>
      <c r="S2309" t="s">
        <v>27</v>
      </c>
    </row>
    <row r="2310" spans="1:19" x14ac:dyDescent="0.35">
      <c r="A2310" t="s">
        <v>43</v>
      </c>
      <c r="B2310">
        <v>17</v>
      </c>
      <c r="C2310" t="s">
        <v>240</v>
      </c>
      <c r="D2310">
        <v>146</v>
      </c>
      <c r="E2310" t="s">
        <v>90</v>
      </c>
      <c r="F2310" t="s">
        <v>22</v>
      </c>
      <c r="G2310" t="s">
        <v>23</v>
      </c>
      <c r="H2310">
        <v>45</v>
      </c>
      <c r="I2310" t="s">
        <v>178</v>
      </c>
      <c r="J2310" t="s">
        <v>26</v>
      </c>
      <c r="K2310">
        <v>3</v>
      </c>
      <c r="L2310">
        <v>0</v>
      </c>
      <c r="M2310" t="s">
        <v>25</v>
      </c>
      <c r="N2310" t="s">
        <v>26</v>
      </c>
      <c r="O2310" t="s">
        <v>30</v>
      </c>
      <c r="P2310" t="s">
        <v>25</v>
      </c>
      <c r="Q2310">
        <v>10</v>
      </c>
      <c r="R2310">
        <v>50</v>
      </c>
      <c r="S2310" t="s">
        <v>25</v>
      </c>
    </row>
    <row r="2311" spans="1:19" x14ac:dyDescent="0.35">
      <c r="A2311" t="s">
        <v>44</v>
      </c>
      <c r="B2311">
        <v>18</v>
      </c>
      <c r="C2311" t="s">
        <v>240</v>
      </c>
      <c r="D2311">
        <v>146</v>
      </c>
      <c r="E2311" t="s">
        <v>90</v>
      </c>
      <c r="F2311" t="s">
        <v>22</v>
      </c>
      <c r="G2311" t="s">
        <v>23</v>
      </c>
      <c r="H2311">
        <v>50</v>
      </c>
      <c r="I2311" t="s">
        <v>109</v>
      </c>
      <c r="J2311" t="s">
        <v>26</v>
      </c>
      <c r="K2311">
        <v>4</v>
      </c>
      <c r="L2311">
        <v>0</v>
      </c>
      <c r="M2311" t="s">
        <v>25</v>
      </c>
      <c r="N2311" t="s">
        <v>26</v>
      </c>
      <c r="O2311" t="s">
        <v>25</v>
      </c>
      <c r="P2311" t="s">
        <v>25</v>
      </c>
      <c r="R2311">
        <f>2*25</f>
        <v>50</v>
      </c>
      <c r="S2311" t="s">
        <v>25</v>
      </c>
    </row>
    <row r="2312" spans="1:19" x14ac:dyDescent="0.35">
      <c r="A2312" t="s">
        <v>45</v>
      </c>
      <c r="B2312">
        <v>19</v>
      </c>
      <c r="C2312" t="s">
        <v>240</v>
      </c>
      <c r="D2312">
        <v>146</v>
      </c>
      <c r="E2312" t="s">
        <v>90</v>
      </c>
      <c r="F2312" t="s">
        <v>22</v>
      </c>
      <c r="G2312" t="s">
        <v>25</v>
      </c>
      <c r="H2312" t="s">
        <v>26</v>
      </c>
      <c r="I2312" t="s">
        <v>26</v>
      </c>
      <c r="J2312" t="s">
        <v>26</v>
      </c>
      <c r="K2312" t="s">
        <v>26</v>
      </c>
      <c r="L2312" t="s">
        <v>26</v>
      </c>
      <c r="M2312" t="s">
        <v>26</v>
      </c>
      <c r="N2312" t="s">
        <v>26</v>
      </c>
      <c r="O2312" t="s">
        <v>26</v>
      </c>
      <c r="P2312" t="s">
        <v>26</v>
      </c>
      <c r="Q2312" t="s">
        <v>26</v>
      </c>
      <c r="R2312" t="s">
        <v>26</v>
      </c>
      <c r="S2312" t="s">
        <v>26</v>
      </c>
    </row>
    <row r="2313" spans="1:19" x14ac:dyDescent="0.35">
      <c r="A2313" t="s">
        <v>46</v>
      </c>
      <c r="B2313">
        <v>20</v>
      </c>
      <c r="C2313" t="s">
        <v>240</v>
      </c>
      <c r="D2313">
        <v>146</v>
      </c>
      <c r="E2313" t="s">
        <v>90</v>
      </c>
      <c r="F2313" t="s">
        <v>22</v>
      </c>
      <c r="G2313" t="s">
        <v>25</v>
      </c>
      <c r="H2313" t="s">
        <v>26</v>
      </c>
      <c r="I2313" t="s">
        <v>26</v>
      </c>
      <c r="J2313" t="s">
        <v>26</v>
      </c>
      <c r="K2313" t="s">
        <v>26</v>
      </c>
      <c r="L2313" t="s">
        <v>26</v>
      </c>
      <c r="M2313" t="s">
        <v>26</v>
      </c>
      <c r="N2313" t="s">
        <v>26</v>
      </c>
      <c r="O2313" t="s">
        <v>26</v>
      </c>
      <c r="P2313" t="s">
        <v>26</v>
      </c>
      <c r="Q2313" t="s">
        <v>26</v>
      </c>
      <c r="R2313" t="s">
        <v>26</v>
      </c>
      <c r="S2313" t="s">
        <v>26</v>
      </c>
    </row>
    <row r="2314" spans="1:19" x14ac:dyDescent="0.35">
      <c r="A2314" t="s">
        <v>47</v>
      </c>
      <c r="B2314">
        <v>21</v>
      </c>
      <c r="C2314" t="s">
        <v>240</v>
      </c>
      <c r="D2314">
        <v>146</v>
      </c>
      <c r="E2314" t="s">
        <v>90</v>
      </c>
      <c r="F2314" t="s">
        <v>22</v>
      </c>
      <c r="G2314" t="s">
        <v>23</v>
      </c>
      <c r="H2314">
        <v>175</v>
      </c>
      <c r="I2314" t="s">
        <v>109</v>
      </c>
      <c r="J2314" t="s">
        <v>26</v>
      </c>
      <c r="K2314">
        <v>4</v>
      </c>
      <c r="L2314">
        <v>0</v>
      </c>
      <c r="M2314" t="s">
        <v>25</v>
      </c>
      <c r="N2314" t="s">
        <v>26</v>
      </c>
      <c r="O2314" t="s">
        <v>25</v>
      </c>
      <c r="P2314" t="s">
        <v>25</v>
      </c>
      <c r="Q2314">
        <v>30</v>
      </c>
      <c r="R2314">
        <v>100</v>
      </c>
      <c r="S2314" t="s">
        <v>25</v>
      </c>
    </row>
    <row r="2315" spans="1:19" x14ac:dyDescent="0.35">
      <c r="A2315" t="s">
        <v>48</v>
      </c>
      <c r="B2315">
        <v>22</v>
      </c>
      <c r="C2315" t="s">
        <v>240</v>
      </c>
      <c r="D2315">
        <v>146</v>
      </c>
      <c r="E2315" t="s">
        <v>90</v>
      </c>
      <c r="F2315" t="s">
        <v>22</v>
      </c>
      <c r="G2315" t="s">
        <v>23</v>
      </c>
      <c r="H2315">
        <v>125</v>
      </c>
      <c r="I2315" t="s">
        <v>109</v>
      </c>
      <c r="J2315" t="s">
        <v>26</v>
      </c>
      <c r="K2315">
        <v>4</v>
      </c>
      <c r="L2315">
        <v>0</v>
      </c>
      <c r="M2315" t="s">
        <v>25</v>
      </c>
      <c r="N2315" t="s">
        <v>26</v>
      </c>
      <c r="O2315" t="s">
        <v>30</v>
      </c>
      <c r="P2315" t="s">
        <v>25</v>
      </c>
      <c r="Q2315">
        <v>20</v>
      </c>
      <c r="R2315">
        <f>2*65</f>
        <v>130</v>
      </c>
      <c r="S2315" t="s">
        <v>31</v>
      </c>
    </row>
    <row r="2316" spans="1:19" x14ac:dyDescent="0.35">
      <c r="A2316" t="s">
        <v>49</v>
      </c>
      <c r="B2316">
        <v>23</v>
      </c>
      <c r="C2316" t="s">
        <v>240</v>
      </c>
      <c r="D2316">
        <v>146</v>
      </c>
      <c r="E2316" t="s">
        <v>90</v>
      </c>
      <c r="F2316" t="s">
        <v>22</v>
      </c>
      <c r="G2316" t="s">
        <v>23</v>
      </c>
      <c r="H2316">
        <v>71</v>
      </c>
      <c r="I2316" t="s">
        <v>178</v>
      </c>
      <c r="J2316" t="s">
        <v>26</v>
      </c>
      <c r="K2316">
        <v>3</v>
      </c>
      <c r="L2316">
        <v>0</v>
      </c>
      <c r="M2316" t="s">
        <v>25</v>
      </c>
      <c r="N2316" t="s">
        <v>26</v>
      </c>
      <c r="O2316" t="s">
        <v>25</v>
      </c>
      <c r="P2316" t="s">
        <v>25</v>
      </c>
      <c r="R2316">
        <v>50</v>
      </c>
      <c r="S2316" t="s">
        <v>25</v>
      </c>
    </row>
    <row r="2317" spans="1:19" x14ac:dyDescent="0.35">
      <c r="A2317" t="s">
        <v>50</v>
      </c>
      <c r="B2317">
        <v>24</v>
      </c>
      <c r="C2317" t="s">
        <v>240</v>
      </c>
      <c r="D2317">
        <v>146</v>
      </c>
      <c r="E2317" t="s">
        <v>90</v>
      </c>
      <c r="F2317" t="s">
        <v>22</v>
      </c>
      <c r="G2317" t="s">
        <v>23</v>
      </c>
      <c r="H2317">
        <v>100</v>
      </c>
      <c r="I2317" t="s">
        <v>178</v>
      </c>
      <c r="J2317" t="s">
        <v>26</v>
      </c>
      <c r="K2317">
        <v>3</v>
      </c>
      <c r="L2317">
        <v>1</v>
      </c>
      <c r="M2317" t="s">
        <v>25</v>
      </c>
      <c r="N2317" t="s">
        <v>26</v>
      </c>
      <c r="O2317" t="s">
        <v>30</v>
      </c>
      <c r="P2317" t="s">
        <v>30</v>
      </c>
      <c r="Q2317">
        <v>10</v>
      </c>
      <c r="R2317">
        <v>100</v>
      </c>
      <c r="S2317" t="s">
        <v>27</v>
      </c>
    </row>
    <row r="2318" spans="1:19" x14ac:dyDescent="0.35">
      <c r="A2318" t="s">
        <v>51</v>
      </c>
      <c r="B2318">
        <v>25</v>
      </c>
      <c r="C2318" t="s">
        <v>240</v>
      </c>
      <c r="D2318">
        <v>146</v>
      </c>
      <c r="E2318" t="s">
        <v>90</v>
      </c>
      <c r="F2318" t="s">
        <v>22</v>
      </c>
      <c r="G2318" t="s">
        <v>23</v>
      </c>
      <c r="H2318">
        <v>68</v>
      </c>
      <c r="I2318" t="s">
        <v>178</v>
      </c>
      <c r="J2318" t="s">
        <v>26</v>
      </c>
      <c r="K2318">
        <v>3</v>
      </c>
      <c r="L2318">
        <v>0</v>
      </c>
      <c r="M2318" t="s">
        <v>25</v>
      </c>
      <c r="N2318" t="s">
        <v>26</v>
      </c>
      <c r="O2318" t="s">
        <v>30</v>
      </c>
      <c r="P2318" t="s">
        <v>25</v>
      </c>
      <c r="Q2318">
        <v>0</v>
      </c>
      <c r="R2318">
        <v>68</v>
      </c>
      <c r="S2318" t="s">
        <v>31</v>
      </c>
    </row>
    <row r="2319" spans="1:19" x14ac:dyDescent="0.35">
      <c r="A2319" t="s">
        <v>52</v>
      </c>
      <c r="B2319">
        <v>26</v>
      </c>
      <c r="C2319" t="s">
        <v>240</v>
      </c>
      <c r="D2319">
        <v>146</v>
      </c>
      <c r="E2319" t="s">
        <v>90</v>
      </c>
      <c r="F2319" t="s">
        <v>22</v>
      </c>
      <c r="G2319" t="s">
        <v>25</v>
      </c>
      <c r="H2319" t="s">
        <v>26</v>
      </c>
      <c r="I2319" t="s">
        <v>26</v>
      </c>
      <c r="J2319" t="s">
        <v>26</v>
      </c>
      <c r="K2319" t="s">
        <v>26</v>
      </c>
      <c r="L2319" t="s">
        <v>26</v>
      </c>
      <c r="M2319" t="s">
        <v>26</v>
      </c>
      <c r="N2319" t="s">
        <v>26</v>
      </c>
      <c r="O2319" t="s">
        <v>26</v>
      </c>
      <c r="P2319" t="s">
        <v>26</v>
      </c>
      <c r="Q2319" t="s">
        <v>26</v>
      </c>
      <c r="R2319" t="s">
        <v>26</v>
      </c>
      <c r="S2319" t="s">
        <v>26</v>
      </c>
    </row>
    <row r="2320" spans="1:19" x14ac:dyDescent="0.35">
      <c r="A2320" t="s">
        <v>53</v>
      </c>
      <c r="B2320">
        <v>27</v>
      </c>
      <c r="C2320" t="s">
        <v>240</v>
      </c>
      <c r="D2320">
        <v>146</v>
      </c>
      <c r="E2320" t="s">
        <v>90</v>
      </c>
      <c r="F2320" t="s">
        <v>22</v>
      </c>
      <c r="G2320" t="s">
        <v>25</v>
      </c>
      <c r="H2320" t="s">
        <v>26</v>
      </c>
      <c r="I2320" t="s">
        <v>26</v>
      </c>
      <c r="J2320" t="s">
        <v>26</v>
      </c>
      <c r="K2320" t="s">
        <v>26</v>
      </c>
      <c r="L2320" t="s">
        <v>26</v>
      </c>
      <c r="M2320" t="s">
        <v>26</v>
      </c>
      <c r="N2320" t="s">
        <v>26</v>
      </c>
      <c r="O2320" t="s">
        <v>26</v>
      </c>
      <c r="P2320" t="s">
        <v>26</v>
      </c>
      <c r="Q2320" t="s">
        <v>26</v>
      </c>
      <c r="R2320" t="s">
        <v>26</v>
      </c>
      <c r="S2320" t="s">
        <v>26</v>
      </c>
    </row>
    <row r="2321" spans="1:19" x14ac:dyDescent="0.35">
      <c r="A2321" t="s">
        <v>54</v>
      </c>
      <c r="B2321">
        <v>28</v>
      </c>
      <c r="C2321" t="s">
        <v>240</v>
      </c>
      <c r="D2321">
        <v>146</v>
      </c>
      <c r="E2321" t="s">
        <v>90</v>
      </c>
      <c r="F2321" t="s">
        <v>22</v>
      </c>
      <c r="G2321" t="s">
        <v>23</v>
      </c>
      <c r="H2321">
        <v>50</v>
      </c>
      <c r="I2321" t="s">
        <v>86</v>
      </c>
      <c r="J2321" t="s">
        <v>26</v>
      </c>
      <c r="K2321">
        <v>1</v>
      </c>
      <c r="L2321">
        <v>0</v>
      </c>
      <c r="M2321" t="s">
        <v>25</v>
      </c>
      <c r="N2321">
        <v>18</v>
      </c>
      <c r="O2321" t="s">
        <v>30</v>
      </c>
      <c r="P2321" t="s">
        <v>25</v>
      </c>
      <c r="Q2321">
        <v>0</v>
      </c>
      <c r="R2321">
        <v>50</v>
      </c>
      <c r="S2321" t="s">
        <v>25</v>
      </c>
    </row>
    <row r="2322" spans="1:19" x14ac:dyDescent="0.35">
      <c r="A2322" t="s">
        <v>55</v>
      </c>
      <c r="B2322">
        <v>29</v>
      </c>
      <c r="C2322" t="s">
        <v>240</v>
      </c>
      <c r="D2322">
        <v>146</v>
      </c>
      <c r="E2322" t="s">
        <v>90</v>
      </c>
      <c r="F2322" t="s">
        <v>22</v>
      </c>
      <c r="G2322" t="s">
        <v>23</v>
      </c>
      <c r="H2322">
        <v>25</v>
      </c>
      <c r="I2322" t="s">
        <v>109</v>
      </c>
      <c r="J2322" t="s">
        <v>26</v>
      </c>
      <c r="K2322">
        <v>4</v>
      </c>
      <c r="L2322">
        <v>1</v>
      </c>
      <c r="M2322" t="s">
        <v>25</v>
      </c>
      <c r="N2322" t="s">
        <v>26</v>
      </c>
      <c r="O2322" t="s">
        <v>25</v>
      </c>
      <c r="P2322" t="s">
        <v>25</v>
      </c>
      <c r="Q2322">
        <v>0</v>
      </c>
      <c r="R2322">
        <v>20</v>
      </c>
      <c r="S2322" t="s">
        <v>25</v>
      </c>
    </row>
    <row r="2323" spans="1:19" x14ac:dyDescent="0.35">
      <c r="A2323" t="s">
        <v>56</v>
      </c>
      <c r="B2323">
        <v>30</v>
      </c>
      <c r="C2323" t="s">
        <v>240</v>
      </c>
      <c r="D2323">
        <v>146</v>
      </c>
      <c r="E2323" t="s">
        <v>90</v>
      </c>
      <c r="F2323" t="s">
        <v>22</v>
      </c>
      <c r="G2323" t="s">
        <v>23</v>
      </c>
      <c r="H2323" t="s">
        <v>26</v>
      </c>
      <c r="I2323" t="s">
        <v>26</v>
      </c>
      <c r="J2323" t="s">
        <v>26</v>
      </c>
      <c r="K2323" t="s">
        <v>26</v>
      </c>
      <c r="L2323" t="s">
        <v>26</v>
      </c>
      <c r="M2323" t="s">
        <v>26</v>
      </c>
      <c r="N2323" t="s">
        <v>26</v>
      </c>
      <c r="O2323" t="s">
        <v>26</v>
      </c>
      <c r="P2323" t="s">
        <v>26</v>
      </c>
      <c r="Q2323" t="s">
        <v>26</v>
      </c>
      <c r="R2323" t="s">
        <v>26</v>
      </c>
      <c r="S2323" t="s">
        <v>26</v>
      </c>
    </row>
    <row r="2324" spans="1:19" x14ac:dyDescent="0.35">
      <c r="A2324" t="s">
        <v>57</v>
      </c>
      <c r="B2324">
        <v>31</v>
      </c>
      <c r="C2324" t="s">
        <v>240</v>
      </c>
      <c r="D2324">
        <v>146</v>
      </c>
      <c r="E2324" t="s">
        <v>90</v>
      </c>
      <c r="F2324" t="s">
        <v>22</v>
      </c>
      <c r="G2324" t="s">
        <v>23</v>
      </c>
      <c r="H2324">
        <v>60</v>
      </c>
      <c r="I2324" t="s">
        <v>178</v>
      </c>
      <c r="J2324" t="s">
        <v>26</v>
      </c>
      <c r="K2324">
        <v>3</v>
      </c>
      <c r="L2324">
        <v>0</v>
      </c>
      <c r="M2324" t="s">
        <v>25</v>
      </c>
      <c r="N2324">
        <v>19</v>
      </c>
      <c r="O2324" t="s">
        <v>30</v>
      </c>
      <c r="P2324" t="s">
        <v>25</v>
      </c>
      <c r="Q2324">
        <v>20</v>
      </c>
      <c r="R2324">
        <f>2*60</f>
        <v>120</v>
      </c>
      <c r="S2324" t="s">
        <v>25</v>
      </c>
    </row>
    <row r="2325" spans="1:19" x14ac:dyDescent="0.35">
      <c r="A2325" t="s">
        <v>58</v>
      </c>
      <c r="B2325">
        <v>32</v>
      </c>
      <c r="C2325" t="s">
        <v>240</v>
      </c>
      <c r="D2325">
        <v>146</v>
      </c>
      <c r="E2325" t="s">
        <v>90</v>
      </c>
      <c r="F2325" t="s">
        <v>22</v>
      </c>
      <c r="G2325" t="s">
        <v>25</v>
      </c>
      <c r="H2325" t="s">
        <v>26</v>
      </c>
      <c r="I2325" t="s">
        <v>26</v>
      </c>
      <c r="J2325" t="s">
        <v>26</v>
      </c>
      <c r="K2325" t="s">
        <v>26</v>
      </c>
      <c r="L2325" t="s">
        <v>26</v>
      </c>
      <c r="M2325" t="s">
        <v>26</v>
      </c>
      <c r="N2325" t="s">
        <v>26</v>
      </c>
      <c r="O2325" t="s">
        <v>26</v>
      </c>
      <c r="P2325" t="s">
        <v>26</v>
      </c>
      <c r="Q2325" t="s">
        <v>26</v>
      </c>
      <c r="R2325" t="s">
        <v>26</v>
      </c>
      <c r="S2325" t="s">
        <v>26</v>
      </c>
    </row>
    <row r="2326" spans="1:19" x14ac:dyDescent="0.35">
      <c r="A2326" t="s">
        <v>59</v>
      </c>
      <c r="B2326">
        <v>33</v>
      </c>
      <c r="C2326" t="s">
        <v>240</v>
      </c>
      <c r="D2326">
        <v>146</v>
      </c>
      <c r="E2326" t="s">
        <v>90</v>
      </c>
      <c r="F2326" t="s">
        <v>22</v>
      </c>
      <c r="G2326" t="s">
        <v>23</v>
      </c>
      <c r="H2326">
        <v>75</v>
      </c>
      <c r="I2326" t="s">
        <v>178</v>
      </c>
      <c r="J2326" t="s">
        <v>26</v>
      </c>
      <c r="K2326">
        <v>3</v>
      </c>
      <c r="L2326">
        <v>0</v>
      </c>
      <c r="M2326" t="s">
        <v>25</v>
      </c>
      <c r="N2326" t="s">
        <v>26</v>
      </c>
      <c r="O2326" t="s">
        <v>30</v>
      </c>
      <c r="P2326" t="s">
        <v>25</v>
      </c>
      <c r="Q2326">
        <v>12</v>
      </c>
      <c r="R2326">
        <v>75</v>
      </c>
      <c r="S2326" t="s">
        <v>25</v>
      </c>
    </row>
    <row r="2327" spans="1:19" x14ac:dyDescent="0.35">
      <c r="A2327" t="s">
        <v>60</v>
      </c>
      <c r="B2327">
        <v>34</v>
      </c>
      <c r="C2327" t="s">
        <v>240</v>
      </c>
      <c r="D2327">
        <v>146</v>
      </c>
      <c r="E2327" t="s">
        <v>90</v>
      </c>
      <c r="F2327" t="s">
        <v>22</v>
      </c>
      <c r="G2327" t="s">
        <v>25</v>
      </c>
      <c r="H2327" t="s">
        <v>26</v>
      </c>
      <c r="I2327" t="s">
        <v>26</v>
      </c>
      <c r="J2327" t="s">
        <v>26</v>
      </c>
      <c r="K2327" t="s">
        <v>26</v>
      </c>
      <c r="L2327" t="s">
        <v>26</v>
      </c>
      <c r="M2327" t="s">
        <v>26</v>
      </c>
      <c r="N2327" t="s">
        <v>26</v>
      </c>
      <c r="O2327" t="s">
        <v>26</v>
      </c>
      <c r="P2327" t="s">
        <v>26</v>
      </c>
      <c r="Q2327" t="s">
        <v>26</v>
      </c>
      <c r="R2327" t="s">
        <v>26</v>
      </c>
      <c r="S2327" t="s">
        <v>26</v>
      </c>
    </row>
    <row r="2328" spans="1:19" x14ac:dyDescent="0.35">
      <c r="A2328" t="s">
        <v>61</v>
      </c>
      <c r="B2328">
        <v>35</v>
      </c>
      <c r="C2328" t="s">
        <v>240</v>
      </c>
      <c r="D2328">
        <v>146</v>
      </c>
      <c r="E2328" t="s">
        <v>90</v>
      </c>
      <c r="F2328" t="s">
        <v>22</v>
      </c>
      <c r="G2328" t="s">
        <v>25</v>
      </c>
      <c r="H2328" t="s">
        <v>26</v>
      </c>
      <c r="I2328" t="s">
        <v>26</v>
      </c>
      <c r="J2328" t="s">
        <v>26</v>
      </c>
      <c r="K2328" t="s">
        <v>26</v>
      </c>
      <c r="L2328" t="s">
        <v>26</v>
      </c>
      <c r="M2328" t="s">
        <v>26</v>
      </c>
      <c r="N2328" t="s">
        <v>26</v>
      </c>
      <c r="O2328" t="s">
        <v>26</v>
      </c>
      <c r="P2328" t="s">
        <v>26</v>
      </c>
      <c r="Q2328" t="s">
        <v>26</v>
      </c>
      <c r="R2328" t="s">
        <v>26</v>
      </c>
      <c r="S2328" t="s">
        <v>26</v>
      </c>
    </row>
    <row r="2329" spans="1:19" x14ac:dyDescent="0.35">
      <c r="A2329" t="s">
        <v>62</v>
      </c>
      <c r="B2329">
        <v>36</v>
      </c>
      <c r="C2329" t="s">
        <v>240</v>
      </c>
      <c r="D2329">
        <v>146</v>
      </c>
      <c r="E2329" t="s">
        <v>90</v>
      </c>
      <c r="F2329" t="s">
        <v>22</v>
      </c>
      <c r="G2329" t="s">
        <v>25</v>
      </c>
      <c r="H2329" t="s">
        <v>26</v>
      </c>
      <c r="I2329" t="s">
        <v>26</v>
      </c>
      <c r="J2329" t="s">
        <v>26</v>
      </c>
      <c r="K2329" t="s">
        <v>26</v>
      </c>
      <c r="L2329" t="s">
        <v>26</v>
      </c>
      <c r="M2329" t="s">
        <v>26</v>
      </c>
      <c r="N2329" t="s">
        <v>26</v>
      </c>
      <c r="O2329" t="s">
        <v>26</v>
      </c>
      <c r="P2329" t="s">
        <v>26</v>
      </c>
      <c r="Q2329" t="s">
        <v>26</v>
      </c>
      <c r="R2329" t="s">
        <v>26</v>
      </c>
      <c r="S2329" t="s">
        <v>26</v>
      </c>
    </row>
    <row r="2330" spans="1:19" x14ac:dyDescent="0.35">
      <c r="A2330" t="s">
        <v>63</v>
      </c>
      <c r="B2330">
        <v>37</v>
      </c>
      <c r="C2330" t="s">
        <v>240</v>
      </c>
      <c r="D2330">
        <v>146</v>
      </c>
      <c r="E2330" t="s">
        <v>90</v>
      </c>
      <c r="F2330" t="s">
        <v>22</v>
      </c>
      <c r="G2330" t="s">
        <v>23</v>
      </c>
      <c r="H2330">
        <v>43</v>
      </c>
      <c r="I2330" t="s">
        <v>178</v>
      </c>
      <c r="J2330" t="s">
        <v>26</v>
      </c>
      <c r="K2330">
        <v>3</v>
      </c>
      <c r="L2330">
        <v>1</v>
      </c>
      <c r="M2330" t="s">
        <v>25</v>
      </c>
      <c r="N2330" t="s">
        <v>26</v>
      </c>
      <c r="O2330" t="s">
        <v>25</v>
      </c>
      <c r="P2330" t="s">
        <v>25</v>
      </c>
      <c r="Q2330">
        <v>0</v>
      </c>
      <c r="R2330">
        <f>2*43</f>
        <v>86</v>
      </c>
      <c r="S2330" t="s">
        <v>25</v>
      </c>
    </row>
    <row r="2331" spans="1:19" x14ac:dyDescent="0.35">
      <c r="A2331" t="s">
        <v>64</v>
      </c>
      <c r="B2331">
        <v>38</v>
      </c>
      <c r="C2331" t="s">
        <v>240</v>
      </c>
      <c r="D2331">
        <v>146</v>
      </c>
      <c r="E2331" t="s">
        <v>90</v>
      </c>
      <c r="F2331" t="s">
        <v>22</v>
      </c>
      <c r="G2331" t="s">
        <v>23</v>
      </c>
      <c r="H2331">
        <v>350</v>
      </c>
      <c r="I2331" t="s">
        <v>109</v>
      </c>
      <c r="J2331" t="s">
        <v>26</v>
      </c>
      <c r="K2331">
        <v>4</v>
      </c>
      <c r="L2331">
        <v>0</v>
      </c>
      <c r="M2331" t="s">
        <v>25</v>
      </c>
      <c r="N2331" t="s">
        <v>26</v>
      </c>
      <c r="O2331" t="s">
        <v>30</v>
      </c>
      <c r="P2331" t="s">
        <v>25</v>
      </c>
      <c r="Q2331">
        <v>20</v>
      </c>
      <c r="R2331">
        <f>2*75</f>
        <v>150</v>
      </c>
      <c r="S2331" t="s">
        <v>27</v>
      </c>
    </row>
    <row r="2332" spans="1:19" x14ac:dyDescent="0.35">
      <c r="A2332" t="s">
        <v>65</v>
      </c>
      <c r="B2332">
        <v>39</v>
      </c>
      <c r="C2332" t="s">
        <v>240</v>
      </c>
      <c r="D2332">
        <v>146</v>
      </c>
      <c r="E2332" t="s">
        <v>90</v>
      </c>
      <c r="F2332" t="s">
        <v>22</v>
      </c>
      <c r="G2332" t="s">
        <v>23</v>
      </c>
      <c r="H2332">
        <v>50</v>
      </c>
      <c r="I2332" t="s">
        <v>178</v>
      </c>
      <c r="J2332" t="s">
        <v>26</v>
      </c>
      <c r="K2332">
        <v>3</v>
      </c>
      <c r="L2332">
        <v>0</v>
      </c>
      <c r="M2332" t="s">
        <v>25</v>
      </c>
      <c r="N2332" t="s">
        <v>26</v>
      </c>
      <c r="O2332" t="s">
        <v>25</v>
      </c>
      <c r="P2332" t="s">
        <v>25</v>
      </c>
      <c r="R2332">
        <v>50</v>
      </c>
      <c r="S2332" t="s">
        <v>25</v>
      </c>
    </row>
    <row r="2333" spans="1:19" x14ac:dyDescent="0.35">
      <c r="A2333" t="s">
        <v>66</v>
      </c>
      <c r="B2333">
        <v>40</v>
      </c>
      <c r="C2333" t="s">
        <v>240</v>
      </c>
      <c r="D2333">
        <v>146</v>
      </c>
      <c r="E2333" t="s">
        <v>90</v>
      </c>
      <c r="F2333" t="s">
        <v>22</v>
      </c>
      <c r="G2333" t="s">
        <v>23</v>
      </c>
      <c r="H2333">
        <v>85</v>
      </c>
      <c r="I2333" t="s">
        <v>178</v>
      </c>
      <c r="J2333" t="s">
        <v>26</v>
      </c>
      <c r="K2333">
        <v>3</v>
      </c>
      <c r="L2333">
        <v>0</v>
      </c>
      <c r="M2333" t="s">
        <v>30</v>
      </c>
      <c r="N2333" t="s">
        <v>26</v>
      </c>
      <c r="O2333" t="s">
        <v>25</v>
      </c>
      <c r="P2333" t="s">
        <v>25</v>
      </c>
      <c r="Q2333">
        <v>20</v>
      </c>
      <c r="R2333">
        <f>2*85</f>
        <v>170</v>
      </c>
      <c r="S2333" t="s">
        <v>25</v>
      </c>
    </row>
    <row r="2334" spans="1:19" x14ac:dyDescent="0.35">
      <c r="A2334" t="s">
        <v>67</v>
      </c>
      <c r="B2334">
        <v>41</v>
      </c>
      <c r="C2334" t="s">
        <v>240</v>
      </c>
      <c r="D2334">
        <v>146</v>
      </c>
      <c r="E2334" t="s">
        <v>90</v>
      </c>
      <c r="F2334" t="s">
        <v>22</v>
      </c>
      <c r="G2334" t="s">
        <v>23</v>
      </c>
      <c r="H2334">
        <v>245</v>
      </c>
      <c r="I2334" t="s">
        <v>178</v>
      </c>
      <c r="J2334" t="s">
        <v>26</v>
      </c>
      <c r="K2334">
        <v>3</v>
      </c>
      <c r="L2334">
        <v>0</v>
      </c>
      <c r="M2334" t="s">
        <v>25</v>
      </c>
      <c r="N2334" t="s">
        <v>26</v>
      </c>
      <c r="O2334" t="s">
        <v>25</v>
      </c>
      <c r="P2334" t="s">
        <v>25</v>
      </c>
      <c r="Q2334">
        <v>10</v>
      </c>
      <c r="R2334">
        <v>100</v>
      </c>
      <c r="S2334" t="s">
        <v>25</v>
      </c>
    </row>
    <row r="2335" spans="1:19" x14ac:dyDescent="0.35">
      <c r="A2335" t="s">
        <v>68</v>
      </c>
      <c r="B2335">
        <v>42</v>
      </c>
      <c r="C2335" t="s">
        <v>240</v>
      </c>
      <c r="D2335">
        <v>146</v>
      </c>
      <c r="E2335" t="s">
        <v>90</v>
      </c>
      <c r="F2335" t="s">
        <v>22</v>
      </c>
      <c r="G2335" t="s">
        <v>23</v>
      </c>
      <c r="H2335" t="s">
        <v>26</v>
      </c>
      <c r="I2335" t="s">
        <v>26</v>
      </c>
      <c r="J2335" t="s">
        <v>26</v>
      </c>
      <c r="K2335" t="s">
        <v>26</v>
      </c>
      <c r="L2335" t="s">
        <v>26</v>
      </c>
      <c r="M2335" t="s">
        <v>26</v>
      </c>
      <c r="N2335" t="s">
        <v>26</v>
      </c>
      <c r="O2335" t="s">
        <v>26</v>
      </c>
      <c r="P2335" t="s">
        <v>26</v>
      </c>
      <c r="Q2335" t="s">
        <v>26</v>
      </c>
      <c r="R2335" t="s">
        <v>26</v>
      </c>
      <c r="S2335" t="s">
        <v>26</v>
      </c>
    </row>
    <row r="2336" spans="1:19" x14ac:dyDescent="0.35">
      <c r="A2336" t="s">
        <v>69</v>
      </c>
      <c r="B2336">
        <v>44</v>
      </c>
      <c r="C2336" t="s">
        <v>240</v>
      </c>
      <c r="D2336">
        <v>146</v>
      </c>
      <c r="E2336" t="s">
        <v>90</v>
      </c>
      <c r="F2336" t="s">
        <v>22</v>
      </c>
      <c r="G2336" t="s">
        <v>25</v>
      </c>
      <c r="H2336" t="s">
        <v>26</v>
      </c>
      <c r="I2336" t="s">
        <v>26</v>
      </c>
      <c r="J2336" t="s">
        <v>26</v>
      </c>
      <c r="K2336" t="s">
        <v>26</v>
      </c>
      <c r="L2336" t="s">
        <v>26</v>
      </c>
      <c r="M2336" t="s">
        <v>26</v>
      </c>
      <c r="N2336" t="s">
        <v>26</v>
      </c>
      <c r="O2336" t="s">
        <v>26</v>
      </c>
      <c r="P2336" t="s">
        <v>26</v>
      </c>
      <c r="Q2336" t="s">
        <v>26</v>
      </c>
      <c r="R2336" t="s">
        <v>26</v>
      </c>
      <c r="S2336" t="s">
        <v>26</v>
      </c>
    </row>
    <row r="2337" spans="1:19" x14ac:dyDescent="0.35">
      <c r="A2337" t="s">
        <v>70</v>
      </c>
      <c r="B2337">
        <v>45</v>
      </c>
      <c r="C2337" t="s">
        <v>240</v>
      </c>
      <c r="D2337">
        <v>146</v>
      </c>
      <c r="E2337" t="s">
        <v>90</v>
      </c>
      <c r="F2337" t="s">
        <v>22</v>
      </c>
      <c r="G2337" t="s">
        <v>23</v>
      </c>
      <c r="H2337">
        <v>50</v>
      </c>
      <c r="I2337" t="s">
        <v>109</v>
      </c>
      <c r="J2337" t="s">
        <v>26</v>
      </c>
      <c r="K2337">
        <v>4</v>
      </c>
      <c r="L2337">
        <v>0</v>
      </c>
      <c r="M2337" t="s">
        <v>25</v>
      </c>
      <c r="N2337" t="s">
        <v>26</v>
      </c>
      <c r="O2337" t="s">
        <v>25</v>
      </c>
      <c r="P2337" t="s">
        <v>25</v>
      </c>
      <c r="Q2337">
        <v>8</v>
      </c>
      <c r="R2337">
        <v>40</v>
      </c>
      <c r="S2337" t="s">
        <v>25</v>
      </c>
    </row>
    <row r="2338" spans="1:19" x14ac:dyDescent="0.35">
      <c r="A2338" t="s">
        <v>71</v>
      </c>
      <c r="B2338">
        <v>46</v>
      </c>
      <c r="C2338" t="s">
        <v>240</v>
      </c>
      <c r="D2338">
        <v>146</v>
      </c>
      <c r="E2338" t="s">
        <v>90</v>
      </c>
      <c r="F2338" t="s">
        <v>22</v>
      </c>
      <c r="G2338" t="s">
        <v>23</v>
      </c>
      <c r="H2338">
        <v>200</v>
      </c>
      <c r="I2338" t="s">
        <v>178</v>
      </c>
      <c r="J2338" t="s">
        <v>26</v>
      </c>
      <c r="K2338">
        <v>3</v>
      </c>
      <c r="L2338">
        <v>0</v>
      </c>
      <c r="M2338" t="s">
        <v>25</v>
      </c>
      <c r="N2338" t="s">
        <v>26</v>
      </c>
      <c r="O2338" t="s">
        <v>25</v>
      </c>
      <c r="P2338" t="s">
        <v>25</v>
      </c>
      <c r="Q2338">
        <v>20</v>
      </c>
      <c r="R2338">
        <v>100</v>
      </c>
      <c r="S2338" t="s">
        <v>25</v>
      </c>
    </row>
    <row r="2339" spans="1:19" x14ac:dyDescent="0.35">
      <c r="A2339" t="s">
        <v>72</v>
      </c>
      <c r="B2339">
        <v>47</v>
      </c>
      <c r="C2339" t="s">
        <v>240</v>
      </c>
      <c r="D2339">
        <v>146</v>
      </c>
      <c r="E2339" t="s">
        <v>90</v>
      </c>
      <c r="F2339" t="s">
        <v>22</v>
      </c>
      <c r="G2339" t="s">
        <v>23</v>
      </c>
      <c r="H2339">
        <v>30</v>
      </c>
      <c r="I2339" t="s">
        <v>178</v>
      </c>
      <c r="J2339" t="s">
        <v>26</v>
      </c>
      <c r="K2339">
        <v>3</v>
      </c>
      <c r="L2339">
        <v>0</v>
      </c>
      <c r="M2339" t="s">
        <v>30</v>
      </c>
      <c r="N2339" t="s">
        <v>26</v>
      </c>
      <c r="O2339" t="s">
        <v>25</v>
      </c>
      <c r="P2339" t="s">
        <v>25</v>
      </c>
      <c r="Q2339">
        <v>10</v>
      </c>
      <c r="R2339">
        <v>35</v>
      </c>
      <c r="S2339" t="s">
        <v>25</v>
      </c>
    </row>
    <row r="2340" spans="1:19" x14ac:dyDescent="0.35">
      <c r="A2340" t="s">
        <v>73</v>
      </c>
      <c r="B2340">
        <v>48</v>
      </c>
      <c r="C2340" t="s">
        <v>240</v>
      </c>
      <c r="D2340">
        <v>146</v>
      </c>
      <c r="E2340" t="s">
        <v>90</v>
      </c>
      <c r="F2340" t="s">
        <v>22</v>
      </c>
      <c r="G2340" t="s">
        <v>23</v>
      </c>
      <c r="H2340">
        <v>150</v>
      </c>
      <c r="I2340" t="s">
        <v>109</v>
      </c>
      <c r="J2340" t="s">
        <v>26</v>
      </c>
      <c r="K2340">
        <v>4</v>
      </c>
      <c r="L2340">
        <v>1</v>
      </c>
      <c r="M2340" t="s">
        <v>25</v>
      </c>
      <c r="N2340" t="s">
        <v>26</v>
      </c>
      <c r="O2340" t="s">
        <v>25</v>
      </c>
      <c r="P2340" t="s">
        <v>25</v>
      </c>
      <c r="Q2340">
        <v>20</v>
      </c>
      <c r="R2340">
        <v>100</v>
      </c>
      <c r="S2340" t="s">
        <v>25</v>
      </c>
    </row>
    <row r="2341" spans="1:19" x14ac:dyDescent="0.35">
      <c r="A2341" t="s">
        <v>74</v>
      </c>
      <c r="B2341">
        <v>49</v>
      </c>
      <c r="C2341" t="s">
        <v>240</v>
      </c>
      <c r="D2341">
        <v>146</v>
      </c>
      <c r="E2341" t="s">
        <v>90</v>
      </c>
      <c r="F2341" t="s">
        <v>22</v>
      </c>
      <c r="G2341" t="s">
        <v>25</v>
      </c>
      <c r="H2341" t="s">
        <v>26</v>
      </c>
      <c r="I2341" t="s">
        <v>26</v>
      </c>
      <c r="J2341" t="s">
        <v>26</v>
      </c>
      <c r="K2341" t="s">
        <v>26</v>
      </c>
      <c r="L2341" t="s">
        <v>26</v>
      </c>
      <c r="M2341" t="s">
        <v>26</v>
      </c>
      <c r="N2341" t="s">
        <v>26</v>
      </c>
      <c r="O2341" t="s">
        <v>26</v>
      </c>
      <c r="P2341" t="s">
        <v>26</v>
      </c>
      <c r="Q2341" t="s">
        <v>26</v>
      </c>
      <c r="R2341" t="s">
        <v>26</v>
      </c>
      <c r="S2341" t="s">
        <v>26</v>
      </c>
    </row>
    <row r="2342" spans="1:19" x14ac:dyDescent="0.35">
      <c r="A2342" t="s">
        <v>75</v>
      </c>
      <c r="B2342">
        <v>50</v>
      </c>
      <c r="C2342" t="s">
        <v>240</v>
      </c>
      <c r="D2342">
        <v>146</v>
      </c>
      <c r="E2342" t="s">
        <v>90</v>
      </c>
      <c r="F2342" t="s">
        <v>22</v>
      </c>
      <c r="G2342" t="s">
        <v>25</v>
      </c>
      <c r="H2342" t="s">
        <v>26</v>
      </c>
      <c r="I2342" t="s">
        <v>26</v>
      </c>
      <c r="J2342" t="s">
        <v>26</v>
      </c>
      <c r="K2342" t="s">
        <v>26</v>
      </c>
      <c r="L2342" t="s">
        <v>26</v>
      </c>
      <c r="M2342" t="s">
        <v>26</v>
      </c>
      <c r="N2342" t="s">
        <v>26</v>
      </c>
      <c r="O2342" t="s">
        <v>26</v>
      </c>
      <c r="P2342" t="s">
        <v>26</v>
      </c>
      <c r="Q2342" t="s">
        <v>26</v>
      </c>
      <c r="R2342" t="s">
        <v>26</v>
      </c>
      <c r="S2342" t="s">
        <v>26</v>
      </c>
    </row>
    <row r="2343" spans="1:19" x14ac:dyDescent="0.35">
      <c r="A2343" t="s">
        <v>76</v>
      </c>
      <c r="B2343">
        <v>51</v>
      </c>
      <c r="C2343" t="s">
        <v>240</v>
      </c>
      <c r="D2343">
        <v>146</v>
      </c>
      <c r="E2343" t="s">
        <v>90</v>
      </c>
      <c r="F2343" t="s">
        <v>22</v>
      </c>
      <c r="G2343" t="s">
        <v>25</v>
      </c>
      <c r="H2343" t="s">
        <v>26</v>
      </c>
      <c r="I2343" t="s">
        <v>26</v>
      </c>
      <c r="J2343" t="s">
        <v>26</v>
      </c>
      <c r="K2343" t="s">
        <v>26</v>
      </c>
      <c r="L2343" t="s">
        <v>26</v>
      </c>
      <c r="M2343" t="s">
        <v>26</v>
      </c>
      <c r="N2343" t="s">
        <v>26</v>
      </c>
      <c r="O2343" t="s">
        <v>26</v>
      </c>
      <c r="P2343" t="s">
        <v>26</v>
      </c>
      <c r="Q2343" t="s">
        <v>26</v>
      </c>
      <c r="R2343" t="s">
        <v>26</v>
      </c>
      <c r="S2343" t="s">
        <v>26</v>
      </c>
    </row>
    <row r="2344" spans="1:19" x14ac:dyDescent="0.35">
      <c r="A2344" t="s">
        <v>77</v>
      </c>
      <c r="B2344">
        <v>53</v>
      </c>
      <c r="C2344" t="s">
        <v>240</v>
      </c>
      <c r="D2344">
        <v>146</v>
      </c>
      <c r="E2344" t="s">
        <v>90</v>
      </c>
      <c r="F2344" t="s">
        <v>22</v>
      </c>
      <c r="G2344" t="s">
        <v>23</v>
      </c>
      <c r="H2344">
        <v>85</v>
      </c>
      <c r="I2344" t="s">
        <v>178</v>
      </c>
      <c r="J2344" t="s">
        <v>26</v>
      </c>
      <c r="K2344">
        <v>3</v>
      </c>
      <c r="L2344">
        <v>1</v>
      </c>
      <c r="M2344" t="s">
        <v>25</v>
      </c>
      <c r="N2344" t="s">
        <v>26</v>
      </c>
      <c r="O2344" t="s">
        <v>25</v>
      </c>
      <c r="P2344" t="s">
        <v>25</v>
      </c>
      <c r="Q2344">
        <v>20</v>
      </c>
      <c r="R2344">
        <f>2*45</f>
        <v>90</v>
      </c>
      <c r="S2344" t="s">
        <v>27</v>
      </c>
    </row>
    <row r="2345" spans="1:19" x14ac:dyDescent="0.35">
      <c r="A2345" t="s">
        <v>79</v>
      </c>
      <c r="B2345">
        <v>54</v>
      </c>
      <c r="C2345" t="s">
        <v>240</v>
      </c>
      <c r="D2345">
        <v>146</v>
      </c>
      <c r="E2345" t="s">
        <v>90</v>
      </c>
      <c r="F2345" t="s">
        <v>22</v>
      </c>
      <c r="G2345" t="s">
        <v>23</v>
      </c>
      <c r="H2345">
        <v>50</v>
      </c>
      <c r="I2345" t="s">
        <v>178</v>
      </c>
      <c r="J2345" t="s">
        <v>26</v>
      </c>
      <c r="K2345">
        <v>3</v>
      </c>
      <c r="L2345">
        <v>1</v>
      </c>
      <c r="M2345" t="s">
        <v>25</v>
      </c>
      <c r="N2345" t="s">
        <v>26</v>
      </c>
      <c r="O2345" t="s">
        <v>25</v>
      </c>
      <c r="P2345" t="s">
        <v>25</v>
      </c>
      <c r="Q2345">
        <v>10</v>
      </c>
      <c r="R2345">
        <f>2*30</f>
        <v>60</v>
      </c>
      <c r="S2345" t="s">
        <v>25</v>
      </c>
    </row>
    <row r="2346" spans="1:19" x14ac:dyDescent="0.35">
      <c r="A2346" t="s">
        <v>80</v>
      </c>
      <c r="B2346">
        <v>55</v>
      </c>
      <c r="C2346" t="s">
        <v>240</v>
      </c>
      <c r="D2346">
        <v>146</v>
      </c>
      <c r="E2346" t="s">
        <v>90</v>
      </c>
      <c r="F2346" t="s">
        <v>22</v>
      </c>
      <c r="G2346" t="s">
        <v>25</v>
      </c>
      <c r="H2346" t="s">
        <v>26</v>
      </c>
      <c r="I2346" t="s">
        <v>26</v>
      </c>
      <c r="J2346" t="s">
        <v>26</v>
      </c>
      <c r="K2346" t="s">
        <v>26</v>
      </c>
      <c r="L2346" t="s">
        <v>26</v>
      </c>
      <c r="M2346" t="s">
        <v>26</v>
      </c>
      <c r="N2346" t="s">
        <v>26</v>
      </c>
      <c r="O2346" t="s">
        <v>26</v>
      </c>
      <c r="P2346" t="s">
        <v>26</v>
      </c>
      <c r="Q2346" t="s">
        <v>26</v>
      </c>
      <c r="R2346" t="s">
        <v>26</v>
      </c>
      <c r="S2346" t="s">
        <v>26</v>
      </c>
    </row>
    <row r="2347" spans="1:19" x14ac:dyDescent="0.35">
      <c r="A2347" t="s">
        <v>81</v>
      </c>
      <c r="B2347">
        <v>56</v>
      </c>
      <c r="C2347" t="s">
        <v>240</v>
      </c>
      <c r="D2347">
        <v>146</v>
      </c>
      <c r="E2347" t="s">
        <v>90</v>
      </c>
      <c r="F2347" t="s">
        <v>22</v>
      </c>
      <c r="G2347" t="s">
        <v>23</v>
      </c>
      <c r="H2347">
        <v>100</v>
      </c>
      <c r="I2347" t="s">
        <v>178</v>
      </c>
      <c r="J2347" t="s">
        <v>26</v>
      </c>
      <c r="K2347">
        <v>3</v>
      </c>
      <c r="L2347">
        <v>0</v>
      </c>
      <c r="M2347" t="s">
        <v>25</v>
      </c>
      <c r="N2347" t="s">
        <v>26</v>
      </c>
      <c r="O2347" t="s">
        <v>25</v>
      </c>
      <c r="P2347" t="s">
        <v>25</v>
      </c>
      <c r="Q2347">
        <v>24</v>
      </c>
      <c r="R2347">
        <f>2*50</f>
        <v>100</v>
      </c>
      <c r="S2347" t="s">
        <v>25</v>
      </c>
    </row>
    <row r="2348" spans="1:19" x14ac:dyDescent="0.35">
      <c r="A2348" t="s">
        <v>19</v>
      </c>
      <c r="B2348">
        <v>1</v>
      </c>
      <c r="C2348" t="s">
        <v>241</v>
      </c>
      <c r="D2348">
        <v>147</v>
      </c>
      <c r="E2348" t="s">
        <v>226</v>
      </c>
      <c r="F2348" t="s">
        <v>22</v>
      </c>
      <c r="G2348" t="s">
        <v>23</v>
      </c>
      <c r="H2348">
        <v>335</v>
      </c>
      <c r="I2348" t="s">
        <v>24</v>
      </c>
      <c r="J2348">
        <v>2000</v>
      </c>
      <c r="K2348">
        <v>6</v>
      </c>
      <c r="L2348">
        <v>1</v>
      </c>
      <c r="M2348" t="s">
        <v>25</v>
      </c>
      <c r="N2348" t="s">
        <v>26</v>
      </c>
      <c r="O2348" t="s">
        <v>25</v>
      </c>
      <c r="P2348" t="s">
        <v>25</v>
      </c>
      <c r="Q2348">
        <v>50</v>
      </c>
      <c r="R2348">
        <f>2*300</f>
        <v>600</v>
      </c>
      <c r="S2348" t="s">
        <v>27</v>
      </c>
    </row>
    <row r="2349" spans="1:19" x14ac:dyDescent="0.35">
      <c r="A2349" t="s">
        <v>28</v>
      </c>
      <c r="B2349">
        <v>2</v>
      </c>
      <c r="C2349" t="s">
        <v>241</v>
      </c>
      <c r="D2349">
        <v>147</v>
      </c>
      <c r="E2349" t="s">
        <v>226</v>
      </c>
      <c r="F2349" t="s">
        <v>22</v>
      </c>
      <c r="G2349" t="s">
        <v>23</v>
      </c>
      <c r="H2349">
        <v>825</v>
      </c>
      <c r="I2349" t="s">
        <v>24</v>
      </c>
      <c r="J2349">
        <v>4000</v>
      </c>
      <c r="K2349">
        <v>6</v>
      </c>
      <c r="L2349">
        <v>1</v>
      </c>
      <c r="M2349" t="s">
        <v>25</v>
      </c>
      <c r="N2349" t="s">
        <v>26</v>
      </c>
      <c r="O2349" t="s">
        <v>25</v>
      </c>
      <c r="P2349" t="s">
        <v>25</v>
      </c>
      <c r="Q2349">
        <v>50</v>
      </c>
      <c r="R2349">
        <v>425</v>
      </c>
      <c r="S2349" t="s">
        <v>27</v>
      </c>
    </row>
    <row r="2350" spans="1:19" x14ac:dyDescent="0.35">
      <c r="A2350" t="s">
        <v>32</v>
      </c>
      <c r="B2350">
        <v>4</v>
      </c>
      <c r="C2350" t="s">
        <v>241</v>
      </c>
      <c r="D2350">
        <v>147</v>
      </c>
      <c r="E2350" t="s">
        <v>226</v>
      </c>
      <c r="F2350" t="s">
        <v>22</v>
      </c>
      <c r="G2350" t="s">
        <v>23</v>
      </c>
      <c r="H2350">
        <v>500</v>
      </c>
      <c r="I2350" t="s">
        <v>24</v>
      </c>
      <c r="J2350">
        <v>2000</v>
      </c>
      <c r="K2350">
        <v>6</v>
      </c>
      <c r="L2350">
        <v>1</v>
      </c>
      <c r="M2350" t="s">
        <v>30</v>
      </c>
      <c r="N2350" t="s">
        <v>26</v>
      </c>
      <c r="O2350" t="s">
        <v>30</v>
      </c>
      <c r="P2350" t="s">
        <v>25</v>
      </c>
      <c r="Q2350">
        <v>40</v>
      </c>
      <c r="R2350">
        <v>500</v>
      </c>
      <c r="S2350" t="s">
        <v>27</v>
      </c>
    </row>
    <row r="2351" spans="1:19" x14ac:dyDescent="0.35">
      <c r="A2351" t="s">
        <v>33</v>
      </c>
      <c r="B2351">
        <v>5</v>
      </c>
      <c r="C2351" t="s">
        <v>241</v>
      </c>
      <c r="D2351">
        <v>147</v>
      </c>
      <c r="E2351" t="s">
        <v>226</v>
      </c>
      <c r="F2351" t="s">
        <v>22</v>
      </c>
      <c r="G2351" t="s">
        <v>23</v>
      </c>
      <c r="H2351">
        <v>500</v>
      </c>
      <c r="I2351" t="s">
        <v>24</v>
      </c>
      <c r="J2351">
        <v>2000</v>
      </c>
      <c r="K2351">
        <v>6</v>
      </c>
      <c r="L2351">
        <v>1</v>
      </c>
      <c r="M2351" t="s">
        <v>30</v>
      </c>
      <c r="N2351">
        <v>21</v>
      </c>
      <c r="O2351" t="s">
        <v>30</v>
      </c>
      <c r="P2351" t="s">
        <v>25</v>
      </c>
      <c r="Q2351">
        <v>40</v>
      </c>
      <c r="R2351">
        <f>2*220</f>
        <v>440</v>
      </c>
      <c r="S2351" t="s">
        <v>25</v>
      </c>
    </row>
    <row r="2352" spans="1:19" x14ac:dyDescent="0.35">
      <c r="A2352" t="s">
        <v>34</v>
      </c>
      <c r="B2352">
        <v>6</v>
      </c>
      <c r="C2352" t="s">
        <v>241</v>
      </c>
      <c r="D2352">
        <v>147</v>
      </c>
      <c r="E2352" t="s">
        <v>226</v>
      </c>
      <c r="F2352" t="s">
        <v>22</v>
      </c>
      <c r="G2352" t="s">
        <v>23</v>
      </c>
      <c r="H2352">
        <v>1299</v>
      </c>
      <c r="I2352" t="s">
        <v>24</v>
      </c>
      <c r="J2352">
        <v>2000</v>
      </c>
      <c r="K2352">
        <v>6</v>
      </c>
      <c r="L2352">
        <v>1</v>
      </c>
      <c r="M2352" t="s">
        <v>25</v>
      </c>
      <c r="N2352" t="s">
        <v>26</v>
      </c>
      <c r="O2352" t="s">
        <v>25</v>
      </c>
      <c r="P2352" t="s">
        <v>25</v>
      </c>
      <c r="Q2352">
        <v>50</v>
      </c>
      <c r="R2352">
        <v>910</v>
      </c>
      <c r="S2352" t="s">
        <v>31</v>
      </c>
    </row>
    <row r="2353" spans="1:19" x14ac:dyDescent="0.35">
      <c r="A2353" t="s">
        <v>35</v>
      </c>
      <c r="B2353">
        <v>8</v>
      </c>
      <c r="C2353" t="s">
        <v>241</v>
      </c>
      <c r="D2353">
        <v>147</v>
      </c>
      <c r="E2353" t="s">
        <v>226</v>
      </c>
      <c r="F2353" t="s">
        <v>22</v>
      </c>
      <c r="G2353" t="s">
        <v>23</v>
      </c>
      <c r="H2353">
        <v>412</v>
      </c>
      <c r="I2353" t="s">
        <v>24</v>
      </c>
      <c r="J2353">
        <v>2000</v>
      </c>
      <c r="K2353">
        <v>6</v>
      </c>
      <c r="L2353">
        <v>1</v>
      </c>
      <c r="M2353" t="s">
        <v>25</v>
      </c>
      <c r="N2353">
        <v>21</v>
      </c>
      <c r="O2353" t="s">
        <v>30</v>
      </c>
      <c r="P2353" t="s">
        <v>25</v>
      </c>
      <c r="Q2353">
        <v>50</v>
      </c>
      <c r="R2353" t="s">
        <v>26</v>
      </c>
      <c r="S2353" t="s">
        <v>27</v>
      </c>
    </row>
    <row r="2354" spans="1:19" x14ac:dyDescent="0.35">
      <c r="A2354" t="s">
        <v>36</v>
      </c>
      <c r="B2354">
        <v>9</v>
      </c>
      <c r="C2354" t="s">
        <v>241</v>
      </c>
      <c r="D2354">
        <v>147</v>
      </c>
      <c r="E2354" t="s">
        <v>226</v>
      </c>
      <c r="F2354" t="s">
        <v>22</v>
      </c>
      <c r="G2354" t="s">
        <v>23</v>
      </c>
      <c r="H2354">
        <v>569.75</v>
      </c>
      <c r="I2354" t="s">
        <v>24</v>
      </c>
      <c r="J2354">
        <v>4000</v>
      </c>
      <c r="K2354">
        <v>6</v>
      </c>
      <c r="L2354">
        <v>1</v>
      </c>
      <c r="M2354" t="s">
        <v>25</v>
      </c>
      <c r="N2354" t="s">
        <v>26</v>
      </c>
      <c r="O2354" t="s">
        <v>25</v>
      </c>
      <c r="P2354" t="s">
        <v>25</v>
      </c>
      <c r="Q2354">
        <v>50</v>
      </c>
      <c r="R2354">
        <f>2*575</f>
        <v>1150</v>
      </c>
      <c r="S2354" t="s">
        <v>27</v>
      </c>
    </row>
    <row r="2355" spans="1:19" x14ac:dyDescent="0.35">
      <c r="A2355" t="s">
        <v>37</v>
      </c>
      <c r="B2355">
        <v>10</v>
      </c>
      <c r="C2355" t="s">
        <v>241</v>
      </c>
      <c r="D2355">
        <v>147</v>
      </c>
      <c r="E2355" t="s">
        <v>226</v>
      </c>
      <c r="F2355" t="s">
        <v>22</v>
      </c>
      <c r="G2355" t="s">
        <v>23</v>
      </c>
      <c r="H2355">
        <v>425</v>
      </c>
      <c r="I2355" t="s">
        <v>24</v>
      </c>
      <c r="J2355">
        <v>2000</v>
      </c>
      <c r="K2355">
        <v>6</v>
      </c>
      <c r="L2355">
        <v>1</v>
      </c>
      <c r="M2355" t="s">
        <v>25</v>
      </c>
      <c r="N2355" t="s">
        <v>26</v>
      </c>
      <c r="O2355" t="s">
        <v>25</v>
      </c>
      <c r="P2355" t="s">
        <v>30</v>
      </c>
      <c r="Q2355">
        <v>41</v>
      </c>
      <c r="R2355">
        <v>404</v>
      </c>
      <c r="S2355" t="s">
        <v>27</v>
      </c>
    </row>
    <row r="2356" spans="1:19" x14ac:dyDescent="0.35">
      <c r="A2356" t="s">
        <v>39</v>
      </c>
      <c r="B2356">
        <v>12</v>
      </c>
      <c r="C2356" t="s">
        <v>241</v>
      </c>
      <c r="D2356">
        <v>147</v>
      </c>
      <c r="E2356" t="s">
        <v>226</v>
      </c>
      <c r="F2356" t="s">
        <v>22</v>
      </c>
      <c r="G2356" t="s">
        <v>23</v>
      </c>
      <c r="H2356">
        <v>700</v>
      </c>
      <c r="I2356" t="s">
        <v>24</v>
      </c>
      <c r="J2356">
        <v>2000</v>
      </c>
      <c r="K2356">
        <v>6</v>
      </c>
      <c r="L2356">
        <v>1</v>
      </c>
      <c r="M2356" t="s">
        <v>25</v>
      </c>
      <c r="N2356">
        <v>21</v>
      </c>
      <c r="O2356" t="s">
        <v>30</v>
      </c>
      <c r="P2356" t="s">
        <v>30</v>
      </c>
      <c r="Q2356">
        <v>40</v>
      </c>
      <c r="R2356">
        <v>389</v>
      </c>
      <c r="S2356" t="s">
        <v>27</v>
      </c>
    </row>
    <row r="2357" spans="1:19" x14ac:dyDescent="0.35">
      <c r="A2357" t="s">
        <v>40</v>
      </c>
      <c r="B2357">
        <v>13</v>
      </c>
      <c r="C2357" t="s">
        <v>241</v>
      </c>
      <c r="D2357">
        <v>147</v>
      </c>
      <c r="E2357" t="s">
        <v>226</v>
      </c>
      <c r="F2357" t="s">
        <v>22</v>
      </c>
      <c r="G2357" t="s">
        <v>23</v>
      </c>
      <c r="H2357">
        <v>500</v>
      </c>
      <c r="I2357" t="s">
        <v>24</v>
      </c>
      <c r="J2357">
        <v>2000</v>
      </c>
      <c r="K2357">
        <v>6</v>
      </c>
      <c r="L2357">
        <v>1</v>
      </c>
      <c r="M2357" t="s">
        <v>30</v>
      </c>
      <c r="N2357" t="s">
        <v>26</v>
      </c>
      <c r="O2357" t="s">
        <v>30</v>
      </c>
      <c r="P2357" t="s">
        <v>30</v>
      </c>
      <c r="Q2357">
        <v>40</v>
      </c>
      <c r="R2357">
        <v>230</v>
      </c>
      <c r="S2357" t="s">
        <v>31</v>
      </c>
    </row>
    <row r="2358" spans="1:19" x14ac:dyDescent="0.35">
      <c r="A2358" t="s">
        <v>41</v>
      </c>
      <c r="B2358">
        <v>15</v>
      </c>
      <c r="C2358" t="s">
        <v>241</v>
      </c>
      <c r="D2358">
        <v>147</v>
      </c>
      <c r="E2358" t="s">
        <v>226</v>
      </c>
      <c r="F2358" t="s">
        <v>22</v>
      </c>
      <c r="G2358" t="s">
        <v>23</v>
      </c>
      <c r="H2358">
        <v>392</v>
      </c>
      <c r="I2358" t="s">
        <v>24</v>
      </c>
      <c r="J2358">
        <v>2000</v>
      </c>
      <c r="K2358">
        <v>6</v>
      </c>
      <c r="L2358">
        <v>1</v>
      </c>
      <c r="M2358" t="s">
        <v>30</v>
      </c>
      <c r="N2358">
        <v>18</v>
      </c>
      <c r="O2358" t="s">
        <v>30</v>
      </c>
      <c r="P2358" t="s">
        <v>25</v>
      </c>
      <c r="Q2358">
        <v>40</v>
      </c>
      <c r="R2358">
        <v>402</v>
      </c>
      <c r="S2358" t="s">
        <v>31</v>
      </c>
    </row>
    <row r="2359" spans="1:19" x14ac:dyDescent="0.35">
      <c r="A2359" t="s">
        <v>42</v>
      </c>
      <c r="B2359">
        <v>16</v>
      </c>
      <c r="C2359" t="s">
        <v>241</v>
      </c>
      <c r="D2359">
        <v>147</v>
      </c>
      <c r="E2359" t="s">
        <v>226</v>
      </c>
      <c r="F2359" t="s">
        <v>22</v>
      </c>
      <c r="G2359" t="s">
        <v>23</v>
      </c>
      <c r="H2359">
        <v>400</v>
      </c>
      <c r="I2359" t="s">
        <v>24</v>
      </c>
      <c r="J2359">
        <v>2000</v>
      </c>
      <c r="K2359">
        <v>6</v>
      </c>
      <c r="L2359">
        <v>1</v>
      </c>
      <c r="M2359" t="s">
        <v>30</v>
      </c>
      <c r="N2359" t="s">
        <v>26</v>
      </c>
      <c r="O2359" t="s">
        <v>25</v>
      </c>
      <c r="P2359" t="s">
        <v>30</v>
      </c>
      <c r="Q2359">
        <v>40</v>
      </c>
      <c r="R2359">
        <v>200</v>
      </c>
      <c r="S2359" t="s">
        <v>27</v>
      </c>
    </row>
    <row r="2360" spans="1:19" x14ac:dyDescent="0.35">
      <c r="A2360" t="s">
        <v>43</v>
      </c>
      <c r="B2360">
        <v>17</v>
      </c>
      <c r="C2360" t="s">
        <v>241</v>
      </c>
      <c r="D2360">
        <v>147</v>
      </c>
      <c r="E2360" t="s">
        <v>226</v>
      </c>
      <c r="F2360" t="s">
        <v>22</v>
      </c>
      <c r="G2360" t="s">
        <v>23</v>
      </c>
      <c r="H2360">
        <v>500</v>
      </c>
      <c r="I2360" t="s">
        <v>24</v>
      </c>
      <c r="J2360">
        <v>4000</v>
      </c>
      <c r="K2360">
        <v>6</v>
      </c>
      <c r="L2360">
        <v>1</v>
      </c>
      <c r="M2360" t="s">
        <v>30</v>
      </c>
      <c r="N2360" t="s">
        <v>26</v>
      </c>
      <c r="O2360" t="s">
        <v>30</v>
      </c>
      <c r="P2360" t="s">
        <v>25</v>
      </c>
      <c r="Q2360">
        <v>100</v>
      </c>
      <c r="R2360" s="5">
        <f>(2/3)*167</f>
        <v>111.33333333333333</v>
      </c>
      <c r="S2360" t="s">
        <v>27</v>
      </c>
    </row>
    <row r="2361" spans="1:19" x14ac:dyDescent="0.35">
      <c r="A2361" t="s">
        <v>44</v>
      </c>
      <c r="B2361">
        <v>18</v>
      </c>
      <c r="C2361" t="s">
        <v>241</v>
      </c>
      <c r="D2361">
        <v>147</v>
      </c>
      <c r="E2361" t="s">
        <v>226</v>
      </c>
      <c r="F2361" t="s">
        <v>22</v>
      </c>
      <c r="G2361" t="s">
        <v>23</v>
      </c>
      <c r="H2361">
        <v>250</v>
      </c>
      <c r="I2361" t="s">
        <v>24</v>
      </c>
      <c r="J2361">
        <v>2000</v>
      </c>
      <c r="K2361">
        <v>6</v>
      </c>
      <c r="L2361">
        <v>1</v>
      </c>
      <c r="M2361" t="s">
        <v>30</v>
      </c>
      <c r="N2361" t="s">
        <v>26</v>
      </c>
      <c r="O2361" t="s">
        <v>25</v>
      </c>
      <c r="P2361" t="s">
        <v>25</v>
      </c>
      <c r="Q2361">
        <v>2</v>
      </c>
      <c r="R2361">
        <v>200</v>
      </c>
      <c r="S2361" t="s">
        <v>27</v>
      </c>
    </row>
    <row r="2362" spans="1:19" x14ac:dyDescent="0.35">
      <c r="A2362" t="s">
        <v>45</v>
      </c>
      <c r="B2362">
        <v>19</v>
      </c>
      <c r="C2362" t="s">
        <v>241</v>
      </c>
      <c r="D2362">
        <v>147</v>
      </c>
      <c r="E2362" t="s">
        <v>226</v>
      </c>
      <c r="F2362" t="s">
        <v>22</v>
      </c>
      <c r="G2362" t="s">
        <v>23</v>
      </c>
      <c r="H2362">
        <v>495</v>
      </c>
      <c r="I2362" t="s">
        <v>24</v>
      </c>
      <c r="J2362">
        <v>2000</v>
      </c>
      <c r="K2362">
        <v>6</v>
      </c>
      <c r="L2362">
        <v>1</v>
      </c>
      <c r="M2362" t="s">
        <v>25</v>
      </c>
      <c r="N2362">
        <v>21</v>
      </c>
      <c r="O2362" t="s">
        <v>30</v>
      </c>
      <c r="P2362" t="s">
        <v>25</v>
      </c>
      <c r="Q2362">
        <v>40</v>
      </c>
      <c r="R2362">
        <v>450</v>
      </c>
      <c r="S2362" t="s">
        <v>27</v>
      </c>
    </row>
    <row r="2363" spans="1:19" x14ac:dyDescent="0.35">
      <c r="A2363" t="s">
        <v>46</v>
      </c>
      <c r="B2363">
        <v>20</v>
      </c>
      <c r="C2363" t="s">
        <v>241</v>
      </c>
      <c r="D2363">
        <v>147</v>
      </c>
      <c r="E2363" t="s">
        <v>226</v>
      </c>
      <c r="F2363" t="s">
        <v>22</v>
      </c>
      <c r="G2363" t="s">
        <v>23</v>
      </c>
      <c r="H2363">
        <v>350</v>
      </c>
      <c r="I2363" t="s">
        <v>24</v>
      </c>
      <c r="J2363">
        <v>2000</v>
      </c>
      <c r="K2363">
        <v>6</v>
      </c>
      <c r="L2363">
        <v>1</v>
      </c>
      <c r="M2363" t="s">
        <v>25</v>
      </c>
      <c r="N2363">
        <v>18</v>
      </c>
      <c r="O2363" t="s">
        <v>30</v>
      </c>
      <c r="P2363" t="s">
        <v>30</v>
      </c>
      <c r="Q2363">
        <v>50</v>
      </c>
      <c r="R2363">
        <f>2*330</f>
        <v>660</v>
      </c>
      <c r="S2363" t="s">
        <v>27</v>
      </c>
    </row>
    <row r="2364" spans="1:19" x14ac:dyDescent="0.35">
      <c r="A2364" t="s">
        <v>47</v>
      </c>
      <c r="B2364">
        <v>21</v>
      </c>
      <c r="C2364" t="s">
        <v>241</v>
      </c>
      <c r="D2364">
        <v>147</v>
      </c>
      <c r="E2364" t="s">
        <v>226</v>
      </c>
      <c r="F2364" t="s">
        <v>22</v>
      </c>
      <c r="G2364" t="s">
        <v>23</v>
      </c>
      <c r="H2364">
        <v>300</v>
      </c>
      <c r="I2364" t="s">
        <v>24</v>
      </c>
      <c r="J2364">
        <v>4000</v>
      </c>
      <c r="K2364">
        <v>6</v>
      </c>
      <c r="L2364">
        <v>1</v>
      </c>
      <c r="M2364" t="s">
        <v>30</v>
      </c>
      <c r="N2364" t="s">
        <v>26</v>
      </c>
      <c r="O2364" t="s">
        <v>30</v>
      </c>
      <c r="P2364" t="s">
        <v>30</v>
      </c>
      <c r="Q2364">
        <v>40</v>
      </c>
      <c r="R2364">
        <f>2*150</f>
        <v>300</v>
      </c>
      <c r="S2364" t="s">
        <v>27</v>
      </c>
    </row>
    <row r="2365" spans="1:19" x14ac:dyDescent="0.35">
      <c r="A2365" t="s">
        <v>48</v>
      </c>
      <c r="B2365">
        <v>22</v>
      </c>
      <c r="C2365" t="s">
        <v>241</v>
      </c>
      <c r="D2365">
        <v>147</v>
      </c>
      <c r="E2365" t="s">
        <v>226</v>
      </c>
      <c r="F2365" t="s">
        <v>22</v>
      </c>
      <c r="G2365" t="s">
        <v>23</v>
      </c>
      <c r="H2365">
        <v>382</v>
      </c>
      <c r="I2365" t="s">
        <v>24</v>
      </c>
      <c r="J2365">
        <v>2000</v>
      </c>
      <c r="K2365">
        <v>6</v>
      </c>
      <c r="L2365">
        <v>1</v>
      </c>
      <c r="M2365" t="s">
        <v>30</v>
      </c>
      <c r="N2365">
        <v>21</v>
      </c>
      <c r="O2365" t="s">
        <v>30</v>
      </c>
      <c r="P2365" t="s">
        <v>25</v>
      </c>
      <c r="Q2365">
        <v>40</v>
      </c>
      <c r="R2365">
        <f>2*300</f>
        <v>600</v>
      </c>
      <c r="S2365" t="s">
        <v>31</v>
      </c>
    </row>
    <row r="2366" spans="1:19" x14ac:dyDescent="0.35">
      <c r="A2366" t="s">
        <v>49</v>
      </c>
      <c r="B2366">
        <v>23</v>
      </c>
      <c r="C2366" t="s">
        <v>241</v>
      </c>
      <c r="D2366">
        <v>147</v>
      </c>
      <c r="E2366" t="s">
        <v>226</v>
      </c>
      <c r="F2366" t="s">
        <v>22</v>
      </c>
      <c r="G2366" t="s">
        <v>23</v>
      </c>
      <c r="H2366">
        <v>700</v>
      </c>
      <c r="I2366" t="s">
        <v>24</v>
      </c>
      <c r="J2366">
        <v>6000</v>
      </c>
      <c r="K2366">
        <v>6</v>
      </c>
      <c r="L2366">
        <v>2</v>
      </c>
      <c r="M2366" t="s">
        <v>25</v>
      </c>
      <c r="N2366" t="s">
        <v>26</v>
      </c>
      <c r="O2366" t="s">
        <v>30</v>
      </c>
      <c r="P2366" t="s">
        <v>25</v>
      </c>
      <c r="Q2366">
        <v>40</v>
      </c>
      <c r="R2366">
        <v>500</v>
      </c>
      <c r="S2366" t="s">
        <v>31</v>
      </c>
    </row>
    <row r="2367" spans="1:19" x14ac:dyDescent="0.35">
      <c r="A2367" t="s">
        <v>50</v>
      </c>
      <c r="B2367">
        <v>24</v>
      </c>
      <c r="C2367" t="s">
        <v>241</v>
      </c>
      <c r="D2367">
        <v>147</v>
      </c>
      <c r="E2367" t="s">
        <v>226</v>
      </c>
      <c r="F2367" t="s">
        <v>22</v>
      </c>
      <c r="G2367" t="s">
        <v>23</v>
      </c>
      <c r="H2367">
        <v>790</v>
      </c>
      <c r="I2367" t="s">
        <v>24</v>
      </c>
      <c r="J2367">
        <v>2000</v>
      </c>
      <c r="K2367">
        <v>6</v>
      </c>
      <c r="L2367">
        <v>1</v>
      </c>
      <c r="M2367" t="s">
        <v>30</v>
      </c>
      <c r="N2367">
        <v>18</v>
      </c>
      <c r="O2367" t="s">
        <v>30</v>
      </c>
      <c r="P2367" t="s">
        <v>30</v>
      </c>
      <c r="Q2367">
        <v>50</v>
      </c>
      <c r="R2367">
        <v>512</v>
      </c>
      <c r="S2367" t="s">
        <v>31</v>
      </c>
    </row>
    <row r="2368" spans="1:19" x14ac:dyDescent="0.35">
      <c r="A2368" t="s">
        <v>51</v>
      </c>
      <c r="B2368">
        <v>25</v>
      </c>
      <c r="C2368" t="s">
        <v>241</v>
      </c>
      <c r="D2368">
        <v>147</v>
      </c>
      <c r="E2368" t="s">
        <v>226</v>
      </c>
      <c r="F2368" t="s">
        <v>22</v>
      </c>
      <c r="G2368" t="s">
        <v>23</v>
      </c>
      <c r="H2368">
        <v>600</v>
      </c>
      <c r="I2368" t="s">
        <v>24</v>
      </c>
      <c r="J2368">
        <v>4000</v>
      </c>
      <c r="K2368">
        <v>6</v>
      </c>
      <c r="L2368">
        <v>1</v>
      </c>
      <c r="M2368" t="s">
        <v>30</v>
      </c>
      <c r="N2368">
        <v>18</v>
      </c>
      <c r="O2368" t="s">
        <v>30</v>
      </c>
      <c r="P2368" t="s">
        <v>30</v>
      </c>
      <c r="Q2368">
        <v>50</v>
      </c>
      <c r="R2368">
        <v>600</v>
      </c>
      <c r="S2368" t="s">
        <v>25</v>
      </c>
    </row>
    <row r="2369" spans="1:19" x14ac:dyDescent="0.35">
      <c r="A2369" t="s">
        <v>52</v>
      </c>
      <c r="B2369">
        <v>26</v>
      </c>
      <c r="C2369" t="s">
        <v>241</v>
      </c>
      <c r="D2369">
        <v>147</v>
      </c>
      <c r="E2369" t="s">
        <v>226</v>
      </c>
      <c r="F2369" t="s">
        <v>22</v>
      </c>
      <c r="G2369" t="s">
        <v>23</v>
      </c>
      <c r="H2369">
        <v>367.7</v>
      </c>
      <c r="I2369" t="s">
        <v>24</v>
      </c>
      <c r="J2369">
        <v>4000</v>
      </c>
      <c r="K2369">
        <v>6</v>
      </c>
      <c r="L2369">
        <v>1</v>
      </c>
      <c r="M2369" t="s">
        <v>30</v>
      </c>
      <c r="N2369" t="s">
        <v>26</v>
      </c>
      <c r="O2369" t="s">
        <v>30</v>
      </c>
      <c r="P2369" t="s">
        <v>30</v>
      </c>
      <c r="Q2369">
        <v>100</v>
      </c>
      <c r="R2369">
        <f>(2/3)*308.25</f>
        <v>205.5</v>
      </c>
      <c r="S2369" t="s">
        <v>27</v>
      </c>
    </row>
    <row r="2370" spans="1:19" x14ac:dyDescent="0.35">
      <c r="A2370" t="s">
        <v>53</v>
      </c>
      <c r="B2370">
        <v>27</v>
      </c>
      <c r="C2370" t="s">
        <v>241</v>
      </c>
      <c r="D2370">
        <v>147</v>
      </c>
      <c r="E2370" t="s">
        <v>226</v>
      </c>
      <c r="F2370" t="s">
        <v>22</v>
      </c>
      <c r="G2370" t="s">
        <v>23</v>
      </c>
      <c r="H2370">
        <v>425.25</v>
      </c>
      <c r="I2370" t="s">
        <v>24</v>
      </c>
      <c r="J2370">
        <v>2000</v>
      </c>
      <c r="K2370">
        <v>6</v>
      </c>
      <c r="L2370">
        <v>1</v>
      </c>
      <c r="M2370" t="s">
        <v>30</v>
      </c>
      <c r="N2370" t="s">
        <v>26</v>
      </c>
      <c r="O2370" t="s">
        <v>30</v>
      </c>
      <c r="P2370" t="s">
        <v>25</v>
      </c>
      <c r="Q2370">
        <v>50</v>
      </c>
      <c r="R2370">
        <f>2*192</f>
        <v>384</v>
      </c>
      <c r="S2370" t="s">
        <v>27</v>
      </c>
    </row>
    <row r="2371" spans="1:19" x14ac:dyDescent="0.35">
      <c r="A2371" t="s">
        <v>54</v>
      </c>
      <c r="B2371">
        <v>28</v>
      </c>
      <c r="C2371" t="s">
        <v>241</v>
      </c>
      <c r="D2371">
        <v>147</v>
      </c>
      <c r="E2371" t="s">
        <v>226</v>
      </c>
      <c r="F2371" t="s">
        <v>22</v>
      </c>
      <c r="G2371" t="s">
        <v>23</v>
      </c>
      <c r="H2371">
        <v>550</v>
      </c>
      <c r="I2371" t="s">
        <v>24</v>
      </c>
      <c r="J2371">
        <v>2000</v>
      </c>
      <c r="K2371">
        <v>6</v>
      </c>
      <c r="L2371">
        <v>1</v>
      </c>
      <c r="M2371" t="s">
        <v>30</v>
      </c>
      <c r="N2371">
        <v>21</v>
      </c>
      <c r="O2371" t="s">
        <v>30</v>
      </c>
      <c r="P2371" t="s">
        <v>25</v>
      </c>
      <c r="Q2371">
        <v>40</v>
      </c>
      <c r="R2371">
        <f>2*300</f>
        <v>600</v>
      </c>
      <c r="S2371" t="s">
        <v>27</v>
      </c>
    </row>
    <row r="2372" spans="1:19" x14ac:dyDescent="0.35">
      <c r="A2372" t="s">
        <v>55</v>
      </c>
      <c r="B2372">
        <v>29</v>
      </c>
      <c r="C2372" t="s">
        <v>241</v>
      </c>
      <c r="D2372">
        <v>147</v>
      </c>
      <c r="E2372" t="s">
        <v>226</v>
      </c>
      <c r="F2372" t="s">
        <v>22</v>
      </c>
      <c r="G2372" t="s">
        <v>23</v>
      </c>
      <c r="H2372">
        <v>75</v>
      </c>
      <c r="I2372" t="s">
        <v>24</v>
      </c>
      <c r="J2372">
        <v>2000</v>
      </c>
      <c r="K2372">
        <v>6</v>
      </c>
      <c r="L2372">
        <v>1</v>
      </c>
      <c r="M2372" t="s">
        <v>30</v>
      </c>
      <c r="N2372" t="s">
        <v>26</v>
      </c>
      <c r="O2372" t="s">
        <v>30</v>
      </c>
      <c r="P2372" t="s">
        <v>25</v>
      </c>
      <c r="Q2372">
        <v>50</v>
      </c>
      <c r="R2372">
        <f>2*100</f>
        <v>200</v>
      </c>
      <c r="S2372" t="s">
        <v>27</v>
      </c>
    </row>
    <row r="2373" spans="1:19" x14ac:dyDescent="0.35">
      <c r="A2373" t="s">
        <v>38</v>
      </c>
      <c r="B2373">
        <v>11</v>
      </c>
      <c r="C2373" t="s">
        <v>241</v>
      </c>
      <c r="D2373">
        <v>147</v>
      </c>
      <c r="E2373" t="s">
        <v>226</v>
      </c>
      <c r="F2373" t="s">
        <v>22</v>
      </c>
      <c r="G2373" t="s">
        <v>23</v>
      </c>
      <c r="H2373">
        <v>855</v>
      </c>
      <c r="I2373" t="s">
        <v>24</v>
      </c>
      <c r="J2373">
        <v>2000</v>
      </c>
      <c r="K2373">
        <v>6</v>
      </c>
      <c r="L2373">
        <v>1</v>
      </c>
      <c r="M2373" t="s">
        <v>25</v>
      </c>
      <c r="N2373">
        <v>18</v>
      </c>
      <c r="O2373" t="s">
        <v>25</v>
      </c>
      <c r="P2373" t="s">
        <v>25</v>
      </c>
      <c r="Q2373">
        <v>50</v>
      </c>
      <c r="R2373">
        <f>2*550</f>
        <v>1100</v>
      </c>
      <c r="S2373" t="s">
        <v>27</v>
      </c>
    </row>
    <row r="2374" spans="1:19" x14ac:dyDescent="0.35">
      <c r="A2374" t="s">
        <v>56</v>
      </c>
      <c r="B2374">
        <v>30</v>
      </c>
      <c r="C2374" t="s">
        <v>241</v>
      </c>
      <c r="D2374">
        <v>147</v>
      </c>
      <c r="E2374" t="s">
        <v>226</v>
      </c>
      <c r="F2374" t="s">
        <v>22</v>
      </c>
      <c r="G2374" t="s">
        <v>23</v>
      </c>
      <c r="H2374">
        <v>375</v>
      </c>
      <c r="I2374" t="s">
        <v>24</v>
      </c>
      <c r="J2374">
        <v>4000</v>
      </c>
      <c r="K2374">
        <v>6</v>
      </c>
      <c r="L2374">
        <v>1</v>
      </c>
      <c r="M2374" t="s">
        <v>30</v>
      </c>
      <c r="N2374" t="s">
        <v>26</v>
      </c>
      <c r="O2374" t="s">
        <v>30</v>
      </c>
      <c r="P2374" t="s">
        <v>30</v>
      </c>
      <c r="Q2374">
        <v>0</v>
      </c>
      <c r="R2374">
        <v>500</v>
      </c>
      <c r="S2374" t="s">
        <v>27</v>
      </c>
    </row>
    <row r="2375" spans="1:19" x14ac:dyDescent="0.35">
      <c r="A2375" t="s">
        <v>57</v>
      </c>
      <c r="B2375">
        <v>31</v>
      </c>
      <c r="C2375" t="s">
        <v>241</v>
      </c>
      <c r="D2375">
        <v>147</v>
      </c>
      <c r="E2375" t="s">
        <v>226</v>
      </c>
      <c r="F2375" t="s">
        <v>22</v>
      </c>
      <c r="G2375" t="s">
        <v>23</v>
      </c>
      <c r="H2375">
        <v>345.25</v>
      </c>
      <c r="I2375" t="s">
        <v>24</v>
      </c>
      <c r="J2375">
        <v>2000</v>
      </c>
      <c r="K2375">
        <v>6</v>
      </c>
      <c r="L2375">
        <v>1</v>
      </c>
      <c r="M2375" t="s">
        <v>30</v>
      </c>
      <c r="N2375">
        <v>19</v>
      </c>
      <c r="O2375" t="s">
        <v>30</v>
      </c>
      <c r="P2375" t="s">
        <v>30</v>
      </c>
      <c r="Q2375">
        <v>50</v>
      </c>
      <c r="R2375">
        <v>121</v>
      </c>
      <c r="S2375" t="s">
        <v>27</v>
      </c>
    </row>
    <row r="2376" spans="1:19" x14ac:dyDescent="0.35">
      <c r="A2376" t="s">
        <v>58</v>
      </c>
      <c r="B2376">
        <v>32</v>
      </c>
      <c r="C2376" t="s">
        <v>241</v>
      </c>
      <c r="D2376">
        <v>147</v>
      </c>
      <c r="E2376" t="s">
        <v>226</v>
      </c>
      <c r="F2376" t="s">
        <v>22</v>
      </c>
      <c r="G2376" t="s">
        <v>23</v>
      </c>
      <c r="H2376">
        <v>1425</v>
      </c>
      <c r="I2376" t="s">
        <v>24</v>
      </c>
      <c r="J2376">
        <v>4000</v>
      </c>
      <c r="K2376">
        <v>6</v>
      </c>
      <c r="L2376">
        <v>1</v>
      </c>
      <c r="M2376" t="s">
        <v>30</v>
      </c>
      <c r="N2376" t="s">
        <v>26</v>
      </c>
      <c r="O2376" t="s">
        <v>25</v>
      </c>
      <c r="P2376" t="s">
        <v>25</v>
      </c>
      <c r="Q2376">
        <v>40</v>
      </c>
      <c r="R2376">
        <v>750</v>
      </c>
      <c r="S2376" t="s">
        <v>27</v>
      </c>
    </row>
    <row r="2377" spans="1:19" x14ac:dyDescent="0.35">
      <c r="A2377" t="s">
        <v>59</v>
      </c>
      <c r="B2377">
        <v>33</v>
      </c>
      <c r="C2377" t="s">
        <v>241</v>
      </c>
      <c r="D2377">
        <v>147</v>
      </c>
      <c r="E2377" t="s">
        <v>226</v>
      </c>
      <c r="F2377" t="s">
        <v>22</v>
      </c>
      <c r="G2377" t="s">
        <v>23</v>
      </c>
      <c r="H2377">
        <v>320</v>
      </c>
      <c r="I2377" t="s">
        <v>24</v>
      </c>
      <c r="J2377">
        <v>4000</v>
      </c>
      <c r="K2377">
        <v>6</v>
      </c>
      <c r="L2377">
        <v>1</v>
      </c>
      <c r="M2377" t="s">
        <v>30</v>
      </c>
      <c r="N2377">
        <v>21</v>
      </c>
      <c r="O2377" t="s">
        <v>30</v>
      </c>
      <c r="P2377" t="s">
        <v>30</v>
      </c>
      <c r="Q2377">
        <v>100</v>
      </c>
      <c r="R2377">
        <v>370</v>
      </c>
      <c r="S2377" t="s">
        <v>27</v>
      </c>
    </row>
    <row r="2378" spans="1:19" x14ac:dyDescent="0.35">
      <c r="A2378" t="s">
        <v>60</v>
      </c>
      <c r="B2378">
        <v>34</v>
      </c>
      <c r="C2378" t="s">
        <v>241</v>
      </c>
      <c r="D2378">
        <v>147</v>
      </c>
      <c r="E2378" t="s">
        <v>226</v>
      </c>
      <c r="F2378" t="s">
        <v>22</v>
      </c>
      <c r="G2378" t="s">
        <v>23</v>
      </c>
      <c r="H2378">
        <v>840</v>
      </c>
      <c r="I2378" t="s">
        <v>24</v>
      </c>
      <c r="J2378">
        <v>6000</v>
      </c>
      <c r="K2378">
        <v>6</v>
      </c>
      <c r="L2378">
        <v>1</v>
      </c>
      <c r="M2378" t="s">
        <v>30</v>
      </c>
      <c r="N2378">
        <v>21</v>
      </c>
      <c r="O2378" t="s">
        <v>30</v>
      </c>
      <c r="P2378" t="s">
        <v>30</v>
      </c>
      <c r="Q2378">
        <v>100</v>
      </c>
      <c r="R2378">
        <v>580</v>
      </c>
      <c r="S2378" t="s">
        <v>27</v>
      </c>
    </row>
    <row r="2379" spans="1:19" x14ac:dyDescent="0.35">
      <c r="A2379" t="s">
        <v>61</v>
      </c>
      <c r="B2379">
        <v>35</v>
      </c>
      <c r="C2379" t="s">
        <v>241</v>
      </c>
      <c r="D2379">
        <v>147</v>
      </c>
      <c r="E2379" t="s">
        <v>226</v>
      </c>
      <c r="F2379" t="s">
        <v>22</v>
      </c>
      <c r="G2379" t="s">
        <v>23</v>
      </c>
      <c r="H2379">
        <v>400</v>
      </c>
      <c r="I2379" t="s">
        <v>24</v>
      </c>
      <c r="J2379">
        <v>4000</v>
      </c>
      <c r="K2379">
        <v>6</v>
      </c>
      <c r="L2379">
        <v>1</v>
      </c>
      <c r="M2379" t="s">
        <v>30</v>
      </c>
      <c r="N2379" t="s">
        <v>26</v>
      </c>
      <c r="O2379" t="s">
        <v>30</v>
      </c>
      <c r="P2379" t="s">
        <v>25</v>
      </c>
      <c r="Q2379">
        <v>50</v>
      </c>
      <c r="R2379">
        <v>400</v>
      </c>
      <c r="S2379" t="s">
        <v>27</v>
      </c>
    </row>
    <row r="2380" spans="1:19" x14ac:dyDescent="0.35">
      <c r="A2380" t="s">
        <v>62</v>
      </c>
      <c r="B2380">
        <v>36</v>
      </c>
      <c r="C2380" t="s">
        <v>241</v>
      </c>
      <c r="D2380">
        <v>147</v>
      </c>
      <c r="E2380" t="s">
        <v>226</v>
      </c>
      <c r="F2380" t="s">
        <v>22</v>
      </c>
      <c r="G2380" t="s">
        <v>23</v>
      </c>
      <c r="H2380">
        <v>735</v>
      </c>
      <c r="I2380" t="s">
        <v>24</v>
      </c>
      <c r="J2380">
        <v>2000</v>
      </c>
      <c r="K2380">
        <v>6</v>
      </c>
      <c r="L2380">
        <v>1</v>
      </c>
      <c r="M2380" t="s">
        <v>30</v>
      </c>
      <c r="N2380">
        <v>21</v>
      </c>
      <c r="O2380" t="s">
        <v>30</v>
      </c>
      <c r="P2380" t="s">
        <v>25</v>
      </c>
      <c r="Q2380">
        <v>0</v>
      </c>
      <c r="R2380">
        <v>600</v>
      </c>
      <c r="S2380" t="s">
        <v>27</v>
      </c>
    </row>
    <row r="2381" spans="1:19" x14ac:dyDescent="0.35">
      <c r="A2381" t="s">
        <v>63</v>
      </c>
      <c r="B2381">
        <v>37</v>
      </c>
      <c r="C2381" t="s">
        <v>241</v>
      </c>
      <c r="D2381">
        <v>147</v>
      </c>
      <c r="E2381" t="s">
        <v>226</v>
      </c>
      <c r="F2381" t="s">
        <v>22</v>
      </c>
      <c r="G2381" t="s">
        <v>23</v>
      </c>
      <c r="H2381">
        <v>440</v>
      </c>
      <c r="I2381" t="s">
        <v>24</v>
      </c>
      <c r="J2381">
        <v>2000</v>
      </c>
      <c r="K2381">
        <v>6</v>
      </c>
      <c r="L2381">
        <v>1</v>
      </c>
      <c r="M2381" t="s">
        <v>30</v>
      </c>
      <c r="N2381" t="s">
        <v>26</v>
      </c>
      <c r="O2381" t="s">
        <v>30</v>
      </c>
      <c r="P2381" t="s">
        <v>30</v>
      </c>
      <c r="Q2381">
        <v>40</v>
      </c>
      <c r="R2381">
        <f>2*250</f>
        <v>500</v>
      </c>
      <c r="S2381" t="s">
        <v>27</v>
      </c>
    </row>
    <row r="2382" spans="1:19" x14ac:dyDescent="0.35">
      <c r="A2382" t="s">
        <v>64</v>
      </c>
      <c r="B2382">
        <v>38</v>
      </c>
      <c r="C2382" t="s">
        <v>241</v>
      </c>
      <c r="D2382">
        <v>147</v>
      </c>
      <c r="E2382" t="s">
        <v>226</v>
      </c>
      <c r="F2382" t="s">
        <v>22</v>
      </c>
      <c r="G2382" t="s">
        <v>23</v>
      </c>
      <c r="H2382">
        <v>241.25</v>
      </c>
      <c r="I2382" t="s">
        <v>24</v>
      </c>
      <c r="J2382">
        <v>2000</v>
      </c>
      <c r="K2382">
        <v>6</v>
      </c>
      <c r="L2382">
        <v>1</v>
      </c>
      <c r="M2382" t="s">
        <v>30</v>
      </c>
      <c r="N2382" t="s">
        <v>26</v>
      </c>
      <c r="O2382" t="s">
        <v>30</v>
      </c>
      <c r="P2382" t="s">
        <v>30</v>
      </c>
      <c r="Q2382">
        <v>40</v>
      </c>
      <c r="R2382">
        <f>2*205</f>
        <v>410</v>
      </c>
      <c r="S2382" t="s">
        <v>27</v>
      </c>
    </row>
    <row r="2383" spans="1:19" x14ac:dyDescent="0.35">
      <c r="A2383" t="s">
        <v>65</v>
      </c>
      <c r="B2383">
        <v>39</v>
      </c>
      <c r="C2383" t="s">
        <v>241</v>
      </c>
      <c r="D2383">
        <v>147</v>
      </c>
      <c r="E2383" t="s">
        <v>226</v>
      </c>
      <c r="F2383" t="s">
        <v>22</v>
      </c>
      <c r="G2383" t="s">
        <v>23</v>
      </c>
      <c r="H2383">
        <v>308.5</v>
      </c>
      <c r="I2383" t="s">
        <v>24</v>
      </c>
      <c r="J2383">
        <v>2000</v>
      </c>
      <c r="K2383">
        <v>6</v>
      </c>
      <c r="L2383">
        <v>1</v>
      </c>
      <c r="M2383" t="s">
        <v>30</v>
      </c>
      <c r="N2383">
        <v>18</v>
      </c>
      <c r="O2383" t="s">
        <v>30</v>
      </c>
      <c r="P2383" t="s">
        <v>30</v>
      </c>
      <c r="Q2383">
        <v>100</v>
      </c>
      <c r="R2383">
        <v>305</v>
      </c>
      <c r="S2383" t="s">
        <v>27</v>
      </c>
    </row>
    <row r="2384" spans="1:19" x14ac:dyDescent="0.35">
      <c r="A2384" t="s">
        <v>66</v>
      </c>
      <c r="B2384">
        <v>40</v>
      </c>
      <c r="C2384" t="s">
        <v>241</v>
      </c>
      <c r="D2384">
        <v>147</v>
      </c>
      <c r="E2384" t="s">
        <v>226</v>
      </c>
      <c r="F2384" t="s">
        <v>22</v>
      </c>
      <c r="G2384" t="s">
        <v>23</v>
      </c>
      <c r="H2384">
        <v>500</v>
      </c>
      <c r="I2384" t="s">
        <v>24</v>
      </c>
      <c r="J2384">
        <v>2000</v>
      </c>
      <c r="K2384">
        <v>6</v>
      </c>
      <c r="L2384">
        <v>2</v>
      </c>
      <c r="M2384" t="s">
        <v>30</v>
      </c>
      <c r="N2384" t="s">
        <v>26</v>
      </c>
      <c r="O2384" t="s">
        <v>25</v>
      </c>
      <c r="P2384" t="s">
        <v>25</v>
      </c>
      <c r="Q2384">
        <v>120</v>
      </c>
      <c r="R2384">
        <f>2*200</f>
        <v>400</v>
      </c>
      <c r="S2384" t="s">
        <v>27</v>
      </c>
    </row>
    <row r="2385" spans="1:19" x14ac:dyDescent="0.35">
      <c r="A2385" t="s">
        <v>67</v>
      </c>
      <c r="B2385">
        <v>41</v>
      </c>
      <c r="C2385" t="s">
        <v>241</v>
      </c>
      <c r="D2385">
        <v>147</v>
      </c>
      <c r="E2385" t="s">
        <v>226</v>
      </c>
      <c r="F2385" t="s">
        <v>22</v>
      </c>
      <c r="G2385" t="s">
        <v>23</v>
      </c>
      <c r="H2385">
        <v>999</v>
      </c>
      <c r="I2385" t="s">
        <v>24</v>
      </c>
      <c r="J2385">
        <v>2000</v>
      </c>
      <c r="K2385">
        <v>6</v>
      </c>
      <c r="L2385">
        <v>1</v>
      </c>
      <c r="M2385" t="s">
        <v>30</v>
      </c>
      <c r="N2385" t="s">
        <v>26</v>
      </c>
      <c r="O2385" t="s">
        <v>30</v>
      </c>
      <c r="P2385" t="s">
        <v>30</v>
      </c>
      <c r="Q2385">
        <v>60</v>
      </c>
      <c r="R2385">
        <v>560</v>
      </c>
      <c r="S2385" t="s">
        <v>27</v>
      </c>
    </row>
    <row r="2386" spans="1:19" x14ac:dyDescent="0.35">
      <c r="A2386" t="s">
        <v>68</v>
      </c>
      <c r="B2386">
        <v>42</v>
      </c>
      <c r="C2386" t="s">
        <v>241</v>
      </c>
      <c r="D2386">
        <v>147</v>
      </c>
      <c r="E2386" t="s">
        <v>226</v>
      </c>
      <c r="F2386" t="s">
        <v>22</v>
      </c>
      <c r="G2386" t="s">
        <v>23</v>
      </c>
      <c r="H2386">
        <v>35</v>
      </c>
      <c r="I2386" t="s">
        <v>24</v>
      </c>
      <c r="J2386">
        <v>2000</v>
      </c>
      <c r="K2386">
        <v>6</v>
      </c>
      <c r="L2386">
        <v>1</v>
      </c>
      <c r="M2386" t="s">
        <v>30</v>
      </c>
      <c r="N2386">
        <v>18</v>
      </c>
      <c r="O2386" t="s">
        <v>30</v>
      </c>
      <c r="P2386" t="s">
        <v>30</v>
      </c>
      <c r="Q2386">
        <v>100</v>
      </c>
      <c r="R2386">
        <v>360</v>
      </c>
      <c r="S2386" t="s">
        <v>27</v>
      </c>
    </row>
    <row r="2387" spans="1:19" x14ac:dyDescent="0.35">
      <c r="A2387" t="s">
        <v>69</v>
      </c>
      <c r="B2387">
        <v>44</v>
      </c>
      <c r="C2387" t="s">
        <v>241</v>
      </c>
      <c r="D2387">
        <v>147</v>
      </c>
      <c r="E2387" t="s">
        <v>226</v>
      </c>
      <c r="F2387" t="s">
        <v>22</v>
      </c>
      <c r="G2387" t="s">
        <v>23</v>
      </c>
      <c r="H2387">
        <v>1090</v>
      </c>
      <c r="I2387" t="s">
        <v>24</v>
      </c>
      <c r="J2387">
        <v>4000</v>
      </c>
      <c r="K2387">
        <v>6</v>
      </c>
      <c r="L2387">
        <v>1</v>
      </c>
      <c r="M2387" t="s">
        <v>30</v>
      </c>
      <c r="N2387" t="s">
        <v>26</v>
      </c>
      <c r="O2387" t="s">
        <v>30</v>
      </c>
      <c r="P2387" t="s">
        <v>25</v>
      </c>
      <c r="Q2387">
        <v>40</v>
      </c>
      <c r="R2387">
        <v>1090</v>
      </c>
      <c r="S2387" t="s">
        <v>27</v>
      </c>
    </row>
    <row r="2388" spans="1:19" x14ac:dyDescent="0.35">
      <c r="A2388" t="s">
        <v>70</v>
      </c>
      <c r="B2388">
        <v>45</v>
      </c>
      <c r="C2388" t="s">
        <v>241</v>
      </c>
      <c r="D2388">
        <v>147</v>
      </c>
      <c r="E2388" t="s">
        <v>226</v>
      </c>
      <c r="F2388" t="s">
        <v>22</v>
      </c>
      <c r="G2388" t="s">
        <v>23</v>
      </c>
      <c r="H2388">
        <v>580</v>
      </c>
      <c r="I2388" t="s">
        <v>24</v>
      </c>
      <c r="J2388">
        <v>2000</v>
      </c>
      <c r="K2388">
        <v>6</v>
      </c>
      <c r="L2388">
        <v>1</v>
      </c>
      <c r="M2388" t="s">
        <v>30</v>
      </c>
      <c r="N2388">
        <v>21</v>
      </c>
      <c r="O2388" t="s">
        <v>30</v>
      </c>
      <c r="P2388" t="s">
        <v>25</v>
      </c>
      <c r="Q2388">
        <v>100</v>
      </c>
      <c r="R2388">
        <v>155</v>
      </c>
      <c r="S2388" t="s">
        <v>27</v>
      </c>
    </row>
    <row r="2389" spans="1:19" x14ac:dyDescent="0.35">
      <c r="A2389" t="s">
        <v>71</v>
      </c>
      <c r="B2389">
        <v>46</v>
      </c>
      <c r="C2389" t="s">
        <v>241</v>
      </c>
      <c r="D2389">
        <v>147</v>
      </c>
      <c r="E2389" t="s">
        <v>226</v>
      </c>
      <c r="F2389" t="s">
        <v>22</v>
      </c>
      <c r="G2389" t="s">
        <v>23</v>
      </c>
      <c r="H2389">
        <v>400</v>
      </c>
      <c r="I2389" t="s">
        <v>24</v>
      </c>
      <c r="J2389">
        <v>4000</v>
      </c>
      <c r="K2389">
        <v>6</v>
      </c>
      <c r="L2389">
        <v>1</v>
      </c>
      <c r="M2389" t="s">
        <v>30</v>
      </c>
      <c r="N2389">
        <v>18</v>
      </c>
      <c r="O2389" t="s">
        <v>30</v>
      </c>
      <c r="P2389" t="s">
        <v>25</v>
      </c>
      <c r="Q2389">
        <v>0</v>
      </c>
      <c r="R2389">
        <v>400</v>
      </c>
      <c r="S2389" t="s">
        <v>31</v>
      </c>
    </row>
    <row r="2390" spans="1:19" x14ac:dyDescent="0.35">
      <c r="A2390" t="s">
        <v>72</v>
      </c>
      <c r="B2390">
        <v>47</v>
      </c>
      <c r="C2390" t="s">
        <v>241</v>
      </c>
      <c r="D2390">
        <v>147</v>
      </c>
      <c r="E2390" t="s">
        <v>226</v>
      </c>
      <c r="F2390" t="s">
        <v>22</v>
      </c>
      <c r="G2390" t="s">
        <v>23</v>
      </c>
      <c r="H2390">
        <v>505</v>
      </c>
      <c r="I2390" t="s">
        <v>24</v>
      </c>
      <c r="J2390">
        <v>2000</v>
      </c>
      <c r="K2390">
        <v>6</v>
      </c>
      <c r="L2390">
        <v>1</v>
      </c>
      <c r="M2390" t="s">
        <v>30</v>
      </c>
      <c r="N2390" t="s">
        <v>26</v>
      </c>
      <c r="O2390" t="s">
        <v>30</v>
      </c>
      <c r="P2390" t="s">
        <v>30</v>
      </c>
      <c r="Q2390">
        <v>40</v>
      </c>
      <c r="R2390">
        <v>310</v>
      </c>
      <c r="S2390" t="s">
        <v>27</v>
      </c>
    </row>
    <row r="2391" spans="1:19" x14ac:dyDescent="0.35">
      <c r="A2391" t="s">
        <v>73</v>
      </c>
      <c r="B2391">
        <v>48</v>
      </c>
      <c r="C2391" t="s">
        <v>241</v>
      </c>
      <c r="D2391">
        <v>147</v>
      </c>
      <c r="E2391" t="s">
        <v>226</v>
      </c>
      <c r="F2391" t="s">
        <v>22</v>
      </c>
      <c r="G2391" t="s">
        <v>23</v>
      </c>
      <c r="H2391">
        <v>817</v>
      </c>
      <c r="I2391" t="s">
        <v>24</v>
      </c>
      <c r="J2391">
        <v>2000</v>
      </c>
      <c r="K2391">
        <v>6</v>
      </c>
      <c r="L2391">
        <v>2</v>
      </c>
      <c r="M2391" t="s">
        <v>30</v>
      </c>
      <c r="N2391">
        <v>21</v>
      </c>
      <c r="O2391" t="s">
        <v>30</v>
      </c>
      <c r="P2391" t="s">
        <v>30</v>
      </c>
      <c r="Q2391">
        <v>48</v>
      </c>
      <c r="R2391">
        <v>474.9</v>
      </c>
      <c r="S2391" t="s">
        <v>27</v>
      </c>
    </row>
    <row r="2392" spans="1:19" x14ac:dyDescent="0.35">
      <c r="A2392" t="s">
        <v>74</v>
      </c>
      <c r="B2392">
        <v>49</v>
      </c>
      <c r="C2392" t="s">
        <v>241</v>
      </c>
      <c r="D2392">
        <v>147</v>
      </c>
      <c r="E2392" t="s">
        <v>226</v>
      </c>
      <c r="F2392" t="s">
        <v>22</v>
      </c>
      <c r="G2392" t="s">
        <v>23</v>
      </c>
      <c r="H2392">
        <v>200</v>
      </c>
      <c r="I2392" t="s">
        <v>24</v>
      </c>
      <c r="J2392">
        <v>4000</v>
      </c>
      <c r="K2392">
        <v>6</v>
      </c>
      <c r="L2392">
        <v>1</v>
      </c>
      <c r="M2392" t="s">
        <v>30</v>
      </c>
      <c r="N2392" t="s">
        <v>26</v>
      </c>
      <c r="O2392" t="s">
        <v>30</v>
      </c>
      <c r="P2392" t="s">
        <v>30</v>
      </c>
      <c r="Q2392">
        <v>40</v>
      </c>
      <c r="R2392">
        <v>193</v>
      </c>
      <c r="S2392" t="s">
        <v>27</v>
      </c>
    </row>
    <row r="2393" spans="1:19" x14ac:dyDescent="0.35">
      <c r="A2393" t="s">
        <v>75</v>
      </c>
      <c r="B2393">
        <v>50</v>
      </c>
      <c r="C2393" t="s">
        <v>241</v>
      </c>
      <c r="D2393">
        <v>147</v>
      </c>
      <c r="E2393" t="s">
        <v>226</v>
      </c>
      <c r="F2393" t="s">
        <v>22</v>
      </c>
      <c r="G2393" t="s">
        <v>23</v>
      </c>
      <c r="H2393">
        <v>650</v>
      </c>
      <c r="I2393" t="s">
        <v>24</v>
      </c>
      <c r="J2393">
        <v>4000</v>
      </c>
      <c r="K2393">
        <v>6</v>
      </c>
      <c r="L2393">
        <v>1</v>
      </c>
      <c r="M2393" t="s">
        <v>30</v>
      </c>
      <c r="N2393">
        <v>18</v>
      </c>
      <c r="O2393" t="s">
        <v>30</v>
      </c>
      <c r="P2393" t="s">
        <v>30</v>
      </c>
      <c r="Q2393">
        <v>30</v>
      </c>
      <c r="R2393">
        <v>525</v>
      </c>
      <c r="S2393" t="s">
        <v>31</v>
      </c>
    </row>
    <row r="2394" spans="1:19" x14ac:dyDescent="0.35">
      <c r="A2394" t="s">
        <v>76</v>
      </c>
      <c r="B2394">
        <v>51</v>
      </c>
      <c r="C2394" t="s">
        <v>241</v>
      </c>
      <c r="D2394">
        <v>147</v>
      </c>
      <c r="E2394" t="s">
        <v>226</v>
      </c>
      <c r="F2394" t="s">
        <v>22</v>
      </c>
      <c r="G2394" t="s">
        <v>23</v>
      </c>
      <c r="H2394">
        <v>302</v>
      </c>
      <c r="I2394" t="s">
        <v>24</v>
      </c>
      <c r="J2394">
        <v>2000</v>
      </c>
      <c r="K2394">
        <v>6</v>
      </c>
      <c r="L2394">
        <v>1</v>
      </c>
      <c r="M2394" t="s">
        <v>30</v>
      </c>
      <c r="N2394">
        <v>18</v>
      </c>
      <c r="O2394" t="s">
        <v>30</v>
      </c>
      <c r="P2394" t="s">
        <v>25</v>
      </c>
      <c r="Q2394">
        <v>60</v>
      </c>
      <c r="R2394">
        <v>337</v>
      </c>
      <c r="S2394" t="s">
        <v>27</v>
      </c>
    </row>
    <row r="2395" spans="1:19" x14ac:dyDescent="0.35">
      <c r="A2395" t="s">
        <v>77</v>
      </c>
      <c r="B2395">
        <v>53</v>
      </c>
      <c r="C2395" t="s">
        <v>241</v>
      </c>
      <c r="D2395">
        <v>147</v>
      </c>
      <c r="E2395" t="s">
        <v>226</v>
      </c>
      <c r="F2395" t="s">
        <v>22</v>
      </c>
      <c r="G2395" t="s">
        <v>23</v>
      </c>
      <c r="H2395">
        <v>491</v>
      </c>
      <c r="I2395" t="s">
        <v>24</v>
      </c>
      <c r="J2395">
        <v>4000</v>
      </c>
      <c r="K2395">
        <v>6</v>
      </c>
      <c r="L2395">
        <v>1</v>
      </c>
      <c r="M2395" t="s">
        <v>30</v>
      </c>
      <c r="N2395" t="s">
        <v>26</v>
      </c>
      <c r="O2395" t="s">
        <v>30</v>
      </c>
      <c r="P2395" t="s">
        <v>25</v>
      </c>
      <c r="Q2395">
        <v>100</v>
      </c>
      <c r="R2395">
        <v>956</v>
      </c>
      <c r="S2395" t="s">
        <v>31</v>
      </c>
    </row>
    <row r="2396" spans="1:19" x14ac:dyDescent="0.35">
      <c r="A2396" t="s">
        <v>79</v>
      </c>
      <c r="B2396">
        <v>54</v>
      </c>
      <c r="C2396" t="s">
        <v>241</v>
      </c>
      <c r="D2396">
        <v>147</v>
      </c>
      <c r="E2396" t="s">
        <v>226</v>
      </c>
      <c r="F2396" t="s">
        <v>22</v>
      </c>
      <c r="G2396" t="s">
        <v>23</v>
      </c>
      <c r="H2396">
        <v>400</v>
      </c>
      <c r="I2396" t="s">
        <v>24</v>
      </c>
      <c r="J2396">
        <v>2000</v>
      </c>
      <c r="K2396">
        <v>6</v>
      </c>
      <c r="L2396">
        <v>1</v>
      </c>
      <c r="M2396" t="s">
        <v>30</v>
      </c>
      <c r="N2396" t="s">
        <v>26</v>
      </c>
      <c r="O2396" t="s">
        <v>30</v>
      </c>
      <c r="P2396" t="s">
        <v>30</v>
      </c>
      <c r="Q2396">
        <v>50</v>
      </c>
      <c r="R2396">
        <v>400</v>
      </c>
      <c r="S2396" t="s">
        <v>27</v>
      </c>
    </row>
    <row r="2397" spans="1:19" x14ac:dyDescent="0.35">
      <c r="A2397" t="s">
        <v>80</v>
      </c>
      <c r="B2397">
        <v>55</v>
      </c>
      <c r="C2397" t="s">
        <v>241</v>
      </c>
      <c r="D2397">
        <v>147</v>
      </c>
      <c r="E2397" t="s">
        <v>226</v>
      </c>
      <c r="F2397" t="s">
        <v>22</v>
      </c>
      <c r="G2397" t="s">
        <v>23</v>
      </c>
      <c r="H2397">
        <v>75</v>
      </c>
      <c r="I2397" t="s">
        <v>24</v>
      </c>
      <c r="J2397">
        <v>4000</v>
      </c>
      <c r="K2397">
        <v>6</v>
      </c>
      <c r="L2397">
        <v>1</v>
      </c>
      <c r="M2397" t="s">
        <v>30</v>
      </c>
      <c r="N2397" t="s">
        <v>26</v>
      </c>
      <c r="O2397" t="s">
        <v>30</v>
      </c>
      <c r="P2397" t="s">
        <v>25</v>
      </c>
      <c r="Q2397">
        <v>30</v>
      </c>
      <c r="R2397">
        <v>60</v>
      </c>
      <c r="S2397" t="s">
        <v>31</v>
      </c>
    </row>
    <row r="2398" spans="1:19" x14ac:dyDescent="0.35">
      <c r="A2398" t="s">
        <v>81</v>
      </c>
      <c r="B2398">
        <v>56</v>
      </c>
      <c r="C2398" t="s">
        <v>241</v>
      </c>
      <c r="D2398">
        <v>147</v>
      </c>
      <c r="E2398" t="s">
        <v>226</v>
      </c>
      <c r="F2398" t="s">
        <v>22</v>
      </c>
      <c r="G2398" t="s">
        <v>23</v>
      </c>
      <c r="H2398">
        <v>600</v>
      </c>
      <c r="I2398" t="s">
        <v>24</v>
      </c>
      <c r="J2398">
        <v>4000</v>
      </c>
      <c r="K2398">
        <v>6</v>
      </c>
      <c r="L2398">
        <v>1</v>
      </c>
      <c r="M2398" t="s">
        <v>25</v>
      </c>
      <c r="N2398" t="s">
        <v>26</v>
      </c>
      <c r="O2398" t="s">
        <v>25</v>
      </c>
      <c r="P2398" t="s">
        <v>25</v>
      </c>
      <c r="Q2398">
        <v>40</v>
      </c>
      <c r="R2398">
        <f>2*240</f>
        <v>480</v>
      </c>
      <c r="S2398" t="s">
        <v>25</v>
      </c>
    </row>
    <row r="2399" spans="1:19" x14ac:dyDescent="0.35">
      <c r="A2399" t="s">
        <v>19</v>
      </c>
      <c r="B2399">
        <v>1</v>
      </c>
      <c r="C2399" t="s">
        <v>242</v>
      </c>
      <c r="D2399">
        <v>148</v>
      </c>
      <c r="E2399" t="s">
        <v>243</v>
      </c>
      <c r="F2399" t="s">
        <v>95</v>
      </c>
      <c r="G2399" t="s">
        <v>87</v>
      </c>
      <c r="H2399">
        <f>2*25</f>
        <v>50</v>
      </c>
      <c r="I2399" t="s">
        <v>25</v>
      </c>
      <c r="J2399">
        <v>1</v>
      </c>
      <c r="K2399">
        <v>0</v>
      </c>
      <c r="L2399">
        <v>0</v>
      </c>
      <c r="M2399" t="s">
        <v>25</v>
      </c>
      <c r="N2399" t="s">
        <v>26</v>
      </c>
      <c r="O2399" t="s">
        <v>25</v>
      </c>
      <c r="P2399" t="s">
        <v>25</v>
      </c>
      <c r="Q2399">
        <v>0</v>
      </c>
      <c r="R2399">
        <v>25</v>
      </c>
      <c r="S2399" t="s">
        <v>25</v>
      </c>
    </row>
    <row r="2400" spans="1:19" x14ac:dyDescent="0.35">
      <c r="A2400" t="s">
        <v>28</v>
      </c>
      <c r="B2400">
        <v>2</v>
      </c>
      <c r="C2400" t="s">
        <v>242</v>
      </c>
      <c r="D2400">
        <v>148</v>
      </c>
      <c r="E2400" t="s">
        <v>243</v>
      </c>
      <c r="F2400" t="s">
        <v>95</v>
      </c>
      <c r="G2400" t="s">
        <v>23</v>
      </c>
      <c r="H2400">
        <v>330</v>
      </c>
      <c r="I2400" t="s">
        <v>25</v>
      </c>
      <c r="J2400">
        <v>1</v>
      </c>
      <c r="K2400">
        <v>0</v>
      </c>
      <c r="L2400">
        <v>1</v>
      </c>
      <c r="M2400" t="s">
        <v>25</v>
      </c>
      <c r="N2400">
        <v>18</v>
      </c>
      <c r="O2400" t="s">
        <v>25</v>
      </c>
      <c r="P2400" t="s">
        <v>25</v>
      </c>
      <c r="Q2400">
        <v>0</v>
      </c>
      <c r="R2400">
        <v>180</v>
      </c>
      <c r="S2400" t="s">
        <v>25</v>
      </c>
    </row>
    <row r="2401" spans="1:19" x14ac:dyDescent="0.35">
      <c r="A2401" t="s">
        <v>32</v>
      </c>
      <c r="B2401">
        <v>4</v>
      </c>
      <c r="C2401" t="s">
        <v>242</v>
      </c>
      <c r="D2401">
        <v>148</v>
      </c>
      <c r="E2401" t="s">
        <v>243</v>
      </c>
      <c r="F2401" t="s">
        <v>95</v>
      </c>
      <c r="G2401" t="s">
        <v>25</v>
      </c>
      <c r="H2401" t="s">
        <v>26</v>
      </c>
      <c r="I2401" t="s">
        <v>26</v>
      </c>
      <c r="J2401" t="s">
        <v>26</v>
      </c>
      <c r="K2401" t="s">
        <v>26</v>
      </c>
      <c r="L2401" t="s">
        <v>26</v>
      </c>
      <c r="M2401" t="s">
        <v>26</v>
      </c>
      <c r="N2401" t="s">
        <v>26</v>
      </c>
      <c r="O2401" t="s">
        <v>26</v>
      </c>
      <c r="P2401" t="s">
        <v>26</v>
      </c>
      <c r="Q2401" t="s">
        <v>26</v>
      </c>
      <c r="R2401" t="s">
        <v>26</v>
      </c>
      <c r="S2401" t="s">
        <v>26</v>
      </c>
    </row>
    <row r="2402" spans="1:19" x14ac:dyDescent="0.35">
      <c r="A2402" t="s">
        <v>33</v>
      </c>
      <c r="B2402">
        <v>5</v>
      </c>
      <c r="C2402" t="s">
        <v>242</v>
      </c>
      <c r="D2402">
        <v>148</v>
      </c>
      <c r="E2402" t="s">
        <v>243</v>
      </c>
      <c r="F2402" t="s">
        <v>95</v>
      </c>
      <c r="G2402" t="s">
        <v>23</v>
      </c>
      <c r="H2402">
        <v>150</v>
      </c>
      <c r="I2402" t="s">
        <v>25</v>
      </c>
      <c r="J2402">
        <v>1</v>
      </c>
      <c r="K2402">
        <v>0</v>
      </c>
      <c r="L2402">
        <v>2</v>
      </c>
      <c r="M2402" t="s">
        <v>25</v>
      </c>
      <c r="N2402" t="s">
        <v>26</v>
      </c>
      <c r="O2402" t="s">
        <v>25</v>
      </c>
      <c r="P2402" t="s">
        <v>25</v>
      </c>
      <c r="R2402">
        <f>2*100</f>
        <v>200</v>
      </c>
      <c r="S2402" t="s">
        <v>31</v>
      </c>
    </row>
    <row r="2403" spans="1:19" x14ac:dyDescent="0.35">
      <c r="A2403" t="s">
        <v>34</v>
      </c>
      <c r="B2403">
        <v>6</v>
      </c>
      <c r="C2403" t="s">
        <v>242</v>
      </c>
      <c r="D2403">
        <v>148</v>
      </c>
      <c r="E2403" t="s">
        <v>243</v>
      </c>
      <c r="F2403" t="s">
        <v>95</v>
      </c>
      <c r="G2403" t="s">
        <v>87</v>
      </c>
      <c r="H2403" t="s">
        <v>26</v>
      </c>
      <c r="I2403" t="s">
        <v>26</v>
      </c>
      <c r="J2403" t="s">
        <v>26</v>
      </c>
      <c r="K2403" t="s">
        <v>26</v>
      </c>
      <c r="L2403" t="s">
        <v>26</v>
      </c>
      <c r="M2403" t="s">
        <v>26</v>
      </c>
      <c r="N2403" t="s">
        <v>26</v>
      </c>
      <c r="O2403" t="s">
        <v>26</v>
      </c>
      <c r="P2403" t="s">
        <v>26</v>
      </c>
      <c r="Q2403" t="s">
        <v>26</v>
      </c>
      <c r="R2403" t="s">
        <v>26</v>
      </c>
      <c r="S2403" t="s">
        <v>26</v>
      </c>
    </row>
    <row r="2404" spans="1:19" x14ac:dyDescent="0.35">
      <c r="A2404" t="s">
        <v>35</v>
      </c>
      <c r="B2404">
        <v>8</v>
      </c>
      <c r="C2404" t="s">
        <v>242</v>
      </c>
      <c r="D2404">
        <v>148</v>
      </c>
      <c r="E2404" t="s">
        <v>243</v>
      </c>
      <c r="F2404" t="s">
        <v>95</v>
      </c>
      <c r="G2404" t="s">
        <v>25</v>
      </c>
      <c r="H2404" t="s">
        <v>26</v>
      </c>
      <c r="I2404" t="s">
        <v>26</v>
      </c>
      <c r="J2404" t="s">
        <v>26</v>
      </c>
      <c r="K2404" t="s">
        <v>26</v>
      </c>
      <c r="L2404" t="s">
        <v>26</v>
      </c>
      <c r="M2404" t="s">
        <v>26</v>
      </c>
      <c r="N2404" t="s">
        <v>26</v>
      </c>
      <c r="O2404" t="s">
        <v>26</v>
      </c>
      <c r="P2404" t="s">
        <v>26</v>
      </c>
      <c r="Q2404" t="s">
        <v>26</v>
      </c>
      <c r="R2404" t="s">
        <v>26</v>
      </c>
      <c r="S2404" t="s">
        <v>26</v>
      </c>
    </row>
    <row r="2405" spans="1:19" x14ac:dyDescent="0.35">
      <c r="A2405" t="s">
        <v>36</v>
      </c>
      <c r="B2405">
        <v>9</v>
      </c>
      <c r="C2405" t="s">
        <v>242</v>
      </c>
      <c r="D2405">
        <v>148</v>
      </c>
      <c r="E2405" t="s">
        <v>243</v>
      </c>
      <c r="F2405" t="s">
        <v>95</v>
      </c>
      <c r="G2405" t="s">
        <v>23</v>
      </c>
      <c r="H2405">
        <v>250</v>
      </c>
      <c r="I2405" t="s">
        <v>25</v>
      </c>
      <c r="J2405">
        <v>2001</v>
      </c>
      <c r="K2405" s="3">
        <v>2</v>
      </c>
      <c r="L2405">
        <v>0</v>
      </c>
      <c r="M2405" t="s">
        <v>25</v>
      </c>
      <c r="N2405">
        <v>18</v>
      </c>
      <c r="O2405" t="s">
        <v>25</v>
      </c>
      <c r="P2405" t="s">
        <v>25</v>
      </c>
      <c r="Q2405">
        <v>0</v>
      </c>
      <c r="R2405">
        <v>200</v>
      </c>
      <c r="S2405" t="s">
        <v>25</v>
      </c>
    </row>
    <row r="2406" spans="1:19" x14ac:dyDescent="0.35">
      <c r="A2406" t="s">
        <v>37</v>
      </c>
      <c r="B2406">
        <v>10</v>
      </c>
      <c r="C2406" t="s">
        <v>242</v>
      </c>
      <c r="D2406">
        <v>148</v>
      </c>
      <c r="E2406" t="s">
        <v>243</v>
      </c>
      <c r="F2406" t="s">
        <v>95</v>
      </c>
      <c r="G2406" t="s">
        <v>25</v>
      </c>
      <c r="H2406" t="s">
        <v>26</v>
      </c>
      <c r="I2406" t="s">
        <v>26</v>
      </c>
      <c r="J2406" t="s">
        <v>26</v>
      </c>
      <c r="K2406" t="s">
        <v>26</v>
      </c>
      <c r="L2406" t="s">
        <v>26</v>
      </c>
      <c r="M2406" t="s">
        <v>26</v>
      </c>
      <c r="N2406" t="s">
        <v>26</v>
      </c>
      <c r="O2406" t="s">
        <v>26</v>
      </c>
      <c r="P2406" t="s">
        <v>26</v>
      </c>
      <c r="Q2406" t="s">
        <v>26</v>
      </c>
      <c r="R2406" t="s">
        <v>26</v>
      </c>
      <c r="S2406" t="s">
        <v>26</v>
      </c>
    </row>
    <row r="2407" spans="1:19" x14ac:dyDescent="0.35">
      <c r="A2407" t="s">
        <v>38</v>
      </c>
      <c r="B2407">
        <v>11</v>
      </c>
      <c r="C2407" t="s">
        <v>242</v>
      </c>
      <c r="D2407">
        <v>148</v>
      </c>
      <c r="E2407" t="s">
        <v>243</v>
      </c>
      <c r="F2407" t="s">
        <v>95</v>
      </c>
      <c r="G2407" t="s">
        <v>23</v>
      </c>
      <c r="H2407">
        <v>230</v>
      </c>
      <c r="I2407" t="s">
        <v>25</v>
      </c>
      <c r="J2407">
        <v>1</v>
      </c>
      <c r="K2407">
        <v>0</v>
      </c>
      <c r="L2407">
        <v>1</v>
      </c>
      <c r="M2407" t="s">
        <v>25</v>
      </c>
      <c r="N2407">
        <v>18</v>
      </c>
      <c r="O2407" t="s">
        <v>25</v>
      </c>
      <c r="P2407" t="s">
        <v>25</v>
      </c>
      <c r="Q2407">
        <v>0</v>
      </c>
      <c r="R2407">
        <v>110</v>
      </c>
      <c r="S2407" t="s">
        <v>27</v>
      </c>
    </row>
    <row r="2408" spans="1:19" x14ac:dyDescent="0.35">
      <c r="A2408" t="s">
        <v>39</v>
      </c>
      <c r="B2408">
        <v>12</v>
      </c>
      <c r="C2408" t="s">
        <v>242</v>
      </c>
      <c r="D2408">
        <v>148</v>
      </c>
      <c r="E2408" t="s">
        <v>243</v>
      </c>
      <c r="F2408" t="s">
        <v>95</v>
      </c>
      <c r="G2408" t="s">
        <v>23</v>
      </c>
      <c r="H2408">
        <v>60</v>
      </c>
      <c r="I2408" t="s">
        <v>25</v>
      </c>
      <c r="J2408">
        <v>1</v>
      </c>
      <c r="K2408">
        <v>0</v>
      </c>
      <c r="L2408">
        <v>1</v>
      </c>
      <c r="M2408" t="s">
        <v>25</v>
      </c>
      <c r="N2408">
        <v>18</v>
      </c>
      <c r="O2408" t="s">
        <v>25</v>
      </c>
      <c r="P2408" t="s">
        <v>25</v>
      </c>
      <c r="Q2408">
        <v>0</v>
      </c>
      <c r="R2408">
        <f>2*60</f>
        <v>120</v>
      </c>
      <c r="S2408" t="s">
        <v>27</v>
      </c>
    </row>
    <row r="2409" spans="1:19" x14ac:dyDescent="0.35">
      <c r="A2409" t="s">
        <v>40</v>
      </c>
      <c r="B2409">
        <v>13</v>
      </c>
      <c r="C2409" t="s">
        <v>242</v>
      </c>
      <c r="D2409">
        <v>148</v>
      </c>
      <c r="E2409" t="s">
        <v>243</v>
      </c>
      <c r="F2409" t="s">
        <v>95</v>
      </c>
      <c r="G2409" t="s">
        <v>25</v>
      </c>
      <c r="H2409" t="s">
        <v>26</v>
      </c>
      <c r="I2409" t="s">
        <v>26</v>
      </c>
      <c r="J2409" t="s">
        <v>26</v>
      </c>
      <c r="K2409" t="s">
        <v>26</v>
      </c>
      <c r="L2409" t="s">
        <v>26</v>
      </c>
      <c r="M2409" t="s">
        <v>26</v>
      </c>
      <c r="N2409" t="s">
        <v>26</v>
      </c>
      <c r="O2409" t="s">
        <v>26</v>
      </c>
      <c r="P2409" t="s">
        <v>26</v>
      </c>
      <c r="Q2409" t="s">
        <v>26</v>
      </c>
      <c r="R2409" t="s">
        <v>26</v>
      </c>
      <c r="S2409" t="s">
        <v>26</v>
      </c>
    </row>
    <row r="2410" spans="1:19" x14ac:dyDescent="0.35">
      <c r="A2410" t="s">
        <v>41</v>
      </c>
      <c r="B2410">
        <v>15</v>
      </c>
      <c r="C2410" t="s">
        <v>242</v>
      </c>
      <c r="D2410">
        <v>148</v>
      </c>
      <c r="E2410" t="s">
        <v>243</v>
      </c>
      <c r="F2410" t="s">
        <v>95</v>
      </c>
      <c r="G2410" t="s">
        <v>23</v>
      </c>
      <c r="H2410">
        <v>75</v>
      </c>
      <c r="I2410" t="s">
        <v>25</v>
      </c>
      <c r="K2410">
        <v>0</v>
      </c>
      <c r="L2410">
        <v>1</v>
      </c>
      <c r="M2410" t="s">
        <v>25</v>
      </c>
      <c r="N2410" t="s">
        <v>26</v>
      </c>
      <c r="O2410" t="s">
        <v>25</v>
      </c>
      <c r="P2410" t="s">
        <v>25</v>
      </c>
      <c r="Q2410">
        <v>0</v>
      </c>
      <c r="R2410">
        <f>2*7.5</f>
        <v>15</v>
      </c>
      <c r="S2410" t="s">
        <v>25</v>
      </c>
    </row>
    <row r="2411" spans="1:19" x14ac:dyDescent="0.35">
      <c r="A2411" t="s">
        <v>42</v>
      </c>
      <c r="B2411">
        <v>16</v>
      </c>
      <c r="C2411" t="s">
        <v>242</v>
      </c>
      <c r="D2411">
        <v>148</v>
      </c>
      <c r="E2411" t="s">
        <v>243</v>
      </c>
      <c r="F2411" t="s">
        <v>95</v>
      </c>
      <c r="G2411" t="s">
        <v>25</v>
      </c>
      <c r="H2411" t="s">
        <v>26</v>
      </c>
      <c r="I2411" t="s">
        <v>26</v>
      </c>
      <c r="J2411" t="s">
        <v>26</v>
      </c>
      <c r="K2411" t="s">
        <v>26</v>
      </c>
      <c r="L2411" t="s">
        <v>26</v>
      </c>
      <c r="M2411" t="s">
        <v>26</v>
      </c>
      <c r="N2411" t="s">
        <v>26</v>
      </c>
      <c r="O2411" t="s">
        <v>26</v>
      </c>
      <c r="P2411" t="s">
        <v>26</v>
      </c>
      <c r="Q2411" t="s">
        <v>26</v>
      </c>
      <c r="R2411" t="s">
        <v>26</v>
      </c>
      <c r="S2411" t="s">
        <v>26</v>
      </c>
    </row>
    <row r="2412" spans="1:19" x14ac:dyDescent="0.35">
      <c r="A2412" t="s">
        <v>43</v>
      </c>
      <c r="B2412">
        <v>17</v>
      </c>
      <c r="C2412" t="s">
        <v>242</v>
      </c>
      <c r="D2412">
        <v>148</v>
      </c>
      <c r="E2412" t="s">
        <v>243</v>
      </c>
      <c r="F2412" t="s">
        <v>95</v>
      </c>
      <c r="G2412" t="s">
        <v>25</v>
      </c>
      <c r="H2412" t="s">
        <v>26</v>
      </c>
      <c r="I2412" t="s">
        <v>26</v>
      </c>
      <c r="J2412" t="s">
        <v>26</v>
      </c>
      <c r="K2412" t="s">
        <v>26</v>
      </c>
      <c r="L2412" t="s">
        <v>26</v>
      </c>
      <c r="M2412" t="s">
        <v>26</v>
      </c>
      <c r="N2412" t="s">
        <v>26</v>
      </c>
      <c r="O2412" t="s">
        <v>26</v>
      </c>
      <c r="P2412" t="s">
        <v>26</v>
      </c>
      <c r="Q2412" t="s">
        <v>26</v>
      </c>
      <c r="R2412" t="s">
        <v>26</v>
      </c>
      <c r="S2412" t="s">
        <v>26</v>
      </c>
    </row>
    <row r="2413" spans="1:19" x14ac:dyDescent="0.35">
      <c r="A2413" t="s">
        <v>44</v>
      </c>
      <c r="B2413">
        <v>18</v>
      </c>
      <c r="C2413" t="s">
        <v>242</v>
      </c>
      <c r="D2413">
        <v>148</v>
      </c>
      <c r="E2413" t="s">
        <v>243</v>
      </c>
      <c r="F2413" t="s">
        <v>95</v>
      </c>
      <c r="G2413" t="s">
        <v>25</v>
      </c>
      <c r="H2413" t="s">
        <v>26</v>
      </c>
      <c r="I2413" t="s">
        <v>26</v>
      </c>
      <c r="J2413" t="s">
        <v>26</v>
      </c>
      <c r="K2413" t="s">
        <v>26</v>
      </c>
      <c r="L2413" t="s">
        <v>26</v>
      </c>
      <c r="M2413" t="s">
        <v>26</v>
      </c>
      <c r="N2413" t="s">
        <v>26</v>
      </c>
      <c r="O2413" t="s">
        <v>26</v>
      </c>
      <c r="P2413" t="s">
        <v>26</v>
      </c>
      <c r="Q2413" t="s">
        <v>26</v>
      </c>
      <c r="R2413" t="s">
        <v>26</v>
      </c>
      <c r="S2413" t="s">
        <v>26</v>
      </c>
    </row>
    <row r="2414" spans="1:19" x14ac:dyDescent="0.35">
      <c r="A2414" t="s">
        <v>45</v>
      </c>
      <c r="B2414">
        <v>19</v>
      </c>
      <c r="C2414" t="s">
        <v>242</v>
      </c>
      <c r="D2414">
        <v>148</v>
      </c>
      <c r="E2414" t="s">
        <v>243</v>
      </c>
      <c r="F2414" t="s">
        <v>95</v>
      </c>
      <c r="G2414" t="s">
        <v>23</v>
      </c>
      <c r="H2414">
        <v>75</v>
      </c>
      <c r="I2414" t="s">
        <v>86</v>
      </c>
      <c r="J2414">
        <v>1</v>
      </c>
      <c r="K2414">
        <v>1</v>
      </c>
      <c r="L2414">
        <v>0</v>
      </c>
      <c r="M2414" t="s">
        <v>25</v>
      </c>
      <c r="N2414">
        <v>18</v>
      </c>
      <c r="O2414" t="s">
        <v>25</v>
      </c>
      <c r="P2414" t="s">
        <v>25</v>
      </c>
      <c r="Q2414">
        <v>0</v>
      </c>
      <c r="R2414">
        <f>2*75</f>
        <v>150</v>
      </c>
      <c r="S2414" t="s">
        <v>25</v>
      </c>
    </row>
    <row r="2415" spans="1:19" x14ac:dyDescent="0.35">
      <c r="A2415" t="s">
        <v>46</v>
      </c>
      <c r="B2415">
        <v>20</v>
      </c>
      <c r="C2415" t="s">
        <v>242</v>
      </c>
      <c r="D2415">
        <v>148</v>
      </c>
      <c r="E2415" t="s">
        <v>243</v>
      </c>
      <c r="F2415" t="s">
        <v>95</v>
      </c>
      <c r="G2415" t="s">
        <v>23</v>
      </c>
      <c r="H2415">
        <v>100</v>
      </c>
      <c r="I2415" t="s">
        <v>86</v>
      </c>
      <c r="J2415">
        <v>1201</v>
      </c>
      <c r="K2415" s="3">
        <v>2</v>
      </c>
      <c r="L2415">
        <v>1</v>
      </c>
      <c r="M2415" t="s">
        <v>25</v>
      </c>
      <c r="N2415">
        <v>18</v>
      </c>
      <c r="O2415" t="s">
        <v>25</v>
      </c>
      <c r="P2415" t="s">
        <v>25</v>
      </c>
      <c r="Q2415">
        <v>5</v>
      </c>
      <c r="R2415">
        <v>50</v>
      </c>
      <c r="S2415" t="s">
        <v>25</v>
      </c>
    </row>
    <row r="2416" spans="1:19" x14ac:dyDescent="0.35">
      <c r="A2416" t="s">
        <v>47</v>
      </c>
      <c r="B2416">
        <v>21</v>
      </c>
      <c r="C2416" t="s">
        <v>242</v>
      </c>
      <c r="D2416">
        <v>148</v>
      </c>
      <c r="E2416" t="s">
        <v>243</v>
      </c>
      <c r="F2416" t="s">
        <v>95</v>
      </c>
      <c r="G2416" t="s">
        <v>87</v>
      </c>
      <c r="H2416">
        <v>100</v>
      </c>
      <c r="I2416" t="s">
        <v>25</v>
      </c>
      <c r="J2416">
        <v>0</v>
      </c>
      <c r="K2416">
        <v>0</v>
      </c>
      <c r="L2416">
        <v>0</v>
      </c>
      <c r="M2416" t="s">
        <v>25</v>
      </c>
      <c r="N2416">
        <v>18</v>
      </c>
      <c r="O2416" t="s">
        <v>25</v>
      </c>
      <c r="P2416" t="s">
        <v>25</v>
      </c>
      <c r="Q2416">
        <v>0</v>
      </c>
      <c r="S2416" t="s">
        <v>25</v>
      </c>
    </row>
    <row r="2417" spans="1:19" x14ac:dyDescent="0.35">
      <c r="A2417" t="s">
        <v>48</v>
      </c>
      <c r="B2417">
        <v>22</v>
      </c>
      <c r="C2417" t="s">
        <v>242</v>
      </c>
      <c r="D2417">
        <v>148</v>
      </c>
      <c r="E2417" t="s">
        <v>243</v>
      </c>
      <c r="F2417" t="s">
        <v>95</v>
      </c>
      <c r="G2417" t="s">
        <v>25</v>
      </c>
      <c r="H2417" t="s">
        <v>26</v>
      </c>
      <c r="I2417" t="s">
        <v>26</v>
      </c>
      <c r="J2417" t="s">
        <v>26</v>
      </c>
      <c r="K2417" t="s">
        <v>26</v>
      </c>
      <c r="L2417" t="s">
        <v>26</v>
      </c>
      <c r="M2417" t="s">
        <v>26</v>
      </c>
      <c r="N2417" t="s">
        <v>26</v>
      </c>
      <c r="O2417" t="s">
        <v>26</v>
      </c>
      <c r="P2417" t="s">
        <v>26</v>
      </c>
      <c r="Q2417" t="s">
        <v>26</v>
      </c>
      <c r="R2417" t="s">
        <v>26</v>
      </c>
      <c r="S2417" t="s">
        <v>26</v>
      </c>
    </row>
    <row r="2418" spans="1:19" x14ac:dyDescent="0.35">
      <c r="A2418" t="s">
        <v>49</v>
      </c>
      <c r="B2418">
        <v>23</v>
      </c>
      <c r="C2418" t="s">
        <v>242</v>
      </c>
      <c r="D2418">
        <v>148</v>
      </c>
      <c r="E2418" t="s">
        <v>243</v>
      </c>
      <c r="F2418" t="s">
        <v>95</v>
      </c>
      <c r="G2418" t="s">
        <v>23</v>
      </c>
      <c r="H2418">
        <v>250</v>
      </c>
      <c r="I2418" t="s">
        <v>25</v>
      </c>
      <c r="J2418">
        <v>1</v>
      </c>
      <c r="K2418">
        <v>0</v>
      </c>
      <c r="M2418" t="s">
        <v>25</v>
      </c>
      <c r="N2418">
        <v>18</v>
      </c>
      <c r="O2418" t="s">
        <v>25</v>
      </c>
      <c r="P2418" t="s">
        <v>25</v>
      </c>
      <c r="R2418">
        <f>2*25</f>
        <v>50</v>
      </c>
      <c r="S2418" t="s">
        <v>25</v>
      </c>
    </row>
    <row r="2419" spans="1:19" x14ac:dyDescent="0.35">
      <c r="A2419" t="s">
        <v>50</v>
      </c>
      <c r="B2419">
        <v>24</v>
      </c>
      <c r="C2419" t="s">
        <v>242</v>
      </c>
      <c r="D2419">
        <v>148</v>
      </c>
      <c r="E2419" t="s">
        <v>243</v>
      </c>
      <c r="F2419" t="s">
        <v>95</v>
      </c>
      <c r="G2419" t="s">
        <v>25</v>
      </c>
      <c r="H2419" t="s">
        <v>26</v>
      </c>
      <c r="I2419" t="s">
        <v>26</v>
      </c>
      <c r="J2419" t="s">
        <v>26</v>
      </c>
      <c r="K2419" t="s">
        <v>26</v>
      </c>
      <c r="L2419" t="s">
        <v>26</v>
      </c>
      <c r="M2419" t="s">
        <v>26</v>
      </c>
      <c r="N2419" t="s">
        <v>26</v>
      </c>
      <c r="O2419" t="s">
        <v>26</v>
      </c>
      <c r="P2419" t="s">
        <v>26</v>
      </c>
      <c r="Q2419" t="s">
        <v>26</v>
      </c>
      <c r="R2419" t="s">
        <v>26</v>
      </c>
      <c r="S2419" t="s">
        <v>26</v>
      </c>
    </row>
    <row r="2420" spans="1:19" x14ac:dyDescent="0.35">
      <c r="A2420" t="s">
        <v>51</v>
      </c>
      <c r="B2420">
        <v>25</v>
      </c>
      <c r="C2420" t="s">
        <v>242</v>
      </c>
      <c r="D2420">
        <v>148</v>
      </c>
      <c r="E2420" t="s">
        <v>243</v>
      </c>
      <c r="F2420" t="s">
        <v>95</v>
      </c>
      <c r="G2420" t="s">
        <v>25</v>
      </c>
      <c r="H2420" t="s">
        <v>26</v>
      </c>
      <c r="I2420" t="s">
        <v>26</v>
      </c>
      <c r="J2420" t="s">
        <v>26</v>
      </c>
      <c r="K2420" t="s">
        <v>26</v>
      </c>
      <c r="L2420" t="s">
        <v>26</v>
      </c>
      <c r="M2420" t="s">
        <v>26</v>
      </c>
      <c r="N2420" t="s">
        <v>26</v>
      </c>
      <c r="O2420" t="s">
        <v>26</v>
      </c>
      <c r="P2420" t="s">
        <v>26</v>
      </c>
      <c r="Q2420" t="s">
        <v>26</v>
      </c>
      <c r="R2420" t="s">
        <v>26</v>
      </c>
      <c r="S2420" t="s">
        <v>26</v>
      </c>
    </row>
    <row r="2421" spans="1:19" x14ac:dyDescent="0.35">
      <c r="A2421" t="s">
        <v>52</v>
      </c>
      <c r="B2421">
        <v>26</v>
      </c>
      <c r="C2421" t="s">
        <v>242</v>
      </c>
      <c r="D2421">
        <v>148</v>
      </c>
      <c r="E2421" t="s">
        <v>243</v>
      </c>
      <c r="F2421" t="s">
        <v>95</v>
      </c>
      <c r="G2421" t="s">
        <v>25</v>
      </c>
      <c r="H2421" t="s">
        <v>26</v>
      </c>
      <c r="I2421" t="s">
        <v>26</v>
      </c>
      <c r="J2421" t="s">
        <v>26</v>
      </c>
      <c r="K2421" t="s">
        <v>26</v>
      </c>
      <c r="L2421" t="s">
        <v>26</v>
      </c>
      <c r="M2421" t="s">
        <v>26</v>
      </c>
      <c r="N2421" t="s">
        <v>26</v>
      </c>
      <c r="O2421" t="s">
        <v>26</v>
      </c>
      <c r="P2421" t="s">
        <v>26</v>
      </c>
      <c r="Q2421" t="s">
        <v>26</v>
      </c>
      <c r="R2421" t="s">
        <v>26</v>
      </c>
      <c r="S2421" t="s">
        <v>26</v>
      </c>
    </row>
    <row r="2422" spans="1:19" x14ac:dyDescent="0.35">
      <c r="A2422" t="s">
        <v>53</v>
      </c>
      <c r="B2422">
        <v>27</v>
      </c>
      <c r="C2422" t="s">
        <v>242</v>
      </c>
      <c r="D2422">
        <v>148</v>
      </c>
      <c r="E2422" t="s">
        <v>243</v>
      </c>
      <c r="F2422" t="s">
        <v>95</v>
      </c>
      <c r="G2422" t="s">
        <v>23</v>
      </c>
      <c r="H2422">
        <v>420</v>
      </c>
      <c r="I2422" t="s">
        <v>25</v>
      </c>
      <c r="J2422">
        <v>201</v>
      </c>
      <c r="K2422">
        <v>2</v>
      </c>
      <c r="L2422">
        <v>0</v>
      </c>
      <c r="M2422" t="s">
        <v>25</v>
      </c>
      <c r="N2422">
        <v>18</v>
      </c>
      <c r="O2422" t="s">
        <v>25</v>
      </c>
      <c r="P2422" t="s">
        <v>25</v>
      </c>
      <c r="Q2422">
        <v>0</v>
      </c>
      <c r="R2422">
        <v>420</v>
      </c>
      <c r="S2422" t="s">
        <v>31</v>
      </c>
    </row>
    <row r="2423" spans="1:19" x14ac:dyDescent="0.35">
      <c r="A2423" t="s">
        <v>54</v>
      </c>
      <c r="B2423">
        <v>28</v>
      </c>
      <c r="C2423" t="s">
        <v>242</v>
      </c>
      <c r="D2423">
        <v>148</v>
      </c>
      <c r="E2423" t="s">
        <v>243</v>
      </c>
      <c r="F2423" t="s">
        <v>95</v>
      </c>
      <c r="G2423" t="s">
        <v>23</v>
      </c>
      <c r="H2423">
        <v>150</v>
      </c>
      <c r="I2423" t="s">
        <v>25</v>
      </c>
      <c r="J2423">
        <v>1</v>
      </c>
      <c r="K2423">
        <v>0</v>
      </c>
      <c r="L2423">
        <v>0</v>
      </c>
      <c r="M2423" t="s">
        <v>25</v>
      </c>
      <c r="N2423">
        <v>18</v>
      </c>
      <c r="O2423" t="s">
        <v>30</v>
      </c>
      <c r="P2423" t="s">
        <v>25</v>
      </c>
      <c r="Q2423">
        <v>0</v>
      </c>
      <c r="R2423">
        <f>2*150</f>
        <v>300</v>
      </c>
      <c r="S2423" t="s">
        <v>25</v>
      </c>
    </row>
    <row r="2424" spans="1:19" x14ac:dyDescent="0.35">
      <c r="A2424" t="s">
        <v>55</v>
      </c>
      <c r="B2424">
        <v>29</v>
      </c>
      <c r="C2424" t="s">
        <v>242</v>
      </c>
      <c r="D2424">
        <v>148</v>
      </c>
      <c r="E2424" t="s">
        <v>243</v>
      </c>
      <c r="F2424" t="s">
        <v>95</v>
      </c>
      <c r="G2424" t="s">
        <v>23</v>
      </c>
      <c r="H2424">
        <v>100</v>
      </c>
      <c r="I2424" t="s">
        <v>25</v>
      </c>
      <c r="J2424">
        <v>1</v>
      </c>
      <c r="K2424">
        <v>0</v>
      </c>
      <c r="L2424">
        <v>0</v>
      </c>
      <c r="M2424" t="s">
        <v>25</v>
      </c>
      <c r="N2424" t="s">
        <v>26</v>
      </c>
      <c r="O2424" t="s">
        <v>25</v>
      </c>
      <c r="P2424" t="s">
        <v>25</v>
      </c>
      <c r="Q2424">
        <v>0</v>
      </c>
      <c r="R2424">
        <v>100</v>
      </c>
      <c r="S2424" t="s">
        <v>31</v>
      </c>
    </row>
    <row r="2425" spans="1:19" x14ac:dyDescent="0.35">
      <c r="A2425" t="s">
        <v>56</v>
      </c>
      <c r="B2425">
        <v>30</v>
      </c>
      <c r="C2425" t="s">
        <v>242</v>
      </c>
      <c r="D2425">
        <v>148</v>
      </c>
      <c r="E2425" t="s">
        <v>243</v>
      </c>
      <c r="F2425" t="s">
        <v>95</v>
      </c>
      <c r="G2425" t="s">
        <v>25</v>
      </c>
      <c r="H2425" t="s">
        <v>26</v>
      </c>
      <c r="I2425" t="s">
        <v>26</v>
      </c>
      <c r="J2425" t="s">
        <v>26</v>
      </c>
      <c r="K2425" t="s">
        <v>26</v>
      </c>
      <c r="L2425" t="s">
        <v>26</v>
      </c>
      <c r="M2425" t="s">
        <v>26</v>
      </c>
      <c r="N2425" t="s">
        <v>26</v>
      </c>
      <c r="O2425" t="s">
        <v>26</v>
      </c>
      <c r="P2425" t="s">
        <v>26</v>
      </c>
      <c r="Q2425" t="s">
        <v>26</v>
      </c>
      <c r="R2425" t="s">
        <v>26</v>
      </c>
      <c r="S2425" t="s">
        <v>26</v>
      </c>
    </row>
    <row r="2426" spans="1:19" x14ac:dyDescent="0.35">
      <c r="A2426" t="s">
        <v>57</v>
      </c>
      <c r="B2426">
        <v>31</v>
      </c>
      <c r="C2426" t="s">
        <v>242</v>
      </c>
      <c r="D2426">
        <v>148</v>
      </c>
      <c r="E2426" t="s">
        <v>243</v>
      </c>
      <c r="F2426" t="s">
        <v>95</v>
      </c>
      <c r="G2426" t="s">
        <v>23</v>
      </c>
      <c r="H2426">
        <v>95</v>
      </c>
      <c r="I2426" t="s">
        <v>86</v>
      </c>
      <c r="J2426">
        <v>4</v>
      </c>
      <c r="K2426">
        <v>1</v>
      </c>
      <c r="L2426">
        <v>1</v>
      </c>
      <c r="M2426" t="s">
        <v>30</v>
      </c>
      <c r="N2426">
        <v>18</v>
      </c>
      <c r="O2426" t="s">
        <v>25</v>
      </c>
      <c r="P2426" t="s">
        <v>30</v>
      </c>
      <c r="Q2426">
        <v>2</v>
      </c>
      <c r="R2426">
        <v>118</v>
      </c>
      <c r="S2426" t="s">
        <v>25</v>
      </c>
    </row>
    <row r="2427" spans="1:19" x14ac:dyDescent="0.35">
      <c r="A2427" t="s">
        <v>58</v>
      </c>
      <c r="B2427">
        <v>32</v>
      </c>
      <c r="C2427" t="s">
        <v>242</v>
      </c>
      <c r="D2427">
        <v>148</v>
      </c>
      <c r="E2427" t="s">
        <v>243</v>
      </c>
      <c r="F2427" t="s">
        <v>95</v>
      </c>
      <c r="G2427" t="s">
        <v>25</v>
      </c>
      <c r="H2427" t="s">
        <v>26</v>
      </c>
      <c r="I2427" t="s">
        <v>26</v>
      </c>
      <c r="J2427" t="s">
        <v>26</v>
      </c>
      <c r="K2427" t="s">
        <v>26</v>
      </c>
      <c r="L2427" t="s">
        <v>26</v>
      </c>
      <c r="M2427" t="s">
        <v>26</v>
      </c>
      <c r="N2427" t="s">
        <v>26</v>
      </c>
      <c r="O2427" t="s">
        <v>26</v>
      </c>
      <c r="P2427" t="s">
        <v>26</v>
      </c>
      <c r="Q2427">
        <v>0</v>
      </c>
      <c r="R2427" t="s">
        <v>26</v>
      </c>
      <c r="S2427" t="s">
        <v>26</v>
      </c>
    </row>
    <row r="2428" spans="1:19" x14ac:dyDescent="0.35">
      <c r="A2428" t="s">
        <v>59</v>
      </c>
      <c r="B2428">
        <v>33</v>
      </c>
      <c r="C2428" t="s">
        <v>242</v>
      </c>
      <c r="D2428">
        <v>148</v>
      </c>
      <c r="E2428" t="s">
        <v>243</v>
      </c>
      <c r="F2428" t="s">
        <v>95</v>
      </c>
      <c r="G2428" t="s">
        <v>23</v>
      </c>
      <c r="H2428">
        <v>110</v>
      </c>
      <c r="I2428" t="s">
        <v>25</v>
      </c>
      <c r="J2428">
        <v>1500</v>
      </c>
      <c r="K2428">
        <v>0</v>
      </c>
      <c r="M2428" t="s">
        <v>25</v>
      </c>
      <c r="N2428" t="s">
        <v>26</v>
      </c>
      <c r="O2428" t="s">
        <v>25</v>
      </c>
      <c r="P2428" t="s">
        <v>25</v>
      </c>
      <c r="Q2428">
        <v>3</v>
      </c>
      <c r="R2428">
        <v>110</v>
      </c>
      <c r="S2428" t="s">
        <v>25</v>
      </c>
    </row>
    <row r="2429" spans="1:19" x14ac:dyDescent="0.35">
      <c r="A2429" t="s">
        <v>60</v>
      </c>
      <c r="B2429">
        <v>34</v>
      </c>
      <c r="C2429" t="s">
        <v>242</v>
      </c>
      <c r="D2429">
        <v>148</v>
      </c>
      <c r="E2429" t="s">
        <v>243</v>
      </c>
      <c r="F2429" t="s">
        <v>95</v>
      </c>
      <c r="G2429" t="s">
        <v>25</v>
      </c>
      <c r="H2429" t="s">
        <v>26</v>
      </c>
      <c r="I2429" t="s">
        <v>26</v>
      </c>
      <c r="J2429" t="s">
        <v>26</v>
      </c>
      <c r="K2429" t="s">
        <v>26</v>
      </c>
      <c r="L2429" t="s">
        <v>26</v>
      </c>
      <c r="M2429" t="s">
        <v>26</v>
      </c>
      <c r="N2429" t="s">
        <v>26</v>
      </c>
      <c r="O2429" t="s">
        <v>26</v>
      </c>
      <c r="P2429" t="s">
        <v>26</v>
      </c>
      <c r="Q2429" t="s">
        <v>26</v>
      </c>
      <c r="R2429" t="s">
        <v>26</v>
      </c>
      <c r="S2429" t="s">
        <v>26</v>
      </c>
    </row>
    <row r="2430" spans="1:19" x14ac:dyDescent="0.35">
      <c r="A2430" t="s">
        <v>61</v>
      </c>
      <c r="B2430">
        <v>35</v>
      </c>
      <c r="C2430" t="s">
        <v>242</v>
      </c>
      <c r="D2430">
        <v>148</v>
      </c>
      <c r="E2430" t="s">
        <v>243</v>
      </c>
      <c r="F2430" t="s">
        <v>95</v>
      </c>
      <c r="G2430" t="s">
        <v>23</v>
      </c>
      <c r="H2430">
        <v>100</v>
      </c>
      <c r="I2430" t="s">
        <v>25</v>
      </c>
      <c r="J2430">
        <v>1400</v>
      </c>
      <c r="K2430">
        <v>0</v>
      </c>
      <c r="L2430">
        <v>2</v>
      </c>
      <c r="M2430" t="s">
        <v>25</v>
      </c>
      <c r="N2430">
        <v>18</v>
      </c>
      <c r="O2430" t="s">
        <v>25</v>
      </c>
      <c r="P2430" t="s">
        <v>25</v>
      </c>
      <c r="Q2430">
        <v>0</v>
      </c>
      <c r="R2430">
        <f>2*100</f>
        <v>200</v>
      </c>
      <c r="S2430" t="s">
        <v>27</v>
      </c>
    </row>
    <row r="2431" spans="1:19" x14ac:dyDescent="0.35">
      <c r="A2431" t="s">
        <v>62</v>
      </c>
      <c r="B2431">
        <v>36</v>
      </c>
      <c r="C2431" t="s">
        <v>242</v>
      </c>
      <c r="D2431">
        <v>148</v>
      </c>
      <c r="E2431" t="s">
        <v>243</v>
      </c>
      <c r="F2431" t="s">
        <v>95</v>
      </c>
      <c r="G2431" t="s">
        <v>25</v>
      </c>
      <c r="H2431" t="s">
        <v>26</v>
      </c>
      <c r="I2431" t="s">
        <v>26</v>
      </c>
      <c r="J2431" t="s">
        <v>26</v>
      </c>
      <c r="K2431" t="s">
        <v>26</v>
      </c>
      <c r="L2431" t="s">
        <v>26</v>
      </c>
      <c r="M2431" t="s">
        <v>26</v>
      </c>
      <c r="N2431" t="s">
        <v>26</v>
      </c>
      <c r="O2431" t="s">
        <v>26</v>
      </c>
      <c r="P2431" t="s">
        <v>26</v>
      </c>
      <c r="Q2431" t="s">
        <v>26</v>
      </c>
      <c r="R2431" t="s">
        <v>26</v>
      </c>
      <c r="S2431" t="s">
        <v>26</v>
      </c>
    </row>
    <row r="2432" spans="1:19" x14ac:dyDescent="0.35">
      <c r="A2432" t="s">
        <v>63</v>
      </c>
      <c r="B2432">
        <v>37</v>
      </c>
      <c r="C2432" t="s">
        <v>242</v>
      </c>
      <c r="D2432">
        <v>148</v>
      </c>
      <c r="E2432" t="s">
        <v>243</v>
      </c>
      <c r="F2432" t="s">
        <v>95</v>
      </c>
      <c r="G2432" t="s">
        <v>25</v>
      </c>
      <c r="H2432" t="s">
        <v>26</v>
      </c>
      <c r="I2432" t="s">
        <v>26</v>
      </c>
      <c r="J2432" t="s">
        <v>26</v>
      </c>
      <c r="K2432" t="s">
        <v>26</v>
      </c>
      <c r="L2432" t="s">
        <v>26</v>
      </c>
      <c r="M2432" t="s">
        <v>26</v>
      </c>
      <c r="N2432" t="s">
        <v>26</v>
      </c>
      <c r="O2432" t="s">
        <v>26</v>
      </c>
      <c r="P2432" t="s">
        <v>26</v>
      </c>
      <c r="Q2432" t="s">
        <v>26</v>
      </c>
      <c r="R2432" t="s">
        <v>26</v>
      </c>
      <c r="S2432" t="s">
        <v>26</v>
      </c>
    </row>
    <row r="2433" spans="1:19" x14ac:dyDescent="0.35">
      <c r="A2433" t="s">
        <v>64</v>
      </c>
      <c r="B2433">
        <v>38</v>
      </c>
      <c r="C2433" t="s">
        <v>242</v>
      </c>
      <c r="D2433">
        <v>148</v>
      </c>
      <c r="E2433" t="s">
        <v>243</v>
      </c>
      <c r="F2433" t="s">
        <v>95</v>
      </c>
      <c r="G2433" t="s">
        <v>25</v>
      </c>
      <c r="H2433" t="s">
        <v>26</v>
      </c>
      <c r="I2433" t="s">
        <v>26</v>
      </c>
      <c r="J2433" t="s">
        <v>26</v>
      </c>
      <c r="K2433" t="s">
        <v>26</v>
      </c>
      <c r="L2433" t="s">
        <v>26</v>
      </c>
      <c r="M2433" t="s">
        <v>26</v>
      </c>
      <c r="N2433" t="s">
        <v>26</v>
      </c>
      <c r="O2433" t="s">
        <v>26</v>
      </c>
      <c r="P2433" t="s">
        <v>26</v>
      </c>
      <c r="Q2433" t="s">
        <v>26</v>
      </c>
      <c r="R2433" t="s">
        <v>26</v>
      </c>
      <c r="S2433" t="s">
        <v>26</v>
      </c>
    </row>
    <row r="2434" spans="1:19" x14ac:dyDescent="0.35">
      <c r="A2434" t="s">
        <v>65</v>
      </c>
      <c r="B2434">
        <v>39</v>
      </c>
      <c r="C2434" t="s">
        <v>242</v>
      </c>
      <c r="D2434">
        <v>148</v>
      </c>
      <c r="E2434" t="s">
        <v>243</v>
      </c>
      <c r="F2434" t="s">
        <v>95</v>
      </c>
      <c r="G2434" t="s">
        <v>25</v>
      </c>
      <c r="H2434" t="s">
        <v>26</v>
      </c>
      <c r="I2434" t="s">
        <v>26</v>
      </c>
      <c r="J2434" t="s">
        <v>26</v>
      </c>
      <c r="K2434" t="s">
        <v>26</v>
      </c>
      <c r="L2434" t="s">
        <v>26</v>
      </c>
      <c r="M2434" t="s">
        <v>26</v>
      </c>
      <c r="N2434" t="s">
        <v>26</v>
      </c>
      <c r="O2434" t="s">
        <v>26</v>
      </c>
      <c r="P2434" t="s">
        <v>26</v>
      </c>
      <c r="Q2434" t="s">
        <v>26</v>
      </c>
      <c r="R2434" t="s">
        <v>26</v>
      </c>
      <c r="S2434" t="s">
        <v>26</v>
      </c>
    </row>
    <row r="2435" spans="1:19" x14ac:dyDescent="0.35">
      <c r="A2435" t="s">
        <v>66</v>
      </c>
      <c r="B2435">
        <v>40</v>
      </c>
      <c r="C2435" t="s">
        <v>242</v>
      </c>
      <c r="D2435">
        <v>148</v>
      </c>
      <c r="E2435" t="s">
        <v>243</v>
      </c>
      <c r="F2435" t="s">
        <v>95</v>
      </c>
      <c r="G2435" t="s">
        <v>23</v>
      </c>
      <c r="H2435">
        <v>250</v>
      </c>
      <c r="I2435" t="s">
        <v>25</v>
      </c>
      <c r="J2435">
        <v>1</v>
      </c>
      <c r="K2435">
        <v>0</v>
      </c>
      <c r="L2435">
        <v>1</v>
      </c>
      <c r="M2435" t="s">
        <v>25</v>
      </c>
      <c r="N2435">
        <v>18</v>
      </c>
      <c r="O2435" t="s">
        <v>25</v>
      </c>
      <c r="P2435" t="s">
        <v>25</v>
      </c>
      <c r="Q2435">
        <v>0</v>
      </c>
      <c r="R2435">
        <f>2*250</f>
        <v>500</v>
      </c>
      <c r="S2435" t="s">
        <v>25</v>
      </c>
    </row>
    <row r="2436" spans="1:19" x14ac:dyDescent="0.35">
      <c r="A2436" t="s">
        <v>67</v>
      </c>
      <c r="B2436">
        <v>41</v>
      </c>
      <c r="C2436" t="s">
        <v>242</v>
      </c>
      <c r="D2436">
        <v>148</v>
      </c>
      <c r="E2436" t="s">
        <v>243</v>
      </c>
      <c r="F2436" t="s">
        <v>95</v>
      </c>
      <c r="G2436" t="s">
        <v>23</v>
      </c>
      <c r="H2436">
        <v>150</v>
      </c>
      <c r="I2436" t="s">
        <v>86</v>
      </c>
      <c r="J2436">
        <v>360</v>
      </c>
      <c r="K2436">
        <v>2</v>
      </c>
      <c r="L2436">
        <v>1</v>
      </c>
      <c r="M2436" t="s">
        <v>25</v>
      </c>
      <c r="N2436">
        <v>18</v>
      </c>
      <c r="O2436" t="s">
        <v>25</v>
      </c>
      <c r="P2436" t="s">
        <v>25</v>
      </c>
      <c r="Q2436">
        <v>20</v>
      </c>
      <c r="R2436">
        <f>2*50</f>
        <v>100</v>
      </c>
      <c r="S2436" t="s">
        <v>31</v>
      </c>
    </row>
    <row r="2437" spans="1:19" x14ac:dyDescent="0.35">
      <c r="A2437" t="s">
        <v>68</v>
      </c>
      <c r="B2437">
        <v>42</v>
      </c>
      <c r="C2437" t="s">
        <v>242</v>
      </c>
      <c r="D2437">
        <v>148</v>
      </c>
      <c r="E2437" t="s">
        <v>243</v>
      </c>
      <c r="F2437" t="s">
        <v>95</v>
      </c>
      <c r="G2437" t="s">
        <v>25</v>
      </c>
      <c r="H2437" t="s">
        <v>26</v>
      </c>
      <c r="I2437" t="s">
        <v>26</v>
      </c>
      <c r="J2437" t="s">
        <v>26</v>
      </c>
      <c r="K2437" t="s">
        <v>26</v>
      </c>
      <c r="L2437" t="s">
        <v>26</v>
      </c>
      <c r="M2437" t="s">
        <v>26</v>
      </c>
      <c r="N2437" t="s">
        <v>26</v>
      </c>
      <c r="O2437" t="s">
        <v>26</v>
      </c>
      <c r="P2437" t="s">
        <v>26</v>
      </c>
      <c r="Q2437" t="s">
        <v>26</v>
      </c>
      <c r="R2437" t="s">
        <v>26</v>
      </c>
      <c r="S2437" t="s">
        <v>26</v>
      </c>
    </row>
    <row r="2438" spans="1:19" x14ac:dyDescent="0.35">
      <c r="A2438" t="s">
        <v>69</v>
      </c>
      <c r="B2438">
        <v>44</v>
      </c>
      <c r="C2438" t="s">
        <v>242</v>
      </c>
      <c r="D2438">
        <v>148</v>
      </c>
      <c r="E2438" t="s">
        <v>243</v>
      </c>
      <c r="F2438" t="s">
        <v>95</v>
      </c>
      <c r="G2438" t="s">
        <v>87</v>
      </c>
      <c r="H2438">
        <v>90</v>
      </c>
      <c r="I2438" t="s">
        <v>25</v>
      </c>
      <c r="J2438">
        <v>3000</v>
      </c>
      <c r="K2438">
        <v>2</v>
      </c>
      <c r="L2438">
        <v>1</v>
      </c>
      <c r="M2438" t="s">
        <v>25</v>
      </c>
      <c r="N2438">
        <v>18</v>
      </c>
      <c r="O2438" t="s">
        <v>30</v>
      </c>
      <c r="P2438" t="s">
        <v>25</v>
      </c>
      <c r="Q2438">
        <v>0</v>
      </c>
      <c r="R2438">
        <f>2*90</f>
        <v>180</v>
      </c>
      <c r="S2438" t="s">
        <v>25</v>
      </c>
    </row>
    <row r="2439" spans="1:19" x14ac:dyDescent="0.35">
      <c r="A2439" t="s">
        <v>70</v>
      </c>
      <c r="B2439">
        <v>45</v>
      </c>
      <c r="C2439" t="s">
        <v>242</v>
      </c>
      <c r="D2439">
        <v>148</v>
      </c>
      <c r="E2439" t="s">
        <v>243</v>
      </c>
      <c r="F2439" t="s">
        <v>95</v>
      </c>
      <c r="G2439" t="s">
        <v>25</v>
      </c>
      <c r="H2439" t="s">
        <v>26</v>
      </c>
      <c r="I2439" t="s">
        <v>26</v>
      </c>
      <c r="J2439" t="s">
        <v>26</v>
      </c>
      <c r="K2439" t="s">
        <v>26</v>
      </c>
      <c r="L2439" t="s">
        <v>26</v>
      </c>
      <c r="M2439" t="s">
        <v>26</v>
      </c>
      <c r="N2439" t="s">
        <v>26</v>
      </c>
      <c r="O2439" t="s">
        <v>26</v>
      </c>
      <c r="P2439" t="s">
        <v>26</v>
      </c>
      <c r="Q2439" t="s">
        <v>26</v>
      </c>
      <c r="R2439" t="s">
        <v>26</v>
      </c>
      <c r="S2439" t="s">
        <v>26</v>
      </c>
    </row>
    <row r="2440" spans="1:19" x14ac:dyDescent="0.35">
      <c r="A2440" t="s">
        <v>71</v>
      </c>
      <c r="B2440">
        <v>46</v>
      </c>
      <c r="C2440" t="s">
        <v>242</v>
      </c>
      <c r="D2440">
        <v>148</v>
      </c>
      <c r="E2440" t="s">
        <v>243</v>
      </c>
      <c r="F2440" t="s">
        <v>95</v>
      </c>
      <c r="G2440" t="s">
        <v>25</v>
      </c>
      <c r="H2440" t="s">
        <v>26</v>
      </c>
      <c r="I2440" t="s">
        <v>26</v>
      </c>
      <c r="J2440" t="s">
        <v>26</v>
      </c>
      <c r="K2440" t="s">
        <v>26</v>
      </c>
      <c r="L2440" t="s">
        <v>26</v>
      </c>
      <c r="M2440" t="s">
        <v>26</v>
      </c>
      <c r="N2440" t="s">
        <v>26</v>
      </c>
      <c r="O2440" t="s">
        <v>26</v>
      </c>
      <c r="P2440" t="s">
        <v>26</v>
      </c>
      <c r="Q2440" t="s">
        <v>26</v>
      </c>
      <c r="R2440" t="s">
        <v>26</v>
      </c>
      <c r="S2440" t="s">
        <v>26</v>
      </c>
    </row>
    <row r="2441" spans="1:19" x14ac:dyDescent="0.35">
      <c r="A2441" t="s">
        <v>72</v>
      </c>
      <c r="B2441">
        <v>47</v>
      </c>
      <c r="C2441" t="s">
        <v>242</v>
      </c>
      <c r="D2441">
        <v>148</v>
      </c>
      <c r="E2441" t="s">
        <v>243</v>
      </c>
      <c r="F2441" t="s">
        <v>95</v>
      </c>
      <c r="G2441" t="s">
        <v>23</v>
      </c>
      <c r="H2441">
        <v>140</v>
      </c>
      <c r="I2441" t="s">
        <v>25</v>
      </c>
      <c r="J2441">
        <v>2000</v>
      </c>
      <c r="K2441">
        <v>2</v>
      </c>
      <c r="L2441">
        <v>1</v>
      </c>
      <c r="M2441" t="s">
        <v>25</v>
      </c>
      <c r="N2441">
        <v>18</v>
      </c>
      <c r="O2441" t="s">
        <v>25</v>
      </c>
      <c r="P2441" t="s">
        <v>25</v>
      </c>
      <c r="Q2441">
        <v>0</v>
      </c>
      <c r="R2441">
        <f>2*140</f>
        <v>280</v>
      </c>
      <c r="S2441" t="s">
        <v>25</v>
      </c>
    </row>
    <row r="2442" spans="1:19" x14ac:dyDescent="0.35">
      <c r="A2442" t="s">
        <v>73</v>
      </c>
      <c r="B2442">
        <v>48</v>
      </c>
      <c r="C2442" t="s">
        <v>242</v>
      </c>
      <c r="D2442">
        <v>148</v>
      </c>
      <c r="E2442" t="s">
        <v>243</v>
      </c>
      <c r="F2442" t="s">
        <v>95</v>
      </c>
      <c r="G2442" t="s">
        <v>25</v>
      </c>
      <c r="H2442" t="s">
        <v>26</v>
      </c>
      <c r="I2442" t="s">
        <v>26</v>
      </c>
      <c r="J2442" t="s">
        <v>26</v>
      </c>
      <c r="K2442" t="s">
        <v>26</v>
      </c>
      <c r="L2442" t="s">
        <v>26</v>
      </c>
      <c r="M2442" t="s">
        <v>26</v>
      </c>
      <c r="N2442" t="s">
        <v>26</v>
      </c>
      <c r="O2442" t="s">
        <v>26</v>
      </c>
      <c r="P2442" t="s">
        <v>26</v>
      </c>
      <c r="Q2442" t="s">
        <v>26</v>
      </c>
      <c r="R2442" t="s">
        <v>26</v>
      </c>
      <c r="S2442" t="s">
        <v>26</v>
      </c>
    </row>
    <row r="2443" spans="1:19" x14ac:dyDescent="0.35">
      <c r="A2443" t="s">
        <v>74</v>
      </c>
      <c r="B2443">
        <v>49</v>
      </c>
      <c r="C2443" t="s">
        <v>242</v>
      </c>
      <c r="D2443">
        <v>148</v>
      </c>
      <c r="E2443" t="s">
        <v>243</v>
      </c>
      <c r="F2443" t="s">
        <v>95</v>
      </c>
      <c r="G2443" t="s">
        <v>25</v>
      </c>
      <c r="H2443" t="s">
        <v>26</v>
      </c>
      <c r="I2443" t="s">
        <v>26</v>
      </c>
      <c r="J2443" t="s">
        <v>26</v>
      </c>
      <c r="K2443" t="s">
        <v>26</v>
      </c>
      <c r="L2443" t="s">
        <v>26</v>
      </c>
      <c r="M2443" t="s">
        <v>26</v>
      </c>
      <c r="N2443" t="s">
        <v>26</v>
      </c>
      <c r="O2443" t="s">
        <v>26</v>
      </c>
      <c r="P2443" t="s">
        <v>26</v>
      </c>
      <c r="Q2443" t="s">
        <v>26</v>
      </c>
      <c r="R2443" t="s">
        <v>26</v>
      </c>
      <c r="S2443" t="s">
        <v>26</v>
      </c>
    </row>
    <row r="2444" spans="1:19" x14ac:dyDescent="0.35">
      <c r="A2444" t="s">
        <v>75</v>
      </c>
      <c r="B2444">
        <v>50</v>
      </c>
      <c r="C2444" t="s">
        <v>242</v>
      </c>
      <c r="D2444">
        <v>148</v>
      </c>
      <c r="E2444" t="s">
        <v>243</v>
      </c>
      <c r="F2444" t="s">
        <v>95</v>
      </c>
      <c r="G2444" t="s">
        <v>23</v>
      </c>
      <c r="H2444">
        <v>75</v>
      </c>
      <c r="I2444" t="s">
        <v>25</v>
      </c>
      <c r="J2444">
        <v>1003</v>
      </c>
      <c r="K2444">
        <v>2</v>
      </c>
      <c r="L2444">
        <v>0</v>
      </c>
      <c r="M2444" t="s">
        <v>25</v>
      </c>
      <c r="N2444">
        <v>18</v>
      </c>
      <c r="O2444" t="s">
        <v>25</v>
      </c>
      <c r="P2444" t="s">
        <v>25</v>
      </c>
      <c r="Q2444">
        <v>3</v>
      </c>
      <c r="R2444">
        <v>240</v>
      </c>
      <c r="S2444" t="s">
        <v>25</v>
      </c>
    </row>
    <row r="2445" spans="1:19" x14ac:dyDescent="0.35">
      <c r="A2445" t="s">
        <v>76</v>
      </c>
      <c r="B2445">
        <v>51</v>
      </c>
      <c r="C2445" t="s">
        <v>242</v>
      </c>
      <c r="D2445">
        <v>148</v>
      </c>
      <c r="E2445" t="s">
        <v>243</v>
      </c>
      <c r="F2445" t="s">
        <v>95</v>
      </c>
      <c r="G2445" t="s">
        <v>23</v>
      </c>
      <c r="H2445">
        <v>90</v>
      </c>
      <c r="I2445" t="s">
        <v>25</v>
      </c>
      <c r="J2445">
        <v>0</v>
      </c>
      <c r="K2445">
        <v>0</v>
      </c>
      <c r="L2445">
        <v>1</v>
      </c>
      <c r="M2445" t="s">
        <v>25</v>
      </c>
      <c r="N2445" t="s">
        <v>26</v>
      </c>
      <c r="O2445" t="s">
        <v>25</v>
      </c>
      <c r="P2445" t="s">
        <v>25</v>
      </c>
      <c r="Q2445">
        <v>5</v>
      </c>
      <c r="R2445">
        <v>90</v>
      </c>
      <c r="S2445" t="s">
        <v>27</v>
      </c>
    </row>
    <row r="2446" spans="1:19" x14ac:dyDescent="0.35">
      <c r="A2446" t="s">
        <v>77</v>
      </c>
      <c r="B2446">
        <v>53</v>
      </c>
      <c r="C2446" t="s">
        <v>242</v>
      </c>
      <c r="D2446">
        <v>148</v>
      </c>
      <c r="E2446" t="s">
        <v>243</v>
      </c>
      <c r="F2446" t="s">
        <v>95</v>
      </c>
      <c r="G2446" t="s">
        <v>23</v>
      </c>
      <c r="H2446">
        <v>275</v>
      </c>
      <c r="I2446" t="s">
        <v>25</v>
      </c>
      <c r="J2446">
        <v>1</v>
      </c>
      <c r="K2446">
        <v>0</v>
      </c>
      <c r="L2446">
        <v>0</v>
      </c>
      <c r="M2446" t="s">
        <v>25</v>
      </c>
      <c r="N2446">
        <v>18</v>
      </c>
      <c r="O2446" t="s">
        <v>25</v>
      </c>
      <c r="P2446" t="s">
        <v>25</v>
      </c>
      <c r="Q2446">
        <v>0</v>
      </c>
      <c r="R2446">
        <f>2*275</f>
        <v>550</v>
      </c>
      <c r="S2446" t="s">
        <v>25</v>
      </c>
    </row>
    <row r="2447" spans="1:19" x14ac:dyDescent="0.35">
      <c r="A2447" t="s">
        <v>79</v>
      </c>
      <c r="B2447">
        <v>54</v>
      </c>
      <c r="C2447" t="s">
        <v>242</v>
      </c>
      <c r="D2447">
        <v>148</v>
      </c>
      <c r="E2447" t="s">
        <v>243</v>
      </c>
      <c r="F2447" t="s">
        <v>95</v>
      </c>
      <c r="G2447" t="s">
        <v>25</v>
      </c>
      <c r="H2447" t="s">
        <v>26</v>
      </c>
      <c r="I2447" t="s">
        <v>26</v>
      </c>
      <c r="J2447" t="s">
        <v>26</v>
      </c>
      <c r="K2447" t="s">
        <v>26</v>
      </c>
      <c r="L2447" t="s">
        <v>26</v>
      </c>
      <c r="M2447" t="s">
        <v>26</v>
      </c>
      <c r="N2447" t="s">
        <v>26</v>
      </c>
      <c r="O2447" t="s">
        <v>26</v>
      </c>
      <c r="P2447" t="s">
        <v>26</v>
      </c>
      <c r="Q2447" t="s">
        <v>26</v>
      </c>
      <c r="R2447" t="s">
        <v>26</v>
      </c>
      <c r="S2447" t="s">
        <v>26</v>
      </c>
    </row>
    <row r="2448" spans="1:19" x14ac:dyDescent="0.35">
      <c r="A2448" t="s">
        <v>80</v>
      </c>
      <c r="B2448">
        <v>55</v>
      </c>
      <c r="C2448" t="s">
        <v>242</v>
      </c>
      <c r="D2448">
        <v>148</v>
      </c>
      <c r="E2448" t="s">
        <v>243</v>
      </c>
      <c r="F2448" t="s">
        <v>95</v>
      </c>
      <c r="G2448" t="s">
        <v>23</v>
      </c>
      <c r="H2448">
        <v>60</v>
      </c>
      <c r="I2448" t="s">
        <v>25</v>
      </c>
      <c r="J2448">
        <v>0</v>
      </c>
      <c r="K2448">
        <v>0</v>
      </c>
      <c r="M2448" t="s">
        <v>25</v>
      </c>
      <c r="N2448" t="s">
        <v>26</v>
      </c>
      <c r="O2448" t="s">
        <v>25</v>
      </c>
      <c r="P2448" t="s">
        <v>25</v>
      </c>
      <c r="Q2448">
        <v>0</v>
      </c>
      <c r="R2448">
        <f>2*60</f>
        <v>120</v>
      </c>
      <c r="S2448" t="s">
        <v>25</v>
      </c>
    </row>
    <row r="2449" spans="1:19" x14ac:dyDescent="0.35">
      <c r="A2449" t="s">
        <v>81</v>
      </c>
      <c r="B2449">
        <v>56</v>
      </c>
      <c r="C2449" t="s">
        <v>242</v>
      </c>
      <c r="D2449">
        <v>148</v>
      </c>
      <c r="E2449" t="s">
        <v>243</v>
      </c>
      <c r="F2449" t="s">
        <v>95</v>
      </c>
      <c r="G2449" t="s">
        <v>25</v>
      </c>
      <c r="H2449" t="s">
        <v>26</v>
      </c>
      <c r="I2449" t="s">
        <v>26</v>
      </c>
      <c r="J2449" t="s">
        <v>26</v>
      </c>
      <c r="K2449" t="s">
        <v>26</v>
      </c>
      <c r="L2449" t="s">
        <v>26</v>
      </c>
      <c r="M2449" t="s">
        <v>26</v>
      </c>
      <c r="N2449" t="s">
        <v>26</v>
      </c>
      <c r="O2449" t="s">
        <v>26</v>
      </c>
      <c r="P2449" t="s">
        <v>26</v>
      </c>
      <c r="Q2449" t="s">
        <v>26</v>
      </c>
      <c r="R2449" t="s">
        <v>26</v>
      </c>
      <c r="S2449" t="s">
        <v>26</v>
      </c>
    </row>
    <row r="2450" spans="1:19" x14ac:dyDescent="0.35">
      <c r="A2450" t="s">
        <v>19</v>
      </c>
      <c r="B2450">
        <v>1</v>
      </c>
      <c r="C2450" t="s">
        <v>244</v>
      </c>
      <c r="D2450">
        <v>149</v>
      </c>
      <c r="E2450" t="s">
        <v>245</v>
      </c>
      <c r="F2450" t="s">
        <v>246</v>
      </c>
      <c r="G2450" t="s">
        <v>23</v>
      </c>
      <c r="H2450">
        <v>250</v>
      </c>
      <c r="I2450" t="s">
        <v>24</v>
      </c>
      <c r="J2450" t="s">
        <v>26</v>
      </c>
      <c r="K2450">
        <v>6</v>
      </c>
      <c r="L2450">
        <v>3</v>
      </c>
      <c r="M2450" t="s">
        <v>25</v>
      </c>
      <c r="N2450">
        <v>21</v>
      </c>
      <c r="O2450" t="s">
        <v>25</v>
      </c>
      <c r="P2450" t="s">
        <v>25</v>
      </c>
      <c r="Q2450">
        <v>40</v>
      </c>
      <c r="R2450">
        <f>2*200</f>
        <v>400</v>
      </c>
      <c r="S2450" t="s">
        <v>25</v>
      </c>
    </row>
    <row r="2451" spans="1:19" x14ac:dyDescent="0.35">
      <c r="A2451" t="s">
        <v>28</v>
      </c>
      <c r="B2451">
        <v>2</v>
      </c>
      <c r="C2451" t="s">
        <v>244</v>
      </c>
      <c r="D2451">
        <v>149</v>
      </c>
      <c r="E2451" t="s">
        <v>245</v>
      </c>
      <c r="F2451" t="s">
        <v>246</v>
      </c>
      <c r="G2451" t="s">
        <v>23</v>
      </c>
      <c r="H2451">
        <v>1000</v>
      </c>
      <c r="I2451" t="s">
        <v>24</v>
      </c>
      <c r="J2451" t="s">
        <v>26</v>
      </c>
      <c r="K2451">
        <v>6</v>
      </c>
      <c r="L2451">
        <v>2</v>
      </c>
      <c r="M2451" t="s">
        <v>25</v>
      </c>
      <c r="N2451" t="s">
        <v>26</v>
      </c>
      <c r="O2451" t="s">
        <v>30</v>
      </c>
      <c r="P2451" t="s">
        <v>25</v>
      </c>
      <c r="Q2451">
        <v>30</v>
      </c>
      <c r="R2451">
        <v>500</v>
      </c>
      <c r="S2451" t="s">
        <v>27</v>
      </c>
    </row>
    <row r="2452" spans="1:19" x14ac:dyDescent="0.35">
      <c r="A2452" t="s">
        <v>32</v>
      </c>
      <c r="B2452">
        <v>4</v>
      </c>
      <c r="C2452" t="s">
        <v>244</v>
      </c>
      <c r="D2452">
        <v>149</v>
      </c>
      <c r="E2452" t="s">
        <v>245</v>
      </c>
      <c r="F2452" t="s">
        <v>246</v>
      </c>
      <c r="G2452" t="s">
        <v>23</v>
      </c>
      <c r="H2452">
        <v>600</v>
      </c>
      <c r="I2452" t="s">
        <v>24</v>
      </c>
      <c r="J2452" t="s">
        <v>26</v>
      </c>
      <c r="K2452">
        <v>6</v>
      </c>
      <c r="L2452">
        <v>2</v>
      </c>
      <c r="M2452" t="s">
        <v>25</v>
      </c>
      <c r="N2452" t="s">
        <v>26</v>
      </c>
      <c r="O2452" t="s">
        <v>25</v>
      </c>
      <c r="P2452" t="s">
        <v>25</v>
      </c>
      <c r="Q2452">
        <v>20</v>
      </c>
      <c r="R2452">
        <v>400</v>
      </c>
      <c r="S2452" t="s">
        <v>27</v>
      </c>
    </row>
    <row r="2453" spans="1:19" x14ac:dyDescent="0.35">
      <c r="A2453" t="s">
        <v>33</v>
      </c>
      <c r="B2453">
        <v>5</v>
      </c>
      <c r="C2453" t="s">
        <v>244</v>
      </c>
      <c r="D2453">
        <v>149</v>
      </c>
      <c r="E2453" t="s">
        <v>245</v>
      </c>
      <c r="F2453" t="s">
        <v>246</v>
      </c>
      <c r="G2453" t="s">
        <v>23</v>
      </c>
      <c r="H2453">
        <v>100</v>
      </c>
      <c r="I2453" t="s">
        <v>24</v>
      </c>
      <c r="J2453" t="s">
        <v>26</v>
      </c>
      <c r="K2453">
        <v>6</v>
      </c>
      <c r="L2453">
        <v>2</v>
      </c>
      <c r="M2453" t="s">
        <v>25</v>
      </c>
      <c r="N2453">
        <v>21</v>
      </c>
      <c r="O2453" t="s">
        <v>30</v>
      </c>
      <c r="P2453" t="s">
        <v>25</v>
      </c>
      <c r="Q2453">
        <v>40</v>
      </c>
      <c r="R2453">
        <f>2*100</f>
        <v>200</v>
      </c>
      <c r="S2453" t="s">
        <v>27</v>
      </c>
    </row>
    <row r="2454" spans="1:19" x14ac:dyDescent="0.35">
      <c r="A2454" t="s">
        <v>34</v>
      </c>
      <c r="B2454">
        <v>6</v>
      </c>
      <c r="C2454" t="s">
        <v>244</v>
      </c>
      <c r="D2454">
        <v>149</v>
      </c>
      <c r="E2454" t="s">
        <v>245</v>
      </c>
      <c r="F2454" t="s">
        <v>246</v>
      </c>
      <c r="G2454" t="s">
        <v>23</v>
      </c>
      <c r="H2454">
        <v>850</v>
      </c>
      <c r="I2454" t="s">
        <v>24</v>
      </c>
      <c r="J2454" t="s">
        <v>26</v>
      </c>
      <c r="K2454">
        <v>6</v>
      </c>
      <c r="L2454">
        <v>3</v>
      </c>
      <c r="M2454" t="s">
        <v>25</v>
      </c>
      <c r="N2454" t="s">
        <v>26</v>
      </c>
      <c r="O2454" t="s">
        <v>25</v>
      </c>
      <c r="P2454" t="s">
        <v>25</v>
      </c>
      <c r="Q2454">
        <v>36</v>
      </c>
      <c r="R2454">
        <v>500</v>
      </c>
      <c r="S2454" t="s">
        <v>31</v>
      </c>
    </row>
    <row r="2455" spans="1:19" x14ac:dyDescent="0.35">
      <c r="A2455" t="s">
        <v>35</v>
      </c>
      <c r="B2455">
        <v>8</v>
      </c>
      <c r="C2455" t="s">
        <v>244</v>
      </c>
      <c r="D2455">
        <v>149</v>
      </c>
      <c r="E2455" t="s">
        <v>245</v>
      </c>
      <c r="F2455" t="s">
        <v>246</v>
      </c>
      <c r="G2455" t="s">
        <v>23</v>
      </c>
      <c r="H2455">
        <v>150</v>
      </c>
      <c r="I2455" t="s">
        <v>24</v>
      </c>
      <c r="J2455" t="s">
        <v>26</v>
      </c>
      <c r="K2455">
        <v>6</v>
      </c>
      <c r="L2455">
        <v>1</v>
      </c>
      <c r="M2455" t="s">
        <v>30</v>
      </c>
      <c r="N2455">
        <v>21</v>
      </c>
      <c r="O2455" t="s">
        <v>25</v>
      </c>
      <c r="P2455" t="s">
        <v>25</v>
      </c>
      <c r="Q2455">
        <v>32</v>
      </c>
      <c r="R2455" t="s">
        <v>26</v>
      </c>
      <c r="S2455" t="s">
        <v>27</v>
      </c>
    </row>
    <row r="2456" spans="1:19" x14ac:dyDescent="0.35">
      <c r="A2456" t="s">
        <v>36</v>
      </c>
      <c r="B2456">
        <v>9</v>
      </c>
      <c r="C2456" t="s">
        <v>244</v>
      </c>
      <c r="D2456">
        <v>149</v>
      </c>
      <c r="E2456" t="s">
        <v>245</v>
      </c>
      <c r="F2456" t="s">
        <v>246</v>
      </c>
      <c r="G2456" t="s">
        <v>23</v>
      </c>
      <c r="H2456">
        <v>565</v>
      </c>
      <c r="I2456" t="s">
        <v>24</v>
      </c>
      <c r="J2456" t="s">
        <v>26</v>
      </c>
      <c r="K2456">
        <v>6</v>
      </c>
      <c r="L2456">
        <v>2</v>
      </c>
      <c r="M2456" t="s">
        <v>25</v>
      </c>
      <c r="N2456" t="s">
        <v>26</v>
      </c>
      <c r="O2456" t="s">
        <v>25</v>
      </c>
      <c r="P2456" t="s">
        <v>25</v>
      </c>
      <c r="Q2456">
        <v>24</v>
      </c>
      <c r="R2456">
        <v>570</v>
      </c>
      <c r="S2456" t="s">
        <v>27</v>
      </c>
    </row>
    <row r="2457" spans="1:19" x14ac:dyDescent="0.35">
      <c r="A2457" t="s">
        <v>37</v>
      </c>
      <c r="B2457">
        <v>10</v>
      </c>
      <c r="C2457" t="s">
        <v>244</v>
      </c>
      <c r="D2457">
        <v>149</v>
      </c>
      <c r="E2457" t="s">
        <v>245</v>
      </c>
      <c r="F2457" t="s">
        <v>246</v>
      </c>
      <c r="G2457" t="s">
        <v>23</v>
      </c>
      <c r="H2457">
        <v>190</v>
      </c>
      <c r="I2457" t="s">
        <v>24</v>
      </c>
      <c r="J2457" t="s">
        <v>26</v>
      </c>
      <c r="K2457">
        <v>6</v>
      </c>
      <c r="L2457">
        <v>1</v>
      </c>
      <c r="M2457" t="s">
        <v>25</v>
      </c>
      <c r="N2457" t="s">
        <v>26</v>
      </c>
      <c r="O2457" t="s">
        <v>25</v>
      </c>
      <c r="P2457" t="s">
        <v>25</v>
      </c>
      <c r="Q2457">
        <v>24</v>
      </c>
      <c r="R2457" t="s">
        <v>26</v>
      </c>
      <c r="S2457" t="s">
        <v>31</v>
      </c>
    </row>
    <row r="2458" spans="1:19" x14ac:dyDescent="0.35">
      <c r="A2458" t="s">
        <v>38</v>
      </c>
      <c r="B2458">
        <v>11</v>
      </c>
      <c r="C2458" t="s">
        <v>244</v>
      </c>
      <c r="D2458">
        <v>149</v>
      </c>
      <c r="E2458" t="s">
        <v>245</v>
      </c>
      <c r="F2458" t="s">
        <v>246</v>
      </c>
      <c r="G2458" t="s">
        <v>23</v>
      </c>
      <c r="H2458">
        <v>215</v>
      </c>
      <c r="I2458" t="s">
        <v>24</v>
      </c>
      <c r="J2458" t="s">
        <v>26</v>
      </c>
      <c r="K2458">
        <v>6</v>
      </c>
      <c r="L2458">
        <v>1</v>
      </c>
      <c r="M2458" t="s">
        <v>25</v>
      </c>
      <c r="N2458">
        <v>18</v>
      </c>
      <c r="O2458" t="s">
        <v>25</v>
      </c>
      <c r="P2458" t="s">
        <v>30</v>
      </c>
      <c r="Q2458">
        <v>36</v>
      </c>
      <c r="R2458">
        <v>130</v>
      </c>
      <c r="S2458" t="s">
        <v>27</v>
      </c>
    </row>
    <row r="2459" spans="1:19" x14ac:dyDescent="0.35">
      <c r="A2459" t="s">
        <v>39</v>
      </c>
      <c r="B2459">
        <v>12</v>
      </c>
      <c r="C2459" t="s">
        <v>244</v>
      </c>
      <c r="D2459">
        <v>149</v>
      </c>
      <c r="E2459" t="s">
        <v>245</v>
      </c>
      <c r="F2459" t="s">
        <v>246</v>
      </c>
      <c r="G2459" t="s">
        <v>23</v>
      </c>
      <c r="H2459">
        <v>345.25</v>
      </c>
      <c r="I2459" t="s">
        <v>24</v>
      </c>
      <c r="J2459" t="s">
        <v>26</v>
      </c>
      <c r="K2459">
        <v>6</v>
      </c>
      <c r="L2459">
        <v>2</v>
      </c>
      <c r="M2459" t="s">
        <v>25</v>
      </c>
      <c r="N2459" t="s">
        <v>26</v>
      </c>
      <c r="O2459" t="s">
        <v>25</v>
      </c>
      <c r="P2459" t="s">
        <v>30</v>
      </c>
      <c r="Q2459">
        <v>30</v>
      </c>
      <c r="R2459">
        <v>260</v>
      </c>
      <c r="S2459" t="s">
        <v>27</v>
      </c>
    </row>
    <row r="2460" spans="1:19" x14ac:dyDescent="0.35">
      <c r="A2460" t="s">
        <v>40</v>
      </c>
      <c r="B2460">
        <v>13</v>
      </c>
      <c r="C2460" t="s">
        <v>244</v>
      </c>
      <c r="D2460">
        <v>149</v>
      </c>
      <c r="E2460" t="s">
        <v>245</v>
      </c>
      <c r="F2460" t="s">
        <v>246</v>
      </c>
      <c r="G2460" t="s">
        <v>23</v>
      </c>
      <c r="H2460">
        <v>105</v>
      </c>
      <c r="I2460" t="s">
        <v>24</v>
      </c>
      <c r="J2460" t="s">
        <v>26</v>
      </c>
      <c r="K2460">
        <v>6</v>
      </c>
      <c r="L2460">
        <v>2</v>
      </c>
      <c r="M2460" t="s">
        <v>25</v>
      </c>
      <c r="N2460">
        <v>18</v>
      </c>
      <c r="O2460" t="s">
        <v>30</v>
      </c>
      <c r="P2460" t="s">
        <v>30</v>
      </c>
      <c r="Q2460">
        <v>30</v>
      </c>
      <c r="R2460">
        <v>200</v>
      </c>
      <c r="S2460" t="s">
        <v>25</v>
      </c>
    </row>
    <row r="2461" spans="1:19" x14ac:dyDescent="0.35">
      <c r="A2461" t="s">
        <v>41</v>
      </c>
      <c r="B2461">
        <v>15</v>
      </c>
      <c r="C2461" t="s">
        <v>244</v>
      </c>
      <c r="D2461">
        <v>149</v>
      </c>
      <c r="E2461" t="s">
        <v>245</v>
      </c>
      <c r="F2461" t="s">
        <v>246</v>
      </c>
      <c r="G2461" t="s">
        <v>23</v>
      </c>
      <c r="H2461">
        <v>490</v>
      </c>
      <c r="I2461" t="s">
        <v>24</v>
      </c>
      <c r="J2461" t="s">
        <v>26</v>
      </c>
      <c r="K2461">
        <v>6</v>
      </c>
      <c r="L2461">
        <v>3</v>
      </c>
      <c r="M2461" t="s">
        <v>25</v>
      </c>
      <c r="N2461">
        <v>18</v>
      </c>
      <c r="O2461" t="s">
        <v>25</v>
      </c>
      <c r="P2461" t="s">
        <v>25</v>
      </c>
      <c r="Q2461">
        <v>20</v>
      </c>
      <c r="R2461">
        <v>360</v>
      </c>
      <c r="S2461" t="s">
        <v>27</v>
      </c>
    </row>
    <row r="2462" spans="1:19" x14ac:dyDescent="0.35">
      <c r="A2462" t="s">
        <v>42</v>
      </c>
      <c r="B2462">
        <v>16</v>
      </c>
      <c r="C2462" t="s">
        <v>244</v>
      </c>
      <c r="D2462">
        <v>149</v>
      </c>
      <c r="E2462" t="s">
        <v>245</v>
      </c>
      <c r="F2462" t="s">
        <v>246</v>
      </c>
      <c r="G2462" t="s">
        <v>23</v>
      </c>
      <c r="H2462">
        <v>317</v>
      </c>
      <c r="I2462" t="s">
        <v>24</v>
      </c>
      <c r="J2462" t="s">
        <v>26</v>
      </c>
      <c r="K2462">
        <v>6</v>
      </c>
      <c r="L2462">
        <v>2</v>
      </c>
      <c r="M2462" t="s">
        <v>25</v>
      </c>
      <c r="N2462">
        <v>21</v>
      </c>
      <c r="O2462" t="s">
        <v>30</v>
      </c>
      <c r="P2462" t="s">
        <v>25</v>
      </c>
      <c r="Q2462">
        <v>15</v>
      </c>
      <c r="R2462">
        <f>2*175</f>
        <v>350</v>
      </c>
      <c r="S2462" t="s">
        <v>27</v>
      </c>
    </row>
    <row r="2463" spans="1:19" x14ac:dyDescent="0.35">
      <c r="A2463" t="s">
        <v>43</v>
      </c>
      <c r="B2463">
        <v>17</v>
      </c>
      <c r="C2463" t="s">
        <v>244</v>
      </c>
      <c r="D2463">
        <v>149</v>
      </c>
      <c r="E2463" t="s">
        <v>245</v>
      </c>
      <c r="F2463" t="s">
        <v>246</v>
      </c>
      <c r="G2463" t="s">
        <v>23</v>
      </c>
      <c r="H2463">
        <v>100</v>
      </c>
      <c r="I2463" t="s">
        <v>24</v>
      </c>
      <c r="J2463" t="s">
        <v>26</v>
      </c>
      <c r="K2463">
        <v>6</v>
      </c>
      <c r="L2463">
        <v>1</v>
      </c>
      <c r="M2463" t="s">
        <v>25</v>
      </c>
      <c r="N2463" t="s">
        <v>26</v>
      </c>
      <c r="O2463" t="s">
        <v>25</v>
      </c>
      <c r="P2463" t="s">
        <v>25</v>
      </c>
      <c r="Q2463">
        <v>40</v>
      </c>
      <c r="R2463">
        <v>50</v>
      </c>
      <c r="S2463" t="s">
        <v>27</v>
      </c>
    </row>
    <row r="2464" spans="1:19" x14ac:dyDescent="0.35">
      <c r="A2464" t="s">
        <v>44</v>
      </c>
      <c r="B2464">
        <v>18</v>
      </c>
      <c r="C2464" t="s">
        <v>244</v>
      </c>
      <c r="D2464">
        <v>149</v>
      </c>
      <c r="E2464" t="s">
        <v>245</v>
      </c>
      <c r="F2464" t="s">
        <v>246</v>
      </c>
      <c r="G2464" t="s">
        <v>23</v>
      </c>
      <c r="H2464">
        <v>150</v>
      </c>
      <c r="I2464" t="s">
        <v>24</v>
      </c>
      <c r="J2464" t="s">
        <v>26</v>
      </c>
      <c r="K2464">
        <v>6</v>
      </c>
      <c r="L2464">
        <v>2</v>
      </c>
      <c r="M2464" t="s">
        <v>25</v>
      </c>
      <c r="N2464" t="s">
        <v>26</v>
      </c>
      <c r="O2464" t="s">
        <v>25</v>
      </c>
      <c r="P2464" t="s">
        <v>25</v>
      </c>
      <c r="Q2464">
        <v>40</v>
      </c>
      <c r="R2464">
        <v>100</v>
      </c>
      <c r="S2464" t="s">
        <v>27</v>
      </c>
    </row>
    <row r="2465" spans="1:19" x14ac:dyDescent="0.35">
      <c r="A2465" t="s">
        <v>45</v>
      </c>
      <c r="B2465">
        <v>19</v>
      </c>
      <c r="C2465" t="s">
        <v>244</v>
      </c>
      <c r="D2465">
        <v>149</v>
      </c>
      <c r="E2465" t="s">
        <v>245</v>
      </c>
      <c r="F2465" t="s">
        <v>246</v>
      </c>
      <c r="G2465" t="s">
        <v>23</v>
      </c>
      <c r="H2465">
        <v>50</v>
      </c>
      <c r="I2465" t="s">
        <v>24</v>
      </c>
      <c r="J2465" t="s">
        <v>26</v>
      </c>
      <c r="K2465">
        <v>6</v>
      </c>
      <c r="L2465">
        <v>1</v>
      </c>
      <c r="M2465" t="s">
        <v>25</v>
      </c>
      <c r="N2465" t="s">
        <v>26</v>
      </c>
      <c r="O2465" t="s">
        <v>25</v>
      </c>
      <c r="P2465" t="s">
        <v>25</v>
      </c>
      <c r="Q2465">
        <v>40</v>
      </c>
      <c r="R2465">
        <v>40</v>
      </c>
      <c r="S2465" t="s">
        <v>27</v>
      </c>
    </row>
    <row r="2466" spans="1:19" x14ac:dyDescent="0.35">
      <c r="A2466" t="s">
        <v>46</v>
      </c>
      <c r="B2466">
        <v>20</v>
      </c>
      <c r="C2466" t="s">
        <v>244</v>
      </c>
      <c r="D2466">
        <v>149</v>
      </c>
      <c r="E2466" t="s">
        <v>245</v>
      </c>
      <c r="F2466" t="s">
        <v>246</v>
      </c>
      <c r="G2466" t="s">
        <v>23</v>
      </c>
      <c r="H2466">
        <v>125</v>
      </c>
      <c r="I2466" t="s">
        <v>24</v>
      </c>
      <c r="J2466" t="s">
        <v>26</v>
      </c>
      <c r="K2466">
        <v>6</v>
      </c>
      <c r="L2466">
        <v>3</v>
      </c>
      <c r="M2466" t="s">
        <v>25</v>
      </c>
      <c r="N2466" t="s">
        <v>26</v>
      </c>
      <c r="O2466" t="s">
        <v>30</v>
      </c>
      <c r="P2466" t="s">
        <v>25</v>
      </c>
      <c r="Q2466">
        <v>40</v>
      </c>
      <c r="R2466">
        <f>2*100</f>
        <v>200</v>
      </c>
      <c r="S2466" t="s">
        <v>25</v>
      </c>
    </row>
    <row r="2467" spans="1:19" x14ac:dyDescent="0.35">
      <c r="A2467" t="s">
        <v>47</v>
      </c>
      <c r="B2467">
        <v>21</v>
      </c>
      <c r="C2467" t="s">
        <v>244</v>
      </c>
      <c r="D2467">
        <v>149</v>
      </c>
      <c r="E2467" t="s">
        <v>245</v>
      </c>
      <c r="F2467" t="s">
        <v>246</v>
      </c>
      <c r="G2467" t="s">
        <v>23</v>
      </c>
      <c r="H2467">
        <v>200</v>
      </c>
      <c r="I2467" t="s">
        <v>24</v>
      </c>
      <c r="J2467" t="s">
        <v>26</v>
      </c>
      <c r="K2467">
        <v>6</v>
      </c>
      <c r="L2467">
        <v>1</v>
      </c>
      <c r="M2467" t="s">
        <v>25</v>
      </c>
      <c r="N2467" t="s">
        <v>26</v>
      </c>
      <c r="O2467" t="s">
        <v>30</v>
      </c>
      <c r="P2467" t="s">
        <v>25</v>
      </c>
      <c r="Q2467">
        <v>30</v>
      </c>
      <c r="R2467">
        <v>200</v>
      </c>
      <c r="S2467" t="s">
        <v>27</v>
      </c>
    </row>
    <row r="2468" spans="1:19" x14ac:dyDescent="0.35">
      <c r="A2468" t="s">
        <v>48</v>
      </c>
      <c r="B2468">
        <v>22</v>
      </c>
      <c r="C2468" t="s">
        <v>244</v>
      </c>
      <c r="D2468">
        <v>149</v>
      </c>
      <c r="E2468" t="s">
        <v>245</v>
      </c>
      <c r="F2468" t="s">
        <v>246</v>
      </c>
      <c r="G2468" t="s">
        <v>23</v>
      </c>
      <c r="H2468">
        <v>550</v>
      </c>
      <c r="I2468" t="s">
        <v>24</v>
      </c>
      <c r="J2468" t="s">
        <v>26</v>
      </c>
      <c r="K2468">
        <v>6</v>
      </c>
      <c r="L2468">
        <v>2</v>
      </c>
      <c r="M2468" t="s">
        <v>25</v>
      </c>
      <c r="N2468">
        <v>21</v>
      </c>
      <c r="O2468" t="s">
        <v>30</v>
      </c>
      <c r="P2468" t="s">
        <v>25</v>
      </c>
      <c r="Q2468">
        <v>40</v>
      </c>
      <c r="R2468">
        <f>2*250</f>
        <v>500</v>
      </c>
      <c r="S2468" t="s">
        <v>27</v>
      </c>
    </row>
    <row r="2469" spans="1:19" x14ac:dyDescent="0.35">
      <c r="A2469" t="s">
        <v>49</v>
      </c>
      <c r="B2469">
        <v>23</v>
      </c>
      <c r="C2469" t="s">
        <v>244</v>
      </c>
      <c r="D2469">
        <v>149</v>
      </c>
      <c r="E2469" t="s">
        <v>245</v>
      </c>
      <c r="F2469" t="s">
        <v>246</v>
      </c>
      <c r="G2469" t="s">
        <v>23</v>
      </c>
      <c r="H2469">
        <v>116</v>
      </c>
      <c r="I2469" t="s">
        <v>24</v>
      </c>
      <c r="J2469" t="s">
        <v>26</v>
      </c>
      <c r="K2469">
        <v>6</v>
      </c>
      <c r="L2469">
        <v>1</v>
      </c>
      <c r="M2469" t="s">
        <v>25</v>
      </c>
      <c r="N2469" t="s">
        <v>26</v>
      </c>
      <c r="O2469" t="s">
        <v>25</v>
      </c>
      <c r="P2469" t="s">
        <v>25</v>
      </c>
      <c r="Q2469">
        <v>24</v>
      </c>
      <c r="R2469">
        <f>2*100</f>
        <v>200</v>
      </c>
      <c r="S2469" t="s">
        <v>27</v>
      </c>
    </row>
    <row r="2470" spans="1:19" x14ac:dyDescent="0.35">
      <c r="A2470" t="s">
        <v>50</v>
      </c>
      <c r="B2470">
        <v>24</v>
      </c>
      <c r="C2470" t="s">
        <v>244</v>
      </c>
      <c r="D2470">
        <v>149</v>
      </c>
      <c r="E2470" t="s">
        <v>245</v>
      </c>
      <c r="F2470" t="s">
        <v>246</v>
      </c>
      <c r="G2470" t="s">
        <v>23</v>
      </c>
      <c r="H2470">
        <v>375</v>
      </c>
      <c r="I2470" t="s">
        <v>24</v>
      </c>
      <c r="J2470" t="s">
        <v>26</v>
      </c>
      <c r="K2470">
        <v>6</v>
      </c>
      <c r="L2470">
        <v>2</v>
      </c>
      <c r="M2470" t="s">
        <v>25</v>
      </c>
      <c r="N2470" t="s">
        <v>26</v>
      </c>
      <c r="O2470" t="s">
        <v>30</v>
      </c>
      <c r="P2470" t="s">
        <v>25</v>
      </c>
      <c r="Q2470">
        <v>36</v>
      </c>
      <c r="R2470">
        <f>2*150</f>
        <v>300</v>
      </c>
      <c r="S2470" t="s">
        <v>27</v>
      </c>
    </row>
    <row r="2471" spans="1:19" x14ac:dyDescent="0.35">
      <c r="A2471" t="s">
        <v>51</v>
      </c>
      <c r="B2471">
        <v>25</v>
      </c>
      <c r="C2471" t="s">
        <v>244</v>
      </c>
      <c r="D2471">
        <v>149</v>
      </c>
      <c r="E2471" t="s">
        <v>245</v>
      </c>
      <c r="F2471" t="s">
        <v>246</v>
      </c>
      <c r="G2471" t="s">
        <v>23</v>
      </c>
      <c r="H2471">
        <v>343</v>
      </c>
      <c r="I2471" t="s">
        <v>24</v>
      </c>
      <c r="J2471" t="s">
        <v>26</v>
      </c>
      <c r="K2471">
        <v>6</v>
      </c>
      <c r="L2471">
        <v>2</v>
      </c>
      <c r="M2471" t="s">
        <v>25</v>
      </c>
      <c r="N2471" t="s">
        <v>26</v>
      </c>
      <c r="O2471" t="s">
        <v>30</v>
      </c>
      <c r="P2471" t="s">
        <v>25</v>
      </c>
      <c r="Q2471">
        <v>30</v>
      </c>
      <c r="R2471">
        <f>2*125</f>
        <v>250</v>
      </c>
      <c r="S2471" t="s">
        <v>31</v>
      </c>
    </row>
    <row r="2472" spans="1:19" x14ac:dyDescent="0.35">
      <c r="A2472" t="s">
        <v>52</v>
      </c>
      <c r="B2472">
        <v>26</v>
      </c>
      <c r="C2472" t="s">
        <v>244</v>
      </c>
      <c r="D2472">
        <v>149</v>
      </c>
      <c r="E2472" t="s">
        <v>245</v>
      </c>
      <c r="F2472" t="s">
        <v>246</v>
      </c>
      <c r="G2472" t="s">
        <v>23</v>
      </c>
      <c r="H2472">
        <v>239.7</v>
      </c>
      <c r="I2472" t="s">
        <v>24</v>
      </c>
      <c r="J2472" t="s">
        <v>26</v>
      </c>
      <c r="K2472">
        <v>6</v>
      </c>
      <c r="L2472">
        <v>1</v>
      </c>
      <c r="M2472" t="s">
        <v>25</v>
      </c>
      <c r="N2472" t="s">
        <v>26</v>
      </c>
      <c r="O2472" t="s">
        <v>30</v>
      </c>
      <c r="P2472" t="s">
        <v>30</v>
      </c>
      <c r="Q2472">
        <v>30</v>
      </c>
      <c r="R2472">
        <f>(2/3)*214.2</f>
        <v>142.79999999999998</v>
      </c>
      <c r="S2472" t="s">
        <v>27</v>
      </c>
    </row>
    <row r="2473" spans="1:19" x14ac:dyDescent="0.35">
      <c r="A2473" t="s">
        <v>53</v>
      </c>
      <c r="B2473">
        <v>27</v>
      </c>
      <c r="C2473" t="s">
        <v>244</v>
      </c>
      <c r="D2473">
        <v>149</v>
      </c>
      <c r="E2473" t="s">
        <v>245</v>
      </c>
      <c r="F2473" t="s">
        <v>246</v>
      </c>
      <c r="G2473" t="s">
        <v>23</v>
      </c>
      <c r="H2473">
        <v>333.25</v>
      </c>
      <c r="I2473" t="s">
        <v>24</v>
      </c>
      <c r="J2473" t="s">
        <v>26</v>
      </c>
      <c r="K2473">
        <v>6</v>
      </c>
      <c r="L2473">
        <v>2</v>
      </c>
      <c r="M2473" t="s">
        <v>25</v>
      </c>
      <c r="N2473" t="s">
        <v>26</v>
      </c>
      <c r="O2473" t="s">
        <v>25</v>
      </c>
      <c r="P2473" t="s">
        <v>25</v>
      </c>
      <c r="Q2473">
        <v>40</v>
      </c>
      <c r="R2473">
        <v>200</v>
      </c>
      <c r="S2473" t="s">
        <v>25</v>
      </c>
    </row>
    <row r="2474" spans="1:19" x14ac:dyDescent="0.35">
      <c r="A2474" t="s">
        <v>54</v>
      </c>
      <c r="B2474">
        <v>28</v>
      </c>
      <c r="C2474" t="s">
        <v>244</v>
      </c>
      <c r="D2474">
        <v>149</v>
      </c>
      <c r="E2474" t="s">
        <v>245</v>
      </c>
      <c r="F2474" t="s">
        <v>246</v>
      </c>
      <c r="G2474" t="s">
        <v>23</v>
      </c>
      <c r="H2474">
        <v>200</v>
      </c>
      <c r="I2474" t="s">
        <v>24</v>
      </c>
      <c r="J2474" t="s">
        <v>26</v>
      </c>
      <c r="K2474">
        <v>6</v>
      </c>
      <c r="L2474">
        <v>1</v>
      </c>
      <c r="M2474" t="s">
        <v>25</v>
      </c>
      <c r="N2474" t="s">
        <v>26</v>
      </c>
      <c r="O2474" t="s">
        <v>30</v>
      </c>
      <c r="P2474" t="s">
        <v>30</v>
      </c>
      <c r="Q2474">
        <v>30</v>
      </c>
      <c r="R2474">
        <f>2*150</f>
        <v>300</v>
      </c>
      <c r="S2474" t="s">
        <v>27</v>
      </c>
    </row>
    <row r="2475" spans="1:19" x14ac:dyDescent="0.35">
      <c r="A2475" t="s">
        <v>55</v>
      </c>
      <c r="B2475">
        <v>29</v>
      </c>
      <c r="C2475" t="s">
        <v>244</v>
      </c>
      <c r="D2475">
        <v>149</v>
      </c>
      <c r="E2475" t="s">
        <v>245</v>
      </c>
      <c r="F2475" t="s">
        <v>246</v>
      </c>
      <c r="G2475" t="s">
        <v>23</v>
      </c>
      <c r="H2475">
        <v>50</v>
      </c>
      <c r="I2475" t="s">
        <v>24</v>
      </c>
      <c r="J2475" t="s">
        <v>26</v>
      </c>
      <c r="K2475">
        <v>6</v>
      </c>
      <c r="L2475">
        <v>2</v>
      </c>
      <c r="M2475" t="s">
        <v>25</v>
      </c>
      <c r="N2475" t="s">
        <v>26</v>
      </c>
      <c r="O2475" t="s">
        <v>30</v>
      </c>
      <c r="P2475" t="s">
        <v>25</v>
      </c>
      <c r="Q2475">
        <v>20</v>
      </c>
      <c r="R2475">
        <f>2*50</f>
        <v>100</v>
      </c>
      <c r="S2475" t="s">
        <v>31</v>
      </c>
    </row>
    <row r="2476" spans="1:19" x14ac:dyDescent="0.35">
      <c r="A2476" t="s">
        <v>56</v>
      </c>
      <c r="B2476">
        <v>30</v>
      </c>
      <c r="C2476" t="s">
        <v>244</v>
      </c>
      <c r="D2476">
        <v>149</v>
      </c>
      <c r="E2476" t="s">
        <v>245</v>
      </c>
      <c r="F2476" t="s">
        <v>246</v>
      </c>
      <c r="G2476" t="s">
        <v>23</v>
      </c>
      <c r="H2476">
        <v>200</v>
      </c>
      <c r="I2476" t="s">
        <v>24</v>
      </c>
      <c r="J2476" t="s">
        <v>26</v>
      </c>
      <c r="K2476">
        <v>6</v>
      </c>
      <c r="L2476">
        <v>2</v>
      </c>
      <c r="M2476" t="s">
        <v>25</v>
      </c>
      <c r="N2476" t="s">
        <v>26</v>
      </c>
      <c r="O2476" t="s">
        <v>30</v>
      </c>
      <c r="P2476" t="s">
        <v>30</v>
      </c>
      <c r="Q2476">
        <v>20</v>
      </c>
      <c r="R2476">
        <v>145</v>
      </c>
      <c r="S2476" t="s">
        <v>31</v>
      </c>
    </row>
    <row r="2477" spans="1:19" x14ac:dyDescent="0.35">
      <c r="A2477" t="s">
        <v>57</v>
      </c>
      <c r="B2477">
        <v>31</v>
      </c>
      <c r="C2477" t="s">
        <v>244</v>
      </c>
      <c r="D2477">
        <v>149</v>
      </c>
      <c r="E2477" t="s">
        <v>245</v>
      </c>
      <c r="F2477" t="s">
        <v>246</v>
      </c>
      <c r="G2477" t="s">
        <v>23</v>
      </c>
      <c r="H2477">
        <v>295.25</v>
      </c>
      <c r="I2477" t="s">
        <v>24</v>
      </c>
      <c r="J2477" t="s">
        <v>26</v>
      </c>
      <c r="K2477">
        <v>6</v>
      </c>
      <c r="L2477">
        <v>2</v>
      </c>
      <c r="M2477" t="s">
        <v>25</v>
      </c>
      <c r="N2477">
        <v>19</v>
      </c>
      <c r="O2477" t="s">
        <v>25</v>
      </c>
      <c r="P2477" t="s">
        <v>25</v>
      </c>
      <c r="Q2477">
        <v>32</v>
      </c>
      <c r="R2477">
        <v>168</v>
      </c>
      <c r="S2477" t="s">
        <v>31</v>
      </c>
    </row>
    <row r="2478" spans="1:19" x14ac:dyDescent="0.35">
      <c r="A2478" t="s">
        <v>58</v>
      </c>
      <c r="B2478">
        <v>32</v>
      </c>
      <c r="C2478" t="s">
        <v>244</v>
      </c>
      <c r="D2478">
        <v>149</v>
      </c>
      <c r="E2478" t="s">
        <v>245</v>
      </c>
      <c r="F2478" t="s">
        <v>246</v>
      </c>
      <c r="G2478" t="s">
        <v>23</v>
      </c>
      <c r="H2478">
        <v>200</v>
      </c>
      <c r="I2478" t="s">
        <v>24</v>
      </c>
      <c r="J2478" t="s">
        <v>26</v>
      </c>
      <c r="K2478">
        <v>6</v>
      </c>
      <c r="L2478">
        <v>2</v>
      </c>
      <c r="M2478" t="s">
        <v>25</v>
      </c>
      <c r="N2478" t="s">
        <v>26</v>
      </c>
      <c r="O2478" t="s">
        <v>30</v>
      </c>
      <c r="P2478" t="s">
        <v>25</v>
      </c>
      <c r="Q2478">
        <v>40</v>
      </c>
      <c r="R2478">
        <f>2*250</f>
        <v>500</v>
      </c>
      <c r="S2478" t="s">
        <v>25</v>
      </c>
    </row>
    <row r="2479" spans="1:19" x14ac:dyDescent="0.35">
      <c r="A2479" t="s">
        <v>59</v>
      </c>
      <c r="B2479">
        <v>33</v>
      </c>
      <c r="C2479" t="s">
        <v>244</v>
      </c>
      <c r="D2479">
        <v>149</v>
      </c>
      <c r="E2479" t="s">
        <v>245</v>
      </c>
      <c r="F2479" t="s">
        <v>246</v>
      </c>
      <c r="G2479" t="s">
        <v>23</v>
      </c>
      <c r="H2479">
        <v>183</v>
      </c>
      <c r="I2479" t="s">
        <v>24</v>
      </c>
      <c r="J2479" t="s">
        <v>26</v>
      </c>
      <c r="K2479">
        <v>6</v>
      </c>
      <c r="L2479">
        <v>2</v>
      </c>
      <c r="M2479" t="s">
        <v>25</v>
      </c>
      <c r="N2479">
        <v>18</v>
      </c>
      <c r="O2479" t="s">
        <v>30</v>
      </c>
      <c r="P2479" t="s">
        <v>25</v>
      </c>
      <c r="Q2479">
        <v>24</v>
      </c>
      <c r="R2479">
        <v>183</v>
      </c>
      <c r="S2479" t="s">
        <v>31</v>
      </c>
    </row>
    <row r="2480" spans="1:19" x14ac:dyDescent="0.35">
      <c r="A2480" t="s">
        <v>60</v>
      </c>
      <c r="B2480">
        <v>34</v>
      </c>
      <c r="C2480" t="s">
        <v>244</v>
      </c>
      <c r="D2480">
        <v>149</v>
      </c>
      <c r="E2480" t="s">
        <v>245</v>
      </c>
      <c r="F2480" t="s">
        <v>246</v>
      </c>
      <c r="G2480" t="s">
        <v>23</v>
      </c>
      <c r="H2480">
        <v>343.75</v>
      </c>
      <c r="I2480" t="s">
        <v>24</v>
      </c>
      <c r="J2480" t="s">
        <v>26</v>
      </c>
      <c r="K2480">
        <v>6</v>
      </c>
      <c r="L2480">
        <v>2</v>
      </c>
      <c r="M2480" t="s">
        <v>25</v>
      </c>
      <c r="N2480" t="s">
        <v>26</v>
      </c>
      <c r="O2480" t="s">
        <v>25</v>
      </c>
      <c r="P2480" t="s">
        <v>25</v>
      </c>
      <c r="Q2480">
        <v>20</v>
      </c>
      <c r="R2480">
        <v>250</v>
      </c>
      <c r="S2480" t="s">
        <v>27</v>
      </c>
    </row>
    <row r="2481" spans="1:19" x14ac:dyDescent="0.35">
      <c r="A2481" t="s">
        <v>61</v>
      </c>
      <c r="B2481">
        <v>35</v>
      </c>
      <c r="C2481" t="s">
        <v>244</v>
      </c>
      <c r="D2481">
        <v>149</v>
      </c>
      <c r="E2481" t="s">
        <v>245</v>
      </c>
      <c r="F2481" t="s">
        <v>246</v>
      </c>
      <c r="G2481" t="s">
        <v>23</v>
      </c>
      <c r="H2481">
        <v>500</v>
      </c>
      <c r="I2481" t="s">
        <v>24</v>
      </c>
      <c r="J2481" t="s">
        <v>26</v>
      </c>
      <c r="K2481">
        <v>6</v>
      </c>
      <c r="L2481">
        <v>2</v>
      </c>
      <c r="M2481" t="s">
        <v>25</v>
      </c>
      <c r="N2481">
        <v>18</v>
      </c>
      <c r="O2481" t="s">
        <v>30</v>
      </c>
      <c r="P2481" t="s">
        <v>25</v>
      </c>
      <c r="Q2481">
        <v>30</v>
      </c>
      <c r="R2481">
        <f>2*200</f>
        <v>400</v>
      </c>
      <c r="S2481" t="s">
        <v>27</v>
      </c>
    </row>
    <row r="2482" spans="1:19" x14ac:dyDescent="0.35">
      <c r="A2482" t="s">
        <v>62</v>
      </c>
      <c r="B2482">
        <v>36</v>
      </c>
      <c r="C2482" t="s">
        <v>244</v>
      </c>
      <c r="D2482">
        <v>149</v>
      </c>
      <c r="E2482" t="s">
        <v>245</v>
      </c>
      <c r="F2482" t="s">
        <v>246</v>
      </c>
      <c r="G2482" t="s">
        <v>23</v>
      </c>
      <c r="H2482">
        <v>372</v>
      </c>
      <c r="I2482" t="s">
        <v>24</v>
      </c>
      <c r="J2482" t="s">
        <v>26</v>
      </c>
      <c r="K2482">
        <v>6</v>
      </c>
      <c r="L2482">
        <v>1</v>
      </c>
      <c r="M2482" t="s">
        <v>25</v>
      </c>
      <c r="N2482">
        <v>21</v>
      </c>
      <c r="O2482" t="s">
        <v>30</v>
      </c>
      <c r="P2482" t="s">
        <v>25</v>
      </c>
      <c r="Q2482">
        <v>30</v>
      </c>
      <c r="R2482" s="5">
        <f>(2/3)*287</f>
        <v>191.33333333333331</v>
      </c>
      <c r="S2482" t="s">
        <v>27</v>
      </c>
    </row>
    <row r="2483" spans="1:19" x14ac:dyDescent="0.35">
      <c r="A2483" t="s">
        <v>63</v>
      </c>
      <c r="B2483">
        <v>37</v>
      </c>
      <c r="C2483" t="s">
        <v>244</v>
      </c>
      <c r="D2483">
        <v>149</v>
      </c>
      <c r="E2483" t="s">
        <v>245</v>
      </c>
      <c r="F2483" t="s">
        <v>246</v>
      </c>
      <c r="G2483" t="s">
        <v>23</v>
      </c>
      <c r="H2483">
        <v>475</v>
      </c>
      <c r="I2483" t="s">
        <v>24</v>
      </c>
      <c r="J2483" t="s">
        <v>26</v>
      </c>
      <c r="K2483">
        <v>6</v>
      </c>
      <c r="L2483">
        <v>2</v>
      </c>
      <c r="M2483" t="s">
        <v>25</v>
      </c>
      <c r="N2483" t="s">
        <v>26</v>
      </c>
      <c r="O2483" t="s">
        <v>30</v>
      </c>
      <c r="P2483" t="s">
        <v>30</v>
      </c>
      <c r="Q2483">
        <v>40</v>
      </c>
      <c r="R2483">
        <f>2*170</f>
        <v>340</v>
      </c>
      <c r="S2483" t="s">
        <v>27</v>
      </c>
    </row>
    <row r="2484" spans="1:19" x14ac:dyDescent="0.35">
      <c r="A2484" t="s">
        <v>64</v>
      </c>
      <c r="B2484">
        <v>38</v>
      </c>
      <c r="C2484" t="s">
        <v>244</v>
      </c>
      <c r="D2484">
        <v>149</v>
      </c>
      <c r="E2484" t="s">
        <v>245</v>
      </c>
      <c r="F2484" t="s">
        <v>246</v>
      </c>
      <c r="G2484" t="s">
        <v>23</v>
      </c>
      <c r="H2484">
        <v>115</v>
      </c>
      <c r="I2484" t="s">
        <v>24</v>
      </c>
      <c r="J2484" t="s">
        <v>26</v>
      </c>
      <c r="K2484">
        <v>6</v>
      </c>
      <c r="L2484">
        <v>2</v>
      </c>
      <c r="M2484" t="s">
        <v>25</v>
      </c>
      <c r="N2484" t="s">
        <v>26</v>
      </c>
      <c r="O2484" t="s">
        <v>30</v>
      </c>
      <c r="P2484" t="s">
        <v>25</v>
      </c>
      <c r="Q2484">
        <v>24</v>
      </c>
      <c r="R2484">
        <f>2*90</f>
        <v>180</v>
      </c>
      <c r="S2484" t="s">
        <v>31</v>
      </c>
    </row>
    <row r="2485" spans="1:19" x14ac:dyDescent="0.35">
      <c r="A2485" t="s">
        <v>65</v>
      </c>
      <c r="B2485">
        <v>39</v>
      </c>
      <c r="C2485" t="s">
        <v>244</v>
      </c>
      <c r="D2485">
        <v>149</v>
      </c>
      <c r="E2485" t="s">
        <v>245</v>
      </c>
      <c r="F2485" t="s">
        <v>246</v>
      </c>
      <c r="G2485" t="s">
        <v>23</v>
      </c>
      <c r="H2485">
        <v>428.5</v>
      </c>
      <c r="I2485" t="s">
        <v>24</v>
      </c>
      <c r="J2485" t="s">
        <v>26</v>
      </c>
      <c r="K2485">
        <v>6</v>
      </c>
      <c r="L2485">
        <v>1</v>
      </c>
      <c r="M2485" t="s">
        <v>25</v>
      </c>
      <c r="N2485" t="s">
        <v>26</v>
      </c>
      <c r="O2485" t="s">
        <v>30</v>
      </c>
      <c r="P2485" t="s">
        <v>25</v>
      </c>
      <c r="Q2485">
        <v>30</v>
      </c>
      <c r="R2485">
        <v>453.5</v>
      </c>
      <c r="S2485" t="s">
        <v>31</v>
      </c>
    </row>
    <row r="2486" spans="1:19" x14ac:dyDescent="0.35">
      <c r="A2486" t="s">
        <v>66</v>
      </c>
      <c r="B2486">
        <v>40</v>
      </c>
      <c r="C2486" t="s">
        <v>244</v>
      </c>
      <c r="D2486">
        <v>149</v>
      </c>
      <c r="E2486" t="s">
        <v>245</v>
      </c>
      <c r="F2486" t="s">
        <v>246</v>
      </c>
      <c r="G2486" t="s">
        <v>23</v>
      </c>
      <c r="H2486">
        <v>150</v>
      </c>
      <c r="I2486" t="s">
        <v>24</v>
      </c>
      <c r="J2486" t="s">
        <v>26</v>
      </c>
      <c r="K2486">
        <v>6</v>
      </c>
      <c r="L2486">
        <v>2</v>
      </c>
      <c r="M2486" t="s">
        <v>25</v>
      </c>
      <c r="N2486" t="s">
        <v>26</v>
      </c>
      <c r="O2486" t="s">
        <v>30</v>
      </c>
      <c r="P2486" t="s">
        <v>30</v>
      </c>
      <c r="Q2486">
        <v>40</v>
      </c>
      <c r="R2486">
        <f>2*225</f>
        <v>450</v>
      </c>
      <c r="S2486" t="s">
        <v>31</v>
      </c>
    </row>
    <row r="2487" spans="1:19" x14ac:dyDescent="0.35">
      <c r="A2487" t="s">
        <v>67</v>
      </c>
      <c r="B2487">
        <v>41</v>
      </c>
      <c r="C2487" t="s">
        <v>244</v>
      </c>
      <c r="D2487">
        <v>149</v>
      </c>
      <c r="E2487" t="s">
        <v>245</v>
      </c>
      <c r="F2487" t="s">
        <v>246</v>
      </c>
      <c r="G2487" t="s">
        <v>23</v>
      </c>
      <c r="H2487">
        <v>225</v>
      </c>
      <c r="I2487" t="s">
        <v>24</v>
      </c>
      <c r="J2487" t="s">
        <v>26</v>
      </c>
      <c r="K2487">
        <v>6</v>
      </c>
      <c r="L2487">
        <v>2</v>
      </c>
      <c r="M2487" t="s">
        <v>25</v>
      </c>
      <c r="N2487" t="s">
        <v>26</v>
      </c>
      <c r="O2487" t="s">
        <v>25</v>
      </c>
      <c r="P2487" t="s">
        <v>25</v>
      </c>
      <c r="Q2487">
        <v>30</v>
      </c>
      <c r="R2487">
        <f>2*150</f>
        <v>300</v>
      </c>
      <c r="S2487" t="s">
        <v>25</v>
      </c>
    </row>
    <row r="2488" spans="1:19" x14ac:dyDescent="0.35">
      <c r="A2488" t="s">
        <v>68</v>
      </c>
      <c r="B2488">
        <v>42</v>
      </c>
      <c r="C2488" t="s">
        <v>244</v>
      </c>
      <c r="D2488">
        <v>149</v>
      </c>
      <c r="E2488" t="s">
        <v>245</v>
      </c>
      <c r="F2488" t="s">
        <v>246</v>
      </c>
      <c r="G2488" t="s">
        <v>23</v>
      </c>
      <c r="H2488">
        <v>35</v>
      </c>
      <c r="I2488" t="s">
        <v>24</v>
      </c>
      <c r="J2488" t="s">
        <v>26</v>
      </c>
      <c r="K2488">
        <v>6</v>
      </c>
      <c r="L2488">
        <v>1</v>
      </c>
      <c r="M2488" t="s">
        <v>25</v>
      </c>
      <c r="N2488">
        <v>18</v>
      </c>
      <c r="O2488" t="s">
        <v>25</v>
      </c>
      <c r="P2488" t="s">
        <v>25</v>
      </c>
      <c r="Q2488">
        <v>30</v>
      </c>
      <c r="R2488">
        <v>360</v>
      </c>
      <c r="S2488" t="s">
        <v>31</v>
      </c>
    </row>
    <row r="2489" spans="1:19" x14ac:dyDescent="0.35">
      <c r="A2489" t="s">
        <v>69</v>
      </c>
      <c r="B2489">
        <v>44</v>
      </c>
      <c r="C2489" t="s">
        <v>244</v>
      </c>
      <c r="D2489">
        <v>149</v>
      </c>
      <c r="E2489" t="s">
        <v>245</v>
      </c>
      <c r="F2489" t="s">
        <v>246</v>
      </c>
      <c r="G2489" t="s">
        <v>23</v>
      </c>
      <c r="H2489">
        <v>580</v>
      </c>
      <c r="I2489" t="s">
        <v>24</v>
      </c>
      <c r="J2489" t="s">
        <v>26</v>
      </c>
      <c r="K2489">
        <v>6</v>
      </c>
      <c r="L2489">
        <v>1</v>
      </c>
      <c r="M2489" t="s">
        <v>25</v>
      </c>
      <c r="N2489" t="s">
        <v>26</v>
      </c>
      <c r="O2489" t="s">
        <v>30</v>
      </c>
      <c r="P2489" t="s">
        <v>25</v>
      </c>
      <c r="Q2489">
        <v>24</v>
      </c>
      <c r="R2489">
        <v>580</v>
      </c>
      <c r="S2489" t="s">
        <v>27</v>
      </c>
    </row>
    <row r="2490" spans="1:19" x14ac:dyDescent="0.35">
      <c r="A2490" t="s">
        <v>70</v>
      </c>
      <c r="B2490">
        <v>45</v>
      </c>
      <c r="C2490" t="s">
        <v>244</v>
      </c>
      <c r="D2490">
        <v>149</v>
      </c>
      <c r="E2490" t="s">
        <v>245</v>
      </c>
      <c r="F2490" t="s">
        <v>246</v>
      </c>
      <c r="G2490" t="s">
        <v>23</v>
      </c>
      <c r="H2490">
        <v>175</v>
      </c>
      <c r="I2490" t="s">
        <v>24</v>
      </c>
      <c r="J2490" t="s">
        <v>26</v>
      </c>
      <c r="K2490">
        <v>6</v>
      </c>
      <c r="L2490">
        <v>2</v>
      </c>
      <c r="M2490" t="s">
        <v>25</v>
      </c>
      <c r="N2490" t="s">
        <v>26</v>
      </c>
      <c r="O2490" t="s">
        <v>25</v>
      </c>
      <c r="P2490" t="s">
        <v>25</v>
      </c>
      <c r="Q2490">
        <v>30</v>
      </c>
      <c r="R2490">
        <v>300</v>
      </c>
      <c r="S2490" t="s">
        <v>27</v>
      </c>
    </row>
    <row r="2491" spans="1:19" x14ac:dyDescent="0.35">
      <c r="A2491" t="s">
        <v>71</v>
      </c>
      <c r="B2491">
        <v>46</v>
      </c>
      <c r="C2491" t="s">
        <v>244</v>
      </c>
      <c r="D2491">
        <v>149</v>
      </c>
      <c r="E2491" t="s">
        <v>245</v>
      </c>
      <c r="F2491" t="s">
        <v>246</v>
      </c>
      <c r="G2491" t="s">
        <v>23</v>
      </c>
      <c r="H2491">
        <v>175</v>
      </c>
      <c r="I2491" t="s">
        <v>24</v>
      </c>
      <c r="J2491" t="s">
        <v>26</v>
      </c>
      <c r="K2491">
        <v>6</v>
      </c>
      <c r="L2491">
        <v>2</v>
      </c>
      <c r="M2491" t="s">
        <v>25</v>
      </c>
      <c r="N2491">
        <v>18</v>
      </c>
      <c r="O2491" t="s">
        <v>25</v>
      </c>
      <c r="P2491" t="s">
        <v>25</v>
      </c>
      <c r="Q2491">
        <v>32</v>
      </c>
      <c r="R2491">
        <v>100</v>
      </c>
      <c r="S2491" t="s">
        <v>27</v>
      </c>
    </row>
    <row r="2492" spans="1:19" x14ac:dyDescent="0.35">
      <c r="A2492" t="s">
        <v>72</v>
      </c>
      <c r="B2492">
        <v>47</v>
      </c>
      <c r="C2492" t="s">
        <v>244</v>
      </c>
      <c r="D2492">
        <v>149</v>
      </c>
      <c r="E2492" t="s">
        <v>245</v>
      </c>
      <c r="F2492" t="s">
        <v>246</v>
      </c>
      <c r="G2492" t="s">
        <v>23</v>
      </c>
      <c r="H2492">
        <v>135</v>
      </c>
      <c r="I2492" t="s">
        <v>24</v>
      </c>
      <c r="J2492" t="s">
        <v>26</v>
      </c>
      <c r="K2492">
        <v>6</v>
      </c>
      <c r="L2492">
        <v>1</v>
      </c>
      <c r="M2492" t="s">
        <v>25</v>
      </c>
      <c r="N2492" t="s">
        <v>26</v>
      </c>
      <c r="O2492" t="s">
        <v>30</v>
      </c>
      <c r="P2492" t="s">
        <v>25</v>
      </c>
      <c r="Q2492">
        <v>40</v>
      </c>
      <c r="R2492">
        <v>360</v>
      </c>
      <c r="S2492" t="s">
        <v>31</v>
      </c>
    </row>
    <row r="2493" spans="1:19" x14ac:dyDescent="0.35">
      <c r="A2493" t="s">
        <v>73</v>
      </c>
      <c r="B2493">
        <v>48</v>
      </c>
      <c r="C2493" t="s">
        <v>244</v>
      </c>
      <c r="D2493">
        <v>149</v>
      </c>
      <c r="E2493" t="s">
        <v>245</v>
      </c>
      <c r="F2493" t="s">
        <v>246</v>
      </c>
      <c r="G2493" t="s">
        <v>23</v>
      </c>
      <c r="H2493">
        <v>515</v>
      </c>
      <c r="I2493" t="s">
        <v>24</v>
      </c>
      <c r="J2493" t="s">
        <v>26</v>
      </c>
      <c r="K2493">
        <v>6</v>
      </c>
      <c r="L2493">
        <v>2</v>
      </c>
      <c r="M2493" t="s">
        <v>25</v>
      </c>
      <c r="N2493">
        <v>18</v>
      </c>
      <c r="O2493" t="s">
        <v>25</v>
      </c>
      <c r="P2493" t="s">
        <v>25</v>
      </c>
      <c r="Q2493">
        <v>34</v>
      </c>
      <c r="R2493">
        <f>2*195</f>
        <v>390</v>
      </c>
      <c r="S2493" t="s">
        <v>25</v>
      </c>
    </row>
    <row r="2494" spans="1:19" x14ac:dyDescent="0.35">
      <c r="A2494" t="s">
        <v>74</v>
      </c>
      <c r="B2494">
        <v>49</v>
      </c>
      <c r="C2494" t="s">
        <v>244</v>
      </c>
      <c r="D2494">
        <v>149</v>
      </c>
      <c r="E2494" t="s">
        <v>245</v>
      </c>
      <c r="F2494" t="s">
        <v>246</v>
      </c>
      <c r="G2494" t="s">
        <v>23</v>
      </c>
      <c r="H2494">
        <v>150</v>
      </c>
      <c r="I2494" t="s">
        <v>24</v>
      </c>
      <c r="J2494" t="s">
        <v>26</v>
      </c>
      <c r="K2494">
        <v>6</v>
      </c>
      <c r="L2494">
        <v>1</v>
      </c>
      <c r="M2494" t="s">
        <v>25</v>
      </c>
      <c r="N2494" t="s">
        <v>26</v>
      </c>
      <c r="O2494" t="s">
        <v>30</v>
      </c>
      <c r="P2494" t="s">
        <v>25</v>
      </c>
      <c r="Q2494">
        <v>24</v>
      </c>
      <c r="R2494">
        <v>83</v>
      </c>
      <c r="S2494" t="s">
        <v>27</v>
      </c>
    </row>
    <row r="2495" spans="1:19" x14ac:dyDescent="0.35">
      <c r="A2495" t="s">
        <v>75</v>
      </c>
      <c r="B2495">
        <v>50</v>
      </c>
      <c r="C2495" t="s">
        <v>244</v>
      </c>
      <c r="D2495">
        <v>149</v>
      </c>
      <c r="E2495" t="s">
        <v>245</v>
      </c>
      <c r="F2495" t="s">
        <v>246</v>
      </c>
      <c r="G2495" t="s">
        <v>23</v>
      </c>
      <c r="H2495">
        <v>100</v>
      </c>
      <c r="I2495" t="s">
        <v>24</v>
      </c>
      <c r="J2495" t="s">
        <v>26</v>
      </c>
      <c r="K2495">
        <v>6</v>
      </c>
      <c r="L2495">
        <v>1</v>
      </c>
      <c r="M2495" t="s">
        <v>25</v>
      </c>
      <c r="N2495">
        <v>18</v>
      </c>
      <c r="O2495" t="s">
        <v>25</v>
      </c>
      <c r="P2495" t="s">
        <v>25</v>
      </c>
      <c r="Q2495">
        <v>24</v>
      </c>
      <c r="R2495">
        <v>175</v>
      </c>
      <c r="S2495" t="s">
        <v>27</v>
      </c>
    </row>
    <row r="2496" spans="1:19" x14ac:dyDescent="0.35">
      <c r="A2496" t="s">
        <v>76</v>
      </c>
      <c r="B2496">
        <v>51</v>
      </c>
      <c r="C2496" t="s">
        <v>244</v>
      </c>
      <c r="D2496">
        <v>149</v>
      </c>
      <c r="E2496" t="s">
        <v>245</v>
      </c>
      <c r="F2496" t="s">
        <v>246</v>
      </c>
      <c r="G2496" t="s">
        <v>23</v>
      </c>
      <c r="H2496">
        <v>200</v>
      </c>
      <c r="I2496" t="s">
        <v>24</v>
      </c>
      <c r="J2496" t="s">
        <v>26</v>
      </c>
      <c r="K2496">
        <v>6</v>
      </c>
      <c r="L2496">
        <v>1</v>
      </c>
      <c r="M2496" t="s">
        <v>25</v>
      </c>
      <c r="N2496" t="s">
        <v>26</v>
      </c>
      <c r="O2496" t="s">
        <v>25</v>
      </c>
      <c r="P2496" t="s">
        <v>25</v>
      </c>
      <c r="Q2496">
        <v>30</v>
      </c>
      <c r="R2496">
        <f>2*175</f>
        <v>350</v>
      </c>
      <c r="S2496" t="s">
        <v>27</v>
      </c>
    </row>
    <row r="2497" spans="1:19" x14ac:dyDescent="0.35">
      <c r="A2497" t="s">
        <v>77</v>
      </c>
      <c r="B2497">
        <v>53</v>
      </c>
      <c r="C2497" t="s">
        <v>244</v>
      </c>
      <c r="D2497">
        <v>149</v>
      </c>
      <c r="E2497" t="s">
        <v>245</v>
      </c>
      <c r="F2497" t="s">
        <v>246</v>
      </c>
      <c r="G2497" t="s">
        <v>23</v>
      </c>
      <c r="H2497">
        <v>286</v>
      </c>
      <c r="I2497" t="s">
        <v>24</v>
      </c>
      <c r="J2497" t="s">
        <v>26</v>
      </c>
      <c r="K2497">
        <v>6</v>
      </c>
      <c r="L2497">
        <v>2</v>
      </c>
      <c r="M2497" t="s">
        <v>25</v>
      </c>
      <c r="N2497">
        <v>18</v>
      </c>
      <c r="O2497" t="s">
        <v>30</v>
      </c>
      <c r="P2497" t="s">
        <v>25</v>
      </c>
      <c r="Q2497">
        <v>30</v>
      </c>
      <c r="R2497">
        <f>2*91</f>
        <v>182</v>
      </c>
      <c r="S2497" t="s">
        <v>31</v>
      </c>
    </row>
    <row r="2498" spans="1:19" x14ac:dyDescent="0.35">
      <c r="A2498" t="s">
        <v>79</v>
      </c>
      <c r="B2498">
        <v>54</v>
      </c>
      <c r="C2498" t="s">
        <v>244</v>
      </c>
      <c r="D2498">
        <v>149</v>
      </c>
      <c r="E2498" t="s">
        <v>245</v>
      </c>
      <c r="F2498" t="s">
        <v>246</v>
      </c>
      <c r="G2498" t="s">
        <v>23</v>
      </c>
      <c r="H2498">
        <v>300</v>
      </c>
      <c r="I2498" t="s">
        <v>24</v>
      </c>
      <c r="J2498" t="s">
        <v>26</v>
      </c>
      <c r="K2498">
        <v>6</v>
      </c>
      <c r="L2498">
        <v>2</v>
      </c>
      <c r="M2498" t="s">
        <v>25</v>
      </c>
      <c r="N2498">
        <v>18</v>
      </c>
      <c r="O2498" t="s">
        <v>30</v>
      </c>
      <c r="P2498" t="s">
        <v>25</v>
      </c>
      <c r="Q2498">
        <v>36</v>
      </c>
      <c r="R2498">
        <f>2*250</f>
        <v>500</v>
      </c>
      <c r="S2498" t="s">
        <v>25</v>
      </c>
    </row>
    <row r="2499" spans="1:19" x14ac:dyDescent="0.35">
      <c r="A2499" t="s">
        <v>80</v>
      </c>
      <c r="B2499">
        <v>55</v>
      </c>
      <c r="C2499" t="s">
        <v>244</v>
      </c>
      <c r="D2499">
        <v>149</v>
      </c>
      <c r="E2499" t="s">
        <v>245</v>
      </c>
      <c r="F2499" t="s">
        <v>246</v>
      </c>
      <c r="G2499" t="s">
        <v>23</v>
      </c>
      <c r="H2499">
        <v>115</v>
      </c>
      <c r="I2499" t="s">
        <v>24</v>
      </c>
      <c r="J2499" t="s">
        <v>26</v>
      </c>
      <c r="K2499">
        <v>6</v>
      </c>
      <c r="L2499">
        <v>2</v>
      </c>
      <c r="M2499" t="s">
        <v>25</v>
      </c>
      <c r="N2499" t="s">
        <v>26</v>
      </c>
      <c r="O2499" t="s">
        <v>25</v>
      </c>
      <c r="P2499" t="s">
        <v>25</v>
      </c>
      <c r="Q2499">
        <v>30</v>
      </c>
      <c r="R2499">
        <v>160</v>
      </c>
      <c r="S2499" t="s">
        <v>27</v>
      </c>
    </row>
    <row r="2500" spans="1:19" x14ac:dyDescent="0.35">
      <c r="A2500" t="s">
        <v>81</v>
      </c>
      <c r="B2500">
        <v>56</v>
      </c>
      <c r="C2500" t="s">
        <v>244</v>
      </c>
      <c r="D2500">
        <v>149</v>
      </c>
      <c r="E2500" t="s">
        <v>245</v>
      </c>
      <c r="F2500" t="s">
        <v>246</v>
      </c>
      <c r="G2500" t="s">
        <v>23</v>
      </c>
      <c r="H2500">
        <v>300</v>
      </c>
      <c r="I2500" t="s">
        <v>24</v>
      </c>
      <c r="J2500" t="s">
        <v>26</v>
      </c>
      <c r="K2500">
        <v>6</v>
      </c>
      <c r="L2500">
        <v>2</v>
      </c>
      <c r="M2500" t="s">
        <v>25</v>
      </c>
      <c r="N2500" t="s">
        <v>26</v>
      </c>
      <c r="O2500" t="s">
        <v>25</v>
      </c>
      <c r="P2500" t="s">
        <v>25</v>
      </c>
      <c r="Q2500">
        <v>24</v>
      </c>
      <c r="R2500">
        <f>2*65</f>
        <v>130</v>
      </c>
      <c r="S2500" t="s">
        <v>27</v>
      </c>
    </row>
    <row r="2501" spans="1:19" x14ac:dyDescent="0.35">
      <c r="A2501" t="s">
        <v>19</v>
      </c>
      <c r="B2501">
        <v>1</v>
      </c>
      <c r="C2501" t="s">
        <v>247</v>
      </c>
      <c r="D2501">
        <v>150</v>
      </c>
      <c r="E2501" t="s">
        <v>248</v>
      </c>
      <c r="F2501" t="s">
        <v>246</v>
      </c>
      <c r="G2501" t="s">
        <v>23</v>
      </c>
      <c r="H2501">
        <v>100</v>
      </c>
      <c r="I2501" t="s">
        <v>178</v>
      </c>
      <c r="J2501" t="s">
        <v>26</v>
      </c>
      <c r="K2501">
        <v>3</v>
      </c>
      <c r="L2501">
        <v>1</v>
      </c>
      <c r="M2501" t="s">
        <v>25</v>
      </c>
      <c r="N2501">
        <v>18</v>
      </c>
      <c r="O2501" t="s">
        <v>30</v>
      </c>
      <c r="P2501" t="s">
        <v>25</v>
      </c>
      <c r="Q2501">
        <v>12</v>
      </c>
      <c r="R2501">
        <f>2*75</f>
        <v>150</v>
      </c>
      <c r="S2501" t="s">
        <v>25</v>
      </c>
    </row>
    <row r="2502" spans="1:19" x14ac:dyDescent="0.35">
      <c r="A2502" t="s">
        <v>28</v>
      </c>
      <c r="B2502">
        <v>2</v>
      </c>
      <c r="C2502" t="s">
        <v>247</v>
      </c>
      <c r="D2502">
        <v>150</v>
      </c>
      <c r="E2502" t="s">
        <v>248</v>
      </c>
      <c r="F2502" t="s">
        <v>246</v>
      </c>
      <c r="G2502" t="s">
        <v>23</v>
      </c>
      <c r="H2502">
        <v>200</v>
      </c>
      <c r="I2502" t="s">
        <v>178</v>
      </c>
      <c r="J2502" t="s">
        <v>26</v>
      </c>
      <c r="K2502">
        <v>3</v>
      </c>
      <c r="L2502">
        <v>1</v>
      </c>
      <c r="M2502" t="s">
        <v>25</v>
      </c>
      <c r="N2502" t="s">
        <v>26</v>
      </c>
      <c r="O2502" t="s">
        <v>30</v>
      </c>
      <c r="P2502" t="s">
        <v>25</v>
      </c>
      <c r="Q2502">
        <v>10</v>
      </c>
      <c r="R2502">
        <v>100</v>
      </c>
      <c r="S2502" t="s">
        <v>27</v>
      </c>
    </row>
    <row r="2503" spans="1:19" x14ac:dyDescent="0.35">
      <c r="A2503" t="s">
        <v>32</v>
      </c>
      <c r="B2503">
        <v>4</v>
      </c>
      <c r="C2503" t="s">
        <v>247</v>
      </c>
      <c r="D2503">
        <v>150</v>
      </c>
      <c r="E2503" t="s">
        <v>248</v>
      </c>
      <c r="F2503" t="s">
        <v>246</v>
      </c>
      <c r="G2503" t="s">
        <v>23</v>
      </c>
      <c r="H2503">
        <v>200</v>
      </c>
      <c r="I2503" t="s">
        <v>178</v>
      </c>
      <c r="J2503" t="s">
        <v>26</v>
      </c>
      <c r="K2503">
        <v>3</v>
      </c>
      <c r="L2503">
        <v>2</v>
      </c>
      <c r="M2503" t="s">
        <v>25</v>
      </c>
      <c r="N2503">
        <v>18</v>
      </c>
      <c r="O2503" t="s">
        <v>30</v>
      </c>
      <c r="P2503" t="s">
        <v>25</v>
      </c>
      <c r="Q2503">
        <v>20</v>
      </c>
      <c r="R2503">
        <v>100</v>
      </c>
      <c r="S2503" t="s">
        <v>27</v>
      </c>
    </row>
    <row r="2504" spans="1:19" x14ac:dyDescent="0.35">
      <c r="A2504" t="s">
        <v>33</v>
      </c>
      <c r="B2504">
        <v>5</v>
      </c>
      <c r="C2504" t="s">
        <v>247</v>
      </c>
      <c r="D2504">
        <v>150</v>
      </c>
      <c r="E2504" t="s">
        <v>248</v>
      </c>
      <c r="F2504" t="s">
        <v>246</v>
      </c>
      <c r="G2504" t="s">
        <v>23</v>
      </c>
      <c r="H2504">
        <v>40</v>
      </c>
      <c r="I2504" t="s">
        <v>178</v>
      </c>
      <c r="J2504" t="s">
        <v>26</v>
      </c>
      <c r="K2504">
        <v>3</v>
      </c>
      <c r="L2504">
        <v>1</v>
      </c>
      <c r="M2504" t="s">
        <v>25</v>
      </c>
      <c r="O2504" t="s">
        <v>30</v>
      </c>
      <c r="P2504" t="s">
        <v>25</v>
      </c>
      <c r="Q2504">
        <v>12</v>
      </c>
      <c r="R2504">
        <v>25</v>
      </c>
      <c r="S2504" t="s">
        <v>25</v>
      </c>
    </row>
    <row r="2505" spans="1:19" x14ac:dyDescent="0.35">
      <c r="A2505" t="s">
        <v>34</v>
      </c>
      <c r="B2505">
        <v>6</v>
      </c>
      <c r="C2505" t="s">
        <v>247</v>
      </c>
      <c r="D2505">
        <v>150</v>
      </c>
      <c r="E2505" t="s">
        <v>248</v>
      </c>
      <c r="F2505" t="s">
        <v>246</v>
      </c>
      <c r="G2505" t="s">
        <v>23</v>
      </c>
      <c r="H2505">
        <v>700</v>
      </c>
      <c r="I2505" t="s">
        <v>178</v>
      </c>
      <c r="J2505" t="s">
        <v>26</v>
      </c>
      <c r="K2505">
        <v>3</v>
      </c>
      <c r="L2505">
        <v>2</v>
      </c>
      <c r="M2505" t="s">
        <v>30</v>
      </c>
      <c r="N2505" t="s">
        <v>26</v>
      </c>
      <c r="O2505" t="s">
        <v>25</v>
      </c>
      <c r="P2505" t="s">
        <v>25</v>
      </c>
      <c r="Q2505">
        <v>20</v>
      </c>
      <c r="R2505">
        <v>350</v>
      </c>
      <c r="S2505" t="s">
        <v>27</v>
      </c>
    </row>
    <row r="2506" spans="1:19" x14ac:dyDescent="0.35">
      <c r="A2506" t="s">
        <v>35</v>
      </c>
      <c r="B2506">
        <v>8</v>
      </c>
      <c r="C2506" t="s">
        <v>247</v>
      </c>
      <c r="D2506">
        <v>150</v>
      </c>
      <c r="E2506" t="s">
        <v>248</v>
      </c>
      <c r="F2506" t="s">
        <v>246</v>
      </c>
      <c r="G2506" t="s">
        <v>23</v>
      </c>
      <c r="H2506">
        <v>130</v>
      </c>
      <c r="I2506" t="s">
        <v>178</v>
      </c>
      <c r="J2506" t="s">
        <v>26</v>
      </c>
      <c r="K2506">
        <v>3</v>
      </c>
      <c r="L2506">
        <v>1</v>
      </c>
      <c r="M2506" t="s">
        <v>25</v>
      </c>
      <c r="N2506">
        <v>18</v>
      </c>
      <c r="O2506" t="s">
        <v>25</v>
      </c>
      <c r="P2506" t="s">
        <v>25</v>
      </c>
      <c r="Q2506">
        <v>20</v>
      </c>
      <c r="R2506" t="s">
        <v>26</v>
      </c>
      <c r="S2506" t="s">
        <v>27</v>
      </c>
    </row>
    <row r="2507" spans="1:19" x14ac:dyDescent="0.35">
      <c r="A2507" t="s">
        <v>36</v>
      </c>
      <c r="B2507">
        <v>9</v>
      </c>
      <c r="C2507" t="s">
        <v>247</v>
      </c>
      <c r="D2507">
        <v>150</v>
      </c>
      <c r="E2507" t="s">
        <v>248</v>
      </c>
      <c r="F2507" t="s">
        <v>246</v>
      </c>
      <c r="G2507" t="s">
        <v>25</v>
      </c>
      <c r="H2507" t="s">
        <v>26</v>
      </c>
      <c r="I2507" t="s">
        <v>26</v>
      </c>
      <c r="J2507" t="s">
        <v>26</v>
      </c>
      <c r="K2507" t="s">
        <v>26</v>
      </c>
      <c r="L2507" t="s">
        <v>26</v>
      </c>
      <c r="M2507" t="s">
        <v>26</v>
      </c>
      <c r="N2507" t="s">
        <v>26</v>
      </c>
      <c r="O2507" t="s">
        <v>26</v>
      </c>
      <c r="P2507" t="s">
        <v>26</v>
      </c>
      <c r="Q2507" t="s">
        <v>26</v>
      </c>
      <c r="R2507" t="s">
        <v>26</v>
      </c>
      <c r="S2507" t="s">
        <v>26</v>
      </c>
    </row>
    <row r="2508" spans="1:19" x14ac:dyDescent="0.35">
      <c r="A2508" t="s">
        <v>37</v>
      </c>
      <c r="B2508">
        <v>10</v>
      </c>
      <c r="C2508" t="s">
        <v>247</v>
      </c>
      <c r="D2508">
        <v>150</v>
      </c>
      <c r="E2508" t="s">
        <v>248</v>
      </c>
      <c r="F2508" t="s">
        <v>246</v>
      </c>
      <c r="G2508" t="s">
        <v>23</v>
      </c>
      <c r="H2508">
        <v>12</v>
      </c>
      <c r="I2508" t="s">
        <v>178</v>
      </c>
      <c r="J2508" t="s">
        <v>26</v>
      </c>
      <c r="K2508">
        <v>3</v>
      </c>
      <c r="L2508">
        <v>1</v>
      </c>
      <c r="M2508" t="s">
        <v>25</v>
      </c>
      <c r="N2508" t="s">
        <v>26</v>
      </c>
      <c r="O2508" t="s">
        <v>25</v>
      </c>
      <c r="P2508" t="s">
        <v>25</v>
      </c>
      <c r="Q2508">
        <v>12</v>
      </c>
      <c r="R2508" t="s">
        <v>26</v>
      </c>
      <c r="S2508" t="s">
        <v>31</v>
      </c>
    </row>
    <row r="2509" spans="1:19" x14ac:dyDescent="0.35">
      <c r="A2509" t="s">
        <v>38</v>
      </c>
      <c r="B2509">
        <v>11</v>
      </c>
      <c r="C2509" t="s">
        <v>247</v>
      </c>
      <c r="D2509">
        <v>150</v>
      </c>
      <c r="E2509" t="s">
        <v>248</v>
      </c>
      <c r="F2509" t="s">
        <v>246</v>
      </c>
      <c r="G2509" t="s">
        <v>25</v>
      </c>
      <c r="H2509" t="s">
        <v>26</v>
      </c>
      <c r="I2509" t="s">
        <v>26</v>
      </c>
      <c r="J2509" t="s">
        <v>26</v>
      </c>
      <c r="K2509" t="s">
        <v>26</v>
      </c>
      <c r="L2509" t="s">
        <v>26</v>
      </c>
      <c r="M2509" t="s">
        <v>26</v>
      </c>
      <c r="N2509" t="s">
        <v>26</v>
      </c>
      <c r="O2509" t="s">
        <v>26</v>
      </c>
      <c r="P2509" t="s">
        <v>26</v>
      </c>
      <c r="Q2509" t="s">
        <v>26</v>
      </c>
      <c r="R2509" t="s">
        <v>26</v>
      </c>
      <c r="S2509" t="s">
        <v>26</v>
      </c>
    </row>
    <row r="2510" spans="1:19" x14ac:dyDescent="0.35">
      <c r="A2510" t="s">
        <v>39</v>
      </c>
      <c r="B2510">
        <v>12</v>
      </c>
      <c r="C2510" t="s">
        <v>247</v>
      </c>
      <c r="D2510">
        <v>150</v>
      </c>
      <c r="E2510" t="s">
        <v>248</v>
      </c>
      <c r="F2510" t="s">
        <v>246</v>
      </c>
      <c r="G2510" t="s">
        <v>25</v>
      </c>
      <c r="H2510" t="s">
        <v>26</v>
      </c>
      <c r="I2510" t="s">
        <v>26</v>
      </c>
      <c r="J2510" t="s">
        <v>26</v>
      </c>
      <c r="K2510" t="s">
        <v>26</v>
      </c>
      <c r="L2510" t="s">
        <v>26</v>
      </c>
      <c r="M2510" t="s">
        <v>26</v>
      </c>
      <c r="N2510" t="s">
        <v>26</v>
      </c>
      <c r="O2510" t="s">
        <v>26</v>
      </c>
      <c r="P2510" t="s">
        <v>26</v>
      </c>
      <c r="Q2510" t="s">
        <v>26</v>
      </c>
      <c r="R2510" t="s">
        <v>26</v>
      </c>
      <c r="S2510" t="s">
        <v>26</v>
      </c>
    </row>
    <row r="2511" spans="1:19" x14ac:dyDescent="0.35">
      <c r="A2511" t="s">
        <v>40</v>
      </c>
      <c r="B2511">
        <v>13</v>
      </c>
      <c r="C2511" t="s">
        <v>247</v>
      </c>
      <c r="D2511">
        <v>150</v>
      </c>
      <c r="E2511" t="s">
        <v>248</v>
      </c>
      <c r="F2511" t="s">
        <v>246</v>
      </c>
      <c r="G2511" t="s">
        <v>23</v>
      </c>
      <c r="H2511">
        <v>5</v>
      </c>
      <c r="I2511" t="s">
        <v>178</v>
      </c>
      <c r="J2511" t="s">
        <v>26</v>
      </c>
      <c r="K2511">
        <v>3</v>
      </c>
      <c r="L2511">
        <v>2</v>
      </c>
      <c r="M2511" t="s">
        <v>25</v>
      </c>
      <c r="N2511">
        <v>18</v>
      </c>
      <c r="O2511" t="s">
        <v>30</v>
      </c>
      <c r="P2511" t="s">
        <v>25</v>
      </c>
      <c r="Q2511">
        <v>10</v>
      </c>
      <c r="R2511">
        <v>70</v>
      </c>
      <c r="S2511" t="s">
        <v>25</v>
      </c>
    </row>
    <row r="2512" spans="1:19" x14ac:dyDescent="0.35">
      <c r="A2512" t="s">
        <v>41</v>
      </c>
      <c r="B2512">
        <v>15</v>
      </c>
      <c r="C2512" t="s">
        <v>247</v>
      </c>
      <c r="D2512">
        <v>150</v>
      </c>
      <c r="E2512" t="s">
        <v>248</v>
      </c>
      <c r="F2512" t="s">
        <v>246</v>
      </c>
      <c r="G2512" t="s">
        <v>23</v>
      </c>
      <c r="H2512">
        <v>247</v>
      </c>
      <c r="I2512" t="s">
        <v>178</v>
      </c>
      <c r="J2512" t="s">
        <v>26</v>
      </c>
      <c r="K2512">
        <v>3</v>
      </c>
      <c r="L2512">
        <v>1</v>
      </c>
      <c r="M2512" t="s">
        <v>25</v>
      </c>
      <c r="N2512">
        <v>18</v>
      </c>
      <c r="O2512" t="s">
        <v>25</v>
      </c>
      <c r="P2512" t="s">
        <v>25</v>
      </c>
      <c r="Q2512">
        <v>0</v>
      </c>
      <c r="R2512">
        <v>179</v>
      </c>
      <c r="S2512" t="s">
        <v>27</v>
      </c>
    </row>
    <row r="2513" spans="1:19" x14ac:dyDescent="0.35">
      <c r="A2513" t="s">
        <v>42</v>
      </c>
      <c r="B2513">
        <v>16</v>
      </c>
      <c r="C2513" t="s">
        <v>247</v>
      </c>
      <c r="D2513">
        <v>150</v>
      </c>
      <c r="E2513" t="s">
        <v>248</v>
      </c>
      <c r="F2513" t="s">
        <v>246</v>
      </c>
      <c r="G2513" t="s">
        <v>23</v>
      </c>
      <c r="H2513">
        <v>167</v>
      </c>
      <c r="I2513" t="s">
        <v>178</v>
      </c>
      <c r="J2513" t="s">
        <v>26</v>
      </c>
      <c r="K2513">
        <v>3</v>
      </c>
      <c r="L2513">
        <v>2</v>
      </c>
      <c r="M2513" t="s">
        <v>25</v>
      </c>
      <c r="N2513">
        <v>18</v>
      </c>
      <c r="O2513" t="s">
        <v>30</v>
      </c>
      <c r="P2513" t="s">
        <v>25</v>
      </c>
      <c r="Q2513">
        <v>15</v>
      </c>
      <c r="R2513">
        <f>2*75</f>
        <v>150</v>
      </c>
      <c r="S2513" t="s">
        <v>27</v>
      </c>
    </row>
    <row r="2514" spans="1:19" x14ac:dyDescent="0.35">
      <c r="A2514" t="s">
        <v>43</v>
      </c>
      <c r="B2514">
        <v>17</v>
      </c>
      <c r="C2514" t="s">
        <v>247</v>
      </c>
      <c r="D2514">
        <v>150</v>
      </c>
      <c r="E2514" t="s">
        <v>248</v>
      </c>
      <c r="F2514" t="s">
        <v>246</v>
      </c>
      <c r="G2514" t="s">
        <v>23</v>
      </c>
      <c r="H2514">
        <v>50</v>
      </c>
      <c r="I2514" t="s">
        <v>178</v>
      </c>
      <c r="J2514" t="s">
        <v>26</v>
      </c>
      <c r="K2514">
        <v>3</v>
      </c>
      <c r="L2514">
        <v>1</v>
      </c>
      <c r="M2514" t="s">
        <v>25</v>
      </c>
      <c r="N2514" t="s">
        <v>26</v>
      </c>
      <c r="O2514" t="s">
        <v>25</v>
      </c>
      <c r="P2514" t="s">
        <v>25</v>
      </c>
      <c r="Q2514">
        <v>15</v>
      </c>
      <c r="R2514">
        <v>25</v>
      </c>
      <c r="S2514" t="s">
        <v>27</v>
      </c>
    </row>
    <row r="2515" spans="1:19" x14ac:dyDescent="0.35">
      <c r="A2515" t="s">
        <v>44</v>
      </c>
      <c r="B2515">
        <v>18</v>
      </c>
      <c r="C2515" t="s">
        <v>247</v>
      </c>
      <c r="D2515">
        <v>150</v>
      </c>
      <c r="E2515" t="s">
        <v>248</v>
      </c>
      <c r="F2515" t="s">
        <v>246</v>
      </c>
      <c r="G2515" t="s">
        <v>23</v>
      </c>
      <c r="H2515">
        <v>30</v>
      </c>
      <c r="I2515" t="s">
        <v>178</v>
      </c>
      <c r="J2515" t="s">
        <v>26</v>
      </c>
      <c r="K2515">
        <v>3</v>
      </c>
      <c r="L2515">
        <v>1</v>
      </c>
      <c r="M2515" t="s">
        <v>25</v>
      </c>
      <c r="N2515">
        <v>18</v>
      </c>
      <c r="O2515" t="s">
        <v>25</v>
      </c>
      <c r="P2515" t="s">
        <v>25</v>
      </c>
      <c r="Q2515">
        <v>16</v>
      </c>
      <c r="R2515">
        <v>15</v>
      </c>
      <c r="S2515" t="s">
        <v>27</v>
      </c>
    </row>
    <row r="2516" spans="1:19" x14ac:dyDescent="0.35">
      <c r="A2516" t="s">
        <v>45</v>
      </c>
      <c r="B2516">
        <v>19</v>
      </c>
      <c r="C2516" t="s">
        <v>247</v>
      </c>
      <c r="D2516">
        <v>150</v>
      </c>
      <c r="E2516" t="s">
        <v>248</v>
      </c>
      <c r="F2516" t="s">
        <v>246</v>
      </c>
      <c r="G2516" t="s">
        <v>23</v>
      </c>
      <c r="H2516">
        <v>25</v>
      </c>
      <c r="I2516" t="s">
        <v>178</v>
      </c>
      <c r="J2516" t="s">
        <v>26</v>
      </c>
      <c r="K2516">
        <v>3</v>
      </c>
      <c r="L2516">
        <v>2</v>
      </c>
      <c r="M2516" t="s">
        <v>25</v>
      </c>
      <c r="N2516" t="s">
        <v>26</v>
      </c>
      <c r="O2516" t="s">
        <v>25</v>
      </c>
      <c r="P2516" t="s">
        <v>25</v>
      </c>
      <c r="Q2516">
        <v>30</v>
      </c>
      <c r="R2516">
        <v>15</v>
      </c>
      <c r="S2516" t="s">
        <v>25</v>
      </c>
    </row>
    <row r="2517" spans="1:19" x14ac:dyDescent="0.35">
      <c r="A2517" t="s">
        <v>46</v>
      </c>
      <c r="B2517">
        <v>20</v>
      </c>
      <c r="C2517" t="s">
        <v>247</v>
      </c>
      <c r="D2517">
        <v>150</v>
      </c>
      <c r="E2517" t="s">
        <v>248</v>
      </c>
      <c r="F2517" t="s">
        <v>246</v>
      </c>
      <c r="G2517" t="s">
        <v>23</v>
      </c>
      <c r="H2517">
        <v>50</v>
      </c>
      <c r="I2517" t="s">
        <v>178</v>
      </c>
      <c r="J2517" t="s">
        <v>26</v>
      </c>
      <c r="K2517">
        <v>3</v>
      </c>
      <c r="L2517">
        <v>2</v>
      </c>
      <c r="M2517" t="s">
        <v>25</v>
      </c>
      <c r="N2517" t="s">
        <v>26</v>
      </c>
      <c r="O2517" t="s">
        <v>30</v>
      </c>
      <c r="P2517" t="s">
        <v>25</v>
      </c>
      <c r="Q2517">
        <v>0</v>
      </c>
      <c r="R2517">
        <f>2*25</f>
        <v>50</v>
      </c>
      <c r="S2517" t="s">
        <v>25</v>
      </c>
    </row>
    <row r="2518" spans="1:19" x14ac:dyDescent="0.35">
      <c r="A2518" t="s">
        <v>47</v>
      </c>
      <c r="B2518">
        <v>21</v>
      </c>
      <c r="C2518" t="s">
        <v>247</v>
      </c>
      <c r="D2518">
        <v>150</v>
      </c>
      <c r="E2518" t="s">
        <v>248</v>
      </c>
      <c r="F2518" t="s">
        <v>246</v>
      </c>
      <c r="G2518" t="s">
        <v>23</v>
      </c>
      <c r="H2518">
        <v>25</v>
      </c>
      <c r="I2518" t="s">
        <v>178</v>
      </c>
      <c r="J2518" t="s">
        <v>26</v>
      </c>
      <c r="K2518">
        <v>3</v>
      </c>
      <c r="L2518">
        <v>1</v>
      </c>
      <c r="M2518" t="s">
        <v>25</v>
      </c>
      <c r="N2518" t="s">
        <v>26</v>
      </c>
      <c r="O2518" t="s">
        <v>25</v>
      </c>
      <c r="P2518" t="s">
        <v>25</v>
      </c>
      <c r="Q2518">
        <v>12</v>
      </c>
      <c r="R2518">
        <f>2*30</f>
        <v>60</v>
      </c>
      <c r="S2518" t="s">
        <v>25</v>
      </c>
    </row>
    <row r="2519" spans="1:19" x14ac:dyDescent="0.35">
      <c r="A2519" t="s">
        <v>48</v>
      </c>
      <c r="B2519">
        <v>22</v>
      </c>
      <c r="C2519" t="s">
        <v>247</v>
      </c>
      <c r="D2519">
        <v>150</v>
      </c>
      <c r="E2519" t="s">
        <v>248</v>
      </c>
      <c r="F2519" t="s">
        <v>246</v>
      </c>
      <c r="G2519" t="s">
        <v>23</v>
      </c>
      <c r="H2519">
        <v>95</v>
      </c>
      <c r="I2519" t="s">
        <v>178</v>
      </c>
      <c r="J2519" t="s">
        <v>26</v>
      </c>
      <c r="K2519">
        <v>3</v>
      </c>
      <c r="L2519">
        <v>2</v>
      </c>
      <c r="M2519" t="s">
        <v>25</v>
      </c>
      <c r="N2519" t="s">
        <v>26</v>
      </c>
      <c r="O2519" t="s">
        <v>30</v>
      </c>
      <c r="P2519" t="s">
        <v>25</v>
      </c>
      <c r="Q2519">
        <v>20</v>
      </c>
      <c r="R2519">
        <f>2*30</f>
        <v>60</v>
      </c>
      <c r="S2519" t="s">
        <v>25</v>
      </c>
    </row>
    <row r="2520" spans="1:19" x14ac:dyDescent="0.35">
      <c r="A2520" t="s">
        <v>49</v>
      </c>
      <c r="B2520">
        <v>23</v>
      </c>
      <c r="C2520" t="s">
        <v>247</v>
      </c>
      <c r="D2520">
        <v>150</v>
      </c>
      <c r="E2520" t="s">
        <v>248</v>
      </c>
      <c r="F2520" t="s">
        <v>246</v>
      </c>
      <c r="G2520" t="s">
        <v>23</v>
      </c>
      <c r="H2520">
        <v>56</v>
      </c>
      <c r="I2520" t="s">
        <v>178</v>
      </c>
      <c r="J2520" t="s">
        <v>26</v>
      </c>
      <c r="K2520">
        <v>3</v>
      </c>
      <c r="L2520">
        <v>1</v>
      </c>
      <c r="M2520" t="s">
        <v>25</v>
      </c>
      <c r="N2520" t="s">
        <v>26</v>
      </c>
      <c r="O2520" t="s">
        <v>25</v>
      </c>
      <c r="P2520" t="s">
        <v>25</v>
      </c>
      <c r="Q2520">
        <v>0</v>
      </c>
      <c r="R2520">
        <f>2*50</f>
        <v>100</v>
      </c>
      <c r="S2520" t="s">
        <v>25</v>
      </c>
    </row>
    <row r="2521" spans="1:19" x14ac:dyDescent="0.35">
      <c r="A2521" t="s">
        <v>50</v>
      </c>
      <c r="B2521">
        <v>24</v>
      </c>
      <c r="C2521" t="s">
        <v>247</v>
      </c>
      <c r="D2521">
        <v>150</v>
      </c>
      <c r="E2521" t="s">
        <v>248</v>
      </c>
      <c r="F2521" t="s">
        <v>246</v>
      </c>
      <c r="G2521" t="s">
        <v>23</v>
      </c>
      <c r="H2521">
        <v>85</v>
      </c>
      <c r="I2521" t="s">
        <v>178</v>
      </c>
      <c r="J2521" t="s">
        <v>26</v>
      </c>
      <c r="K2521">
        <v>3</v>
      </c>
      <c r="L2521">
        <v>2</v>
      </c>
      <c r="M2521" t="s">
        <v>25</v>
      </c>
      <c r="N2521">
        <v>18</v>
      </c>
      <c r="O2521" t="s">
        <v>30</v>
      </c>
      <c r="P2521" t="s">
        <v>25</v>
      </c>
      <c r="Q2521">
        <v>16</v>
      </c>
      <c r="R2521">
        <f>(2/3)*60</f>
        <v>40</v>
      </c>
      <c r="S2521" t="s">
        <v>27</v>
      </c>
    </row>
    <row r="2522" spans="1:19" x14ac:dyDescent="0.35">
      <c r="A2522" t="s">
        <v>51</v>
      </c>
      <c r="B2522">
        <v>25</v>
      </c>
      <c r="C2522" t="s">
        <v>247</v>
      </c>
      <c r="D2522">
        <v>150</v>
      </c>
      <c r="E2522" t="s">
        <v>248</v>
      </c>
      <c r="F2522" t="s">
        <v>246</v>
      </c>
      <c r="G2522" t="s">
        <v>25</v>
      </c>
      <c r="H2522" t="s">
        <v>26</v>
      </c>
      <c r="I2522" t="s">
        <v>26</v>
      </c>
      <c r="J2522" t="s">
        <v>26</v>
      </c>
      <c r="K2522" t="s">
        <v>26</v>
      </c>
      <c r="L2522" t="s">
        <v>26</v>
      </c>
      <c r="M2522" t="s">
        <v>26</v>
      </c>
      <c r="N2522" t="s">
        <v>26</v>
      </c>
      <c r="O2522" t="s">
        <v>26</v>
      </c>
      <c r="P2522" t="s">
        <v>26</v>
      </c>
      <c r="Q2522" t="s">
        <v>26</v>
      </c>
      <c r="R2522" t="s">
        <v>26</v>
      </c>
      <c r="S2522" t="s">
        <v>26</v>
      </c>
    </row>
    <row r="2523" spans="1:19" x14ac:dyDescent="0.35">
      <c r="A2523" t="s">
        <v>52</v>
      </c>
      <c r="B2523">
        <v>26</v>
      </c>
      <c r="C2523" t="s">
        <v>247</v>
      </c>
      <c r="D2523">
        <v>150</v>
      </c>
      <c r="E2523" t="s">
        <v>248</v>
      </c>
      <c r="F2523" t="s">
        <v>246</v>
      </c>
      <c r="G2523" t="s">
        <v>23</v>
      </c>
      <c r="H2523">
        <v>137.69999999999999</v>
      </c>
      <c r="I2523" t="s">
        <v>178</v>
      </c>
      <c r="J2523" t="s">
        <v>26</v>
      </c>
      <c r="K2523">
        <v>3</v>
      </c>
      <c r="L2523">
        <v>1</v>
      </c>
      <c r="M2523" t="s">
        <v>25</v>
      </c>
      <c r="N2523" t="s">
        <v>26</v>
      </c>
      <c r="O2523" t="s">
        <v>30</v>
      </c>
      <c r="P2523" t="s">
        <v>30</v>
      </c>
      <c r="Q2523">
        <v>10</v>
      </c>
      <c r="R2523" s="5">
        <f>(2/3)*122</f>
        <v>81.333333333333329</v>
      </c>
      <c r="S2523" t="s">
        <v>27</v>
      </c>
    </row>
    <row r="2524" spans="1:19" x14ac:dyDescent="0.35">
      <c r="A2524" t="s">
        <v>53</v>
      </c>
      <c r="B2524">
        <v>27</v>
      </c>
      <c r="C2524" t="s">
        <v>247</v>
      </c>
      <c r="D2524">
        <v>150</v>
      </c>
      <c r="E2524" t="s">
        <v>248</v>
      </c>
      <c r="F2524" t="s">
        <v>246</v>
      </c>
      <c r="G2524" t="s">
        <v>25</v>
      </c>
      <c r="H2524" t="s">
        <v>26</v>
      </c>
      <c r="I2524" t="s">
        <v>26</v>
      </c>
      <c r="J2524" t="s">
        <v>26</v>
      </c>
      <c r="K2524" t="s">
        <v>26</v>
      </c>
      <c r="L2524" t="s">
        <v>26</v>
      </c>
      <c r="M2524" t="s">
        <v>26</v>
      </c>
      <c r="N2524" t="s">
        <v>26</v>
      </c>
      <c r="O2524" t="s">
        <v>26</v>
      </c>
      <c r="P2524" t="s">
        <v>26</v>
      </c>
      <c r="Q2524" t="s">
        <v>26</v>
      </c>
      <c r="R2524" t="s">
        <v>26</v>
      </c>
      <c r="S2524" t="s">
        <v>26</v>
      </c>
    </row>
    <row r="2525" spans="1:19" x14ac:dyDescent="0.35">
      <c r="A2525" t="s">
        <v>54</v>
      </c>
      <c r="B2525">
        <v>28</v>
      </c>
      <c r="C2525" t="s">
        <v>247</v>
      </c>
      <c r="D2525">
        <v>150</v>
      </c>
      <c r="E2525" t="s">
        <v>248</v>
      </c>
      <c r="F2525" t="s">
        <v>246</v>
      </c>
      <c r="G2525" t="s">
        <v>23</v>
      </c>
      <c r="H2525">
        <v>100</v>
      </c>
      <c r="I2525" t="s">
        <v>178</v>
      </c>
      <c r="J2525" t="s">
        <v>26</v>
      </c>
      <c r="K2525">
        <v>3</v>
      </c>
      <c r="L2525">
        <v>1</v>
      </c>
      <c r="M2525" t="s">
        <v>25</v>
      </c>
      <c r="N2525" t="s">
        <v>26</v>
      </c>
      <c r="O2525" t="s">
        <v>25</v>
      </c>
      <c r="P2525" t="s">
        <v>25</v>
      </c>
      <c r="Q2525">
        <v>20</v>
      </c>
      <c r="R2525">
        <f>2*35</f>
        <v>70</v>
      </c>
      <c r="S2525" t="s">
        <v>25</v>
      </c>
    </row>
    <row r="2526" spans="1:19" x14ac:dyDescent="0.35">
      <c r="A2526" t="s">
        <v>55</v>
      </c>
      <c r="B2526">
        <v>29</v>
      </c>
      <c r="C2526" t="s">
        <v>247</v>
      </c>
      <c r="D2526">
        <v>150</v>
      </c>
      <c r="E2526" t="s">
        <v>248</v>
      </c>
      <c r="F2526" t="s">
        <v>246</v>
      </c>
      <c r="G2526" t="s">
        <v>23</v>
      </c>
      <c r="H2526">
        <v>50</v>
      </c>
      <c r="I2526" t="s">
        <v>178</v>
      </c>
      <c r="J2526" t="s">
        <v>26</v>
      </c>
      <c r="K2526">
        <v>3</v>
      </c>
      <c r="L2526">
        <v>2</v>
      </c>
      <c r="M2526" t="s">
        <v>25</v>
      </c>
      <c r="N2526">
        <v>18</v>
      </c>
      <c r="O2526" t="s">
        <v>30</v>
      </c>
      <c r="P2526" t="s">
        <v>25</v>
      </c>
      <c r="Q2526">
        <v>10</v>
      </c>
      <c r="R2526">
        <f>2*20</f>
        <v>40</v>
      </c>
      <c r="S2526" t="s">
        <v>31</v>
      </c>
    </row>
    <row r="2527" spans="1:19" x14ac:dyDescent="0.35">
      <c r="A2527" t="s">
        <v>56</v>
      </c>
      <c r="B2527">
        <v>30</v>
      </c>
      <c r="C2527" t="s">
        <v>247</v>
      </c>
      <c r="D2527">
        <v>150</v>
      </c>
      <c r="E2527" t="s">
        <v>248</v>
      </c>
      <c r="F2527" t="s">
        <v>246</v>
      </c>
      <c r="G2527" t="s">
        <v>23</v>
      </c>
      <c r="H2527">
        <v>150</v>
      </c>
      <c r="I2527" t="s">
        <v>178</v>
      </c>
      <c r="J2527" t="s">
        <v>26</v>
      </c>
      <c r="K2527">
        <v>3</v>
      </c>
      <c r="L2527">
        <v>2</v>
      </c>
      <c r="M2527" t="s">
        <v>25</v>
      </c>
      <c r="N2527" t="s">
        <v>26</v>
      </c>
      <c r="O2527" t="s">
        <v>25</v>
      </c>
      <c r="P2527" t="s">
        <v>25</v>
      </c>
      <c r="Q2527">
        <v>20</v>
      </c>
      <c r="R2527">
        <v>50</v>
      </c>
      <c r="S2527" t="s">
        <v>25</v>
      </c>
    </row>
    <row r="2528" spans="1:19" x14ac:dyDescent="0.35">
      <c r="A2528" t="s">
        <v>57</v>
      </c>
      <c r="B2528">
        <v>31</v>
      </c>
      <c r="C2528" t="s">
        <v>247</v>
      </c>
      <c r="D2528">
        <v>150</v>
      </c>
      <c r="E2528" t="s">
        <v>248</v>
      </c>
      <c r="F2528" t="s">
        <v>246</v>
      </c>
      <c r="G2528" t="s">
        <v>23</v>
      </c>
      <c r="H2528">
        <v>100</v>
      </c>
      <c r="I2528" t="s">
        <v>178</v>
      </c>
      <c r="J2528" t="s">
        <v>26</v>
      </c>
      <c r="K2528">
        <v>3</v>
      </c>
      <c r="L2528">
        <v>1</v>
      </c>
      <c r="M2528" t="s">
        <v>25</v>
      </c>
      <c r="N2528">
        <v>19</v>
      </c>
      <c r="O2528" t="s">
        <v>30</v>
      </c>
      <c r="P2528" t="s">
        <v>25</v>
      </c>
      <c r="Q2528">
        <v>16</v>
      </c>
      <c r="R2528">
        <v>63</v>
      </c>
      <c r="S2528" t="s">
        <v>25</v>
      </c>
    </row>
    <row r="2529" spans="1:19" x14ac:dyDescent="0.35">
      <c r="A2529" t="s">
        <v>58</v>
      </c>
      <c r="B2529">
        <v>32</v>
      </c>
      <c r="C2529" t="s">
        <v>247</v>
      </c>
      <c r="D2529">
        <v>150</v>
      </c>
      <c r="E2529" t="s">
        <v>248</v>
      </c>
      <c r="F2529" t="s">
        <v>246</v>
      </c>
      <c r="G2529" t="s">
        <v>23</v>
      </c>
      <c r="H2529">
        <v>100</v>
      </c>
      <c r="I2529" t="s">
        <v>178</v>
      </c>
      <c r="J2529" t="s">
        <v>26</v>
      </c>
      <c r="K2529">
        <v>3</v>
      </c>
      <c r="L2529">
        <v>2</v>
      </c>
      <c r="M2529" t="s">
        <v>25</v>
      </c>
      <c r="N2529" t="s">
        <v>26</v>
      </c>
      <c r="O2529" t="s">
        <v>30</v>
      </c>
      <c r="P2529" t="s">
        <v>25</v>
      </c>
      <c r="Q2529">
        <v>20</v>
      </c>
      <c r="R2529">
        <f>2*75</f>
        <v>150</v>
      </c>
      <c r="S2529" t="s">
        <v>25</v>
      </c>
    </row>
    <row r="2530" spans="1:19" x14ac:dyDescent="0.35">
      <c r="A2530" t="s">
        <v>59</v>
      </c>
      <c r="B2530">
        <v>33</v>
      </c>
      <c r="C2530" t="s">
        <v>247</v>
      </c>
      <c r="D2530">
        <v>150</v>
      </c>
      <c r="E2530" t="s">
        <v>248</v>
      </c>
      <c r="F2530" t="s">
        <v>246</v>
      </c>
      <c r="G2530" t="s">
        <v>25</v>
      </c>
      <c r="H2530" t="s">
        <v>26</v>
      </c>
      <c r="I2530" t="s">
        <v>26</v>
      </c>
      <c r="J2530" t="s">
        <v>26</v>
      </c>
      <c r="K2530" t="s">
        <v>26</v>
      </c>
      <c r="L2530" t="s">
        <v>26</v>
      </c>
      <c r="M2530" t="s">
        <v>26</v>
      </c>
      <c r="N2530" t="s">
        <v>26</v>
      </c>
      <c r="O2530" t="s">
        <v>26</v>
      </c>
      <c r="P2530" t="s">
        <v>26</v>
      </c>
      <c r="Q2530" t="s">
        <v>26</v>
      </c>
      <c r="R2530" t="s">
        <v>26</v>
      </c>
      <c r="S2530" t="s">
        <v>26</v>
      </c>
    </row>
    <row r="2531" spans="1:19" x14ac:dyDescent="0.35">
      <c r="A2531" t="s">
        <v>60</v>
      </c>
      <c r="B2531">
        <v>34</v>
      </c>
      <c r="C2531" t="s">
        <v>247</v>
      </c>
      <c r="D2531">
        <v>150</v>
      </c>
      <c r="E2531" t="s">
        <v>248</v>
      </c>
      <c r="F2531" t="s">
        <v>246</v>
      </c>
      <c r="G2531" t="s">
        <v>25</v>
      </c>
      <c r="H2531" t="s">
        <v>26</v>
      </c>
      <c r="I2531" t="s">
        <v>26</v>
      </c>
      <c r="J2531" t="s">
        <v>26</v>
      </c>
      <c r="K2531" t="s">
        <v>26</v>
      </c>
      <c r="L2531" t="s">
        <v>26</v>
      </c>
      <c r="M2531" t="s">
        <v>26</v>
      </c>
      <c r="N2531" t="s">
        <v>26</v>
      </c>
      <c r="O2531" t="s">
        <v>26</v>
      </c>
      <c r="P2531" t="s">
        <v>26</v>
      </c>
      <c r="Q2531" t="s">
        <v>26</v>
      </c>
      <c r="R2531" t="s">
        <v>26</v>
      </c>
      <c r="S2531" t="s">
        <v>26</v>
      </c>
    </row>
    <row r="2532" spans="1:19" x14ac:dyDescent="0.35">
      <c r="A2532" t="s">
        <v>61</v>
      </c>
      <c r="B2532">
        <v>35</v>
      </c>
      <c r="C2532" t="s">
        <v>247</v>
      </c>
      <c r="D2532">
        <v>150</v>
      </c>
      <c r="E2532" t="s">
        <v>248</v>
      </c>
      <c r="F2532" t="s">
        <v>246</v>
      </c>
      <c r="G2532" t="s">
        <v>23</v>
      </c>
      <c r="H2532">
        <v>100</v>
      </c>
      <c r="I2532" t="s">
        <v>178</v>
      </c>
      <c r="J2532" t="s">
        <v>26</v>
      </c>
      <c r="K2532">
        <v>3</v>
      </c>
      <c r="L2532">
        <v>2</v>
      </c>
      <c r="M2532" t="s">
        <v>25</v>
      </c>
      <c r="N2532" t="s">
        <v>26</v>
      </c>
      <c r="O2532" t="s">
        <v>25</v>
      </c>
      <c r="P2532" t="s">
        <v>25</v>
      </c>
      <c r="Q2532">
        <v>16</v>
      </c>
      <c r="R2532">
        <f>2*75</f>
        <v>150</v>
      </c>
      <c r="S2532" t="s">
        <v>27</v>
      </c>
    </row>
    <row r="2533" spans="1:19" x14ac:dyDescent="0.35">
      <c r="A2533" t="s">
        <v>62</v>
      </c>
      <c r="B2533">
        <v>36</v>
      </c>
      <c r="C2533" t="s">
        <v>247</v>
      </c>
      <c r="D2533">
        <v>150</v>
      </c>
      <c r="E2533" t="s">
        <v>248</v>
      </c>
      <c r="F2533" t="s">
        <v>246</v>
      </c>
      <c r="G2533" t="s">
        <v>23</v>
      </c>
      <c r="H2533">
        <v>177</v>
      </c>
      <c r="I2533" t="s">
        <v>178</v>
      </c>
      <c r="J2533" t="s">
        <v>26</v>
      </c>
      <c r="K2533">
        <v>3</v>
      </c>
      <c r="L2533">
        <v>1</v>
      </c>
      <c r="M2533" t="s">
        <v>25</v>
      </c>
      <c r="N2533" t="s">
        <v>26</v>
      </c>
      <c r="O2533" t="s">
        <v>30</v>
      </c>
      <c r="P2533" t="s">
        <v>25</v>
      </c>
      <c r="Q2533">
        <v>16</v>
      </c>
      <c r="R2533" s="5">
        <f>(2/3)*137</f>
        <v>91.333333333333329</v>
      </c>
      <c r="S2533" t="s">
        <v>27</v>
      </c>
    </row>
    <row r="2534" spans="1:19" x14ac:dyDescent="0.35">
      <c r="A2534" t="s">
        <v>63</v>
      </c>
      <c r="B2534">
        <v>37</v>
      </c>
      <c r="C2534" t="s">
        <v>247</v>
      </c>
      <c r="D2534">
        <v>150</v>
      </c>
      <c r="E2534" t="s">
        <v>248</v>
      </c>
      <c r="F2534" t="s">
        <v>246</v>
      </c>
      <c r="G2534" t="s">
        <v>23</v>
      </c>
      <c r="H2534">
        <v>105</v>
      </c>
      <c r="I2534" t="s">
        <v>178</v>
      </c>
      <c r="J2534" t="s">
        <v>26</v>
      </c>
      <c r="K2534">
        <v>3</v>
      </c>
      <c r="L2534">
        <v>2</v>
      </c>
      <c r="M2534" t="s">
        <v>25</v>
      </c>
      <c r="N2534">
        <v>18</v>
      </c>
      <c r="O2534" t="s">
        <v>25</v>
      </c>
      <c r="P2534" t="s">
        <v>25</v>
      </c>
      <c r="Q2534">
        <v>12</v>
      </c>
      <c r="R2534">
        <v>50</v>
      </c>
      <c r="S2534" t="s">
        <v>27</v>
      </c>
    </row>
    <row r="2535" spans="1:19" x14ac:dyDescent="0.35">
      <c r="A2535" t="s">
        <v>64</v>
      </c>
      <c r="B2535">
        <v>38</v>
      </c>
      <c r="C2535" t="s">
        <v>247</v>
      </c>
      <c r="D2535">
        <v>150</v>
      </c>
      <c r="E2535" t="s">
        <v>248</v>
      </c>
      <c r="F2535" t="s">
        <v>246</v>
      </c>
      <c r="G2535" t="s">
        <v>23</v>
      </c>
      <c r="H2535">
        <v>30</v>
      </c>
      <c r="I2535" t="s">
        <v>178</v>
      </c>
      <c r="J2535" t="s">
        <v>26</v>
      </c>
      <c r="K2535">
        <v>3</v>
      </c>
      <c r="L2535">
        <v>1</v>
      </c>
      <c r="M2535" t="s">
        <v>25</v>
      </c>
      <c r="N2535" t="s">
        <v>26</v>
      </c>
      <c r="O2535" t="s">
        <v>25</v>
      </c>
      <c r="P2535" t="s">
        <v>25</v>
      </c>
      <c r="Q2535">
        <v>16</v>
      </c>
      <c r="R2535">
        <f>2*20</f>
        <v>40</v>
      </c>
      <c r="S2535" t="s">
        <v>25</v>
      </c>
    </row>
    <row r="2536" spans="1:19" x14ac:dyDescent="0.35">
      <c r="A2536" t="s">
        <v>65</v>
      </c>
      <c r="B2536">
        <v>39</v>
      </c>
      <c r="C2536" t="s">
        <v>247</v>
      </c>
      <c r="D2536">
        <v>150</v>
      </c>
      <c r="E2536" t="s">
        <v>248</v>
      </c>
      <c r="F2536" t="s">
        <v>246</v>
      </c>
      <c r="G2536" t="s">
        <v>23</v>
      </c>
      <c r="H2536">
        <v>38.5</v>
      </c>
      <c r="I2536" t="s">
        <v>178</v>
      </c>
      <c r="J2536" t="s">
        <v>26</v>
      </c>
      <c r="K2536">
        <v>3</v>
      </c>
      <c r="L2536">
        <v>1</v>
      </c>
      <c r="M2536" t="s">
        <v>25</v>
      </c>
      <c r="N2536" t="s">
        <v>26</v>
      </c>
      <c r="O2536" t="s">
        <v>30</v>
      </c>
      <c r="P2536" t="s">
        <v>25</v>
      </c>
      <c r="Q2536">
        <v>10</v>
      </c>
      <c r="R2536">
        <v>63.5</v>
      </c>
      <c r="S2536" t="s">
        <v>25</v>
      </c>
    </row>
    <row r="2537" spans="1:19" x14ac:dyDescent="0.35">
      <c r="A2537" t="s">
        <v>66</v>
      </c>
      <c r="B2537">
        <v>40</v>
      </c>
      <c r="C2537" t="s">
        <v>247</v>
      </c>
      <c r="D2537">
        <v>150</v>
      </c>
      <c r="E2537" t="s">
        <v>248</v>
      </c>
      <c r="F2537" t="s">
        <v>246</v>
      </c>
      <c r="G2537" t="s">
        <v>23</v>
      </c>
      <c r="H2537">
        <v>130</v>
      </c>
      <c r="I2537" t="s">
        <v>178</v>
      </c>
      <c r="J2537" t="s">
        <v>26</v>
      </c>
      <c r="K2537">
        <v>3</v>
      </c>
      <c r="L2537">
        <v>2</v>
      </c>
      <c r="M2537" t="s">
        <v>25</v>
      </c>
      <c r="N2537" t="s">
        <v>26</v>
      </c>
      <c r="O2537" t="s">
        <v>30</v>
      </c>
      <c r="P2537" t="s">
        <v>25</v>
      </c>
      <c r="Q2537">
        <v>20</v>
      </c>
      <c r="R2537">
        <f>2*45</f>
        <v>90</v>
      </c>
      <c r="S2537" t="s">
        <v>25</v>
      </c>
    </row>
    <row r="2538" spans="1:19" x14ac:dyDescent="0.35">
      <c r="A2538" t="s">
        <v>67</v>
      </c>
      <c r="B2538">
        <v>41</v>
      </c>
      <c r="C2538" t="s">
        <v>247</v>
      </c>
      <c r="D2538">
        <v>150</v>
      </c>
      <c r="E2538" t="s">
        <v>248</v>
      </c>
      <c r="F2538" t="s">
        <v>246</v>
      </c>
      <c r="G2538" t="s">
        <v>23</v>
      </c>
      <c r="H2538">
        <v>35</v>
      </c>
      <c r="I2538" t="s">
        <v>178</v>
      </c>
      <c r="J2538" t="s">
        <v>26</v>
      </c>
      <c r="K2538">
        <v>3</v>
      </c>
      <c r="L2538">
        <v>2</v>
      </c>
      <c r="M2538" t="s">
        <v>25</v>
      </c>
      <c r="N2538" t="s">
        <v>26</v>
      </c>
      <c r="O2538" t="s">
        <v>25</v>
      </c>
      <c r="P2538" t="s">
        <v>25</v>
      </c>
      <c r="Q2538">
        <v>15</v>
      </c>
      <c r="R2538">
        <v>35</v>
      </c>
      <c r="S2538" t="s">
        <v>25</v>
      </c>
    </row>
    <row r="2539" spans="1:19" x14ac:dyDescent="0.35">
      <c r="A2539" t="s">
        <v>68</v>
      </c>
      <c r="B2539">
        <v>42</v>
      </c>
      <c r="C2539" t="s">
        <v>247</v>
      </c>
      <c r="D2539">
        <v>150</v>
      </c>
      <c r="E2539" t="s">
        <v>248</v>
      </c>
      <c r="F2539" t="s">
        <v>246</v>
      </c>
      <c r="G2539" t="s">
        <v>23</v>
      </c>
      <c r="H2539">
        <v>35</v>
      </c>
      <c r="I2539" t="s">
        <v>178</v>
      </c>
      <c r="J2539" t="s">
        <v>26</v>
      </c>
      <c r="K2539">
        <v>3</v>
      </c>
      <c r="L2539">
        <v>1</v>
      </c>
      <c r="M2539" t="s">
        <v>25</v>
      </c>
      <c r="N2539" t="s">
        <v>26</v>
      </c>
      <c r="O2539" t="s">
        <v>25</v>
      </c>
      <c r="P2539" t="s">
        <v>25</v>
      </c>
      <c r="Q2539">
        <v>16</v>
      </c>
      <c r="R2539">
        <v>100</v>
      </c>
      <c r="S2539" t="s">
        <v>27</v>
      </c>
    </row>
    <row r="2540" spans="1:19" x14ac:dyDescent="0.35">
      <c r="A2540" t="s">
        <v>69</v>
      </c>
      <c r="B2540">
        <v>44</v>
      </c>
      <c r="C2540" t="s">
        <v>247</v>
      </c>
      <c r="D2540">
        <v>150</v>
      </c>
      <c r="E2540" t="s">
        <v>248</v>
      </c>
      <c r="F2540" t="s">
        <v>246</v>
      </c>
      <c r="G2540" t="s">
        <v>25</v>
      </c>
      <c r="H2540" t="s">
        <v>26</v>
      </c>
      <c r="I2540" t="s">
        <v>26</v>
      </c>
      <c r="J2540" t="s">
        <v>26</v>
      </c>
      <c r="K2540" t="s">
        <v>26</v>
      </c>
      <c r="L2540" t="s">
        <v>26</v>
      </c>
      <c r="M2540" t="s">
        <v>26</v>
      </c>
      <c r="N2540" t="s">
        <v>26</v>
      </c>
      <c r="O2540" t="s">
        <v>26</v>
      </c>
      <c r="P2540" t="s">
        <v>26</v>
      </c>
      <c r="Q2540" t="s">
        <v>26</v>
      </c>
      <c r="R2540" t="s">
        <v>26</v>
      </c>
      <c r="S2540" t="s">
        <v>26</v>
      </c>
    </row>
    <row r="2541" spans="1:19" x14ac:dyDescent="0.35">
      <c r="A2541" t="s">
        <v>70</v>
      </c>
      <c r="B2541">
        <v>45</v>
      </c>
      <c r="C2541" t="s">
        <v>247</v>
      </c>
      <c r="D2541">
        <v>150</v>
      </c>
      <c r="E2541" t="s">
        <v>248</v>
      </c>
      <c r="F2541" t="s">
        <v>246</v>
      </c>
      <c r="G2541" t="s">
        <v>23</v>
      </c>
      <c r="H2541">
        <v>50</v>
      </c>
      <c r="I2541" t="s">
        <v>178</v>
      </c>
      <c r="J2541" t="s">
        <v>26</v>
      </c>
      <c r="K2541">
        <v>3</v>
      </c>
      <c r="L2541">
        <v>2</v>
      </c>
      <c r="M2541" t="s">
        <v>25</v>
      </c>
      <c r="N2541">
        <v>18</v>
      </c>
      <c r="O2541" t="s">
        <v>30</v>
      </c>
      <c r="P2541" t="s">
        <v>25</v>
      </c>
      <c r="Q2541">
        <v>10</v>
      </c>
      <c r="R2541">
        <v>60</v>
      </c>
      <c r="S2541" t="s">
        <v>27</v>
      </c>
    </row>
    <row r="2542" spans="1:19" x14ac:dyDescent="0.35">
      <c r="A2542" t="s">
        <v>71</v>
      </c>
      <c r="B2542">
        <v>46</v>
      </c>
      <c r="C2542" t="s">
        <v>247</v>
      </c>
      <c r="D2542">
        <v>150</v>
      </c>
      <c r="E2542" t="s">
        <v>248</v>
      </c>
      <c r="F2542" t="s">
        <v>246</v>
      </c>
      <c r="G2542" t="s">
        <v>23</v>
      </c>
      <c r="H2542">
        <v>20</v>
      </c>
      <c r="I2542" t="s">
        <v>178</v>
      </c>
      <c r="J2542" t="s">
        <v>26</v>
      </c>
      <c r="K2542">
        <v>3</v>
      </c>
      <c r="L2542">
        <v>1</v>
      </c>
      <c r="M2542" t="s">
        <v>25</v>
      </c>
      <c r="N2542" t="s">
        <v>26</v>
      </c>
      <c r="O2542" t="s">
        <v>30</v>
      </c>
      <c r="P2542" t="s">
        <v>25</v>
      </c>
      <c r="Q2542">
        <v>12</v>
      </c>
      <c r="R2542">
        <v>5</v>
      </c>
      <c r="S2542" t="s">
        <v>25</v>
      </c>
    </row>
    <row r="2543" spans="1:19" x14ac:dyDescent="0.35">
      <c r="A2543" t="s">
        <v>72</v>
      </c>
      <c r="B2543">
        <v>47</v>
      </c>
      <c r="C2543" t="s">
        <v>247</v>
      </c>
      <c r="D2543">
        <v>150</v>
      </c>
      <c r="E2543" t="s">
        <v>248</v>
      </c>
      <c r="F2543" t="s">
        <v>246</v>
      </c>
      <c r="G2543" t="s">
        <v>23</v>
      </c>
      <c r="H2543">
        <v>85</v>
      </c>
      <c r="I2543" t="s">
        <v>178</v>
      </c>
      <c r="J2543" t="s">
        <v>26</v>
      </c>
      <c r="K2543">
        <v>3</v>
      </c>
      <c r="L2543">
        <v>1</v>
      </c>
      <c r="M2543" t="s">
        <v>25</v>
      </c>
      <c r="N2543" t="s">
        <v>26</v>
      </c>
      <c r="O2543" t="s">
        <v>30</v>
      </c>
      <c r="P2543" t="s">
        <v>25</v>
      </c>
      <c r="Q2543">
        <v>24</v>
      </c>
      <c r="R2543">
        <v>90</v>
      </c>
      <c r="S2543" t="s">
        <v>31</v>
      </c>
    </row>
    <row r="2544" spans="1:19" x14ac:dyDescent="0.35">
      <c r="A2544" t="s">
        <v>73</v>
      </c>
      <c r="B2544">
        <v>48</v>
      </c>
      <c r="C2544" t="s">
        <v>247</v>
      </c>
      <c r="D2544">
        <v>150</v>
      </c>
      <c r="E2544" t="s">
        <v>248</v>
      </c>
      <c r="F2544" t="s">
        <v>246</v>
      </c>
      <c r="G2544" t="s">
        <v>23</v>
      </c>
      <c r="H2544">
        <v>50</v>
      </c>
      <c r="I2544" t="s">
        <v>178</v>
      </c>
      <c r="J2544" t="s">
        <v>26</v>
      </c>
      <c r="K2544">
        <v>3</v>
      </c>
      <c r="L2544">
        <v>2</v>
      </c>
      <c r="M2544" t="s">
        <v>25</v>
      </c>
      <c r="N2544">
        <v>18</v>
      </c>
      <c r="O2544" t="s">
        <v>25</v>
      </c>
      <c r="P2544" t="s">
        <v>25</v>
      </c>
      <c r="Q2544">
        <v>20</v>
      </c>
      <c r="R2544">
        <f>2*50</f>
        <v>100</v>
      </c>
      <c r="S2544" t="s">
        <v>25</v>
      </c>
    </row>
    <row r="2545" spans="1:19" x14ac:dyDescent="0.35">
      <c r="A2545" t="s">
        <v>74</v>
      </c>
      <c r="B2545">
        <v>49</v>
      </c>
      <c r="C2545" t="s">
        <v>247</v>
      </c>
      <c r="D2545">
        <v>150</v>
      </c>
      <c r="E2545" t="s">
        <v>248</v>
      </c>
      <c r="F2545" t="s">
        <v>246</v>
      </c>
      <c r="G2545" t="s">
        <v>23</v>
      </c>
      <c r="H2545">
        <v>50</v>
      </c>
      <c r="I2545" t="s">
        <v>178</v>
      </c>
      <c r="J2545" t="s">
        <v>26</v>
      </c>
      <c r="K2545">
        <v>3</v>
      </c>
      <c r="L2545">
        <v>1</v>
      </c>
      <c r="M2545" t="s">
        <v>25</v>
      </c>
      <c r="N2545" t="s">
        <v>26</v>
      </c>
      <c r="O2545" t="s">
        <v>25</v>
      </c>
      <c r="P2545" t="s">
        <v>25</v>
      </c>
      <c r="Q2545">
        <v>12</v>
      </c>
      <c r="R2545">
        <v>35</v>
      </c>
      <c r="S2545" t="s">
        <v>27</v>
      </c>
    </row>
    <row r="2546" spans="1:19" x14ac:dyDescent="0.35">
      <c r="A2546" t="s">
        <v>75</v>
      </c>
      <c r="B2546">
        <v>50</v>
      </c>
      <c r="C2546" t="s">
        <v>247</v>
      </c>
      <c r="D2546">
        <v>150</v>
      </c>
      <c r="E2546" t="s">
        <v>248</v>
      </c>
      <c r="F2546" t="s">
        <v>246</v>
      </c>
      <c r="G2546" t="s">
        <v>25</v>
      </c>
      <c r="H2546" t="s">
        <v>26</v>
      </c>
      <c r="I2546" t="s">
        <v>26</v>
      </c>
      <c r="J2546" t="s">
        <v>26</v>
      </c>
      <c r="K2546" t="s">
        <v>26</v>
      </c>
      <c r="L2546" t="s">
        <v>26</v>
      </c>
      <c r="M2546" t="s">
        <v>26</v>
      </c>
      <c r="N2546" t="s">
        <v>26</v>
      </c>
      <c r="O2546" t="s">
        <v>26</v>
      </c>
      <c r="P2546" t="s">
        <v>26</v>
      </c>
      <c r="Q2546" t="s">
        <v>26</v>
      </c>
      <c r="R2546" t="s">
        <v>26</v>
      </c>
      <c r="S2546" t="s">
        <v>26</v>
      </c>
    </row>
    <row r="2547" spans="1:19" x14ac:dyDescent="0.35">
      <c r="A2547" t="s">
        <v>76</v>
      </c>
      <c r="B2547">
        <v>51</v>
      </c>
      <c r="C2547" t="s">
        <v>247</v>
      </c>
      <c r="D2547">
        <v>150</v>
      </c>
      <c r="E2547" t="s">
        <v>248</v>
      </c>
      <c r="F2547" t="s">
        <v>246</v>
      </c>
      <c r="G2547" t="s">
        <v>23</v>
      </c>
      <c r="H2547">
        <v>65</v>
      </c>
      <c r="I2547" t="s">
        <v>178</v>
      </c>
      <c r="J2547" t="s">
        <v>26</v>
      </c>
      <c r="K2547">
        <v>3</v>
      </c>
      <c r="L2547">
        <v>1</v>
      </c>
      <c r="M2547" t="s">
        <v>25</v>
      </c>
      <c r="N2547" t="s">
        <v>26</v>
      </c>
      <c r="O2547" t="s">
        <v>25</v>
      </c>
      <c r="P2547" t="s">
        <v>25</v>
      </c>
      <c r="Q2547">
        <v>16</v>
      </c>
      <c r="R2547">
        <f>2*50</f>
        <v>100</v>
      </c>
      <c r="S2547" t="s">
        <v>27</v>
      </c>
    </row>
    <row r="2548" spans="1:19" x14ac:dyDescent="0.35">
      <c r="A2548" t="s">
        <v>77</v>
      </c>
      <c r="B2548">
        <v>53</v>
      </c>
      <c r="C2548" t="s">
        <v>247</v>
      </c>
      <c r="D2548">
        <v>150</v>
      </c>
      <c r="E2548" t="s">
        <v>248</v>
      </c>
      <c r="F2548" t="s">
        <v>246</v>
      </c>
      <c r="G2548" t="s">
        <v>23</v>
      </c>
      <c r="H2548">
        <v>270</v>
      </c>
      <c r="I2548" t="s">
        <v>178</v>
      </c>
      <c r="J2548" t="s">
        <v>26</v>
      </c>
      <c r="K2548">
        <v>3</v>
      </c>
      <c r="L2548">
        <v>2</v>
      </c>
      <c r="M2548" t="s">
        <v>25</v>
      </c>
      <c r="N2548" t="s">
        <v>26</v>
      </c>
      <c r="O2548" t="s">
        <v>25</v>
      </c>
      <c r="P2548" t="s">
        <v>25</v>
      </c>
      <c r="Q2548">
        <v>20</v>
      </c>
      <c r="R2548">
        <f>2*75</f>
        <v>150</v>
      </c>
      <c r="S2548" t="s">
        <v>25</v>
      </c>
    </row>
    <row r="2549" spans="1:19" x14ac:dyDescent="0.35">
      <c r="A2549" t="s">
        <v>79</v>
      </c>
      <c r="B2549">
        <v>54</v>
      </c>
      <c r="C2549" t="s">
        <v>247</v>
      </c>
      <c r="D2549">
        <v>150</v>
      </c>
      <c r="E2549" t="s">
        <v>248</v>
      </c>
      <c r="F2549" t="s">
        <v>246</v>
      </c>
      <c r="G2549" t="s">
        <v>23</v>
      </c>
      <c r="H2549">
        <v>10</v>
      </c>
      <c r="I2549" t="s">
        <v>178</v>
      </c>
      <c r="J2549" t="s">
        <v>26</v>
      </c>
      <c r="K2549">
        <v>3</v>
      </c>
      <c r="L2549">
        <v>2</v>
      </c>
      <c r="M2549" t="s">
        <v>25</v>
      </c>
      <c r="N2549">
        <v>18</v>
      </c>
      <c r="O2549" t="s">
        <v>30</v>
      </c>
      <c r="P2549" t="s">
        <v>25</v>
      </c>
      <c r="Q2549">
        <v>16</v>
      </c>
      <c r="R2549">
        <f>2*5</f>
        <v>10</v>
      </c>
      <c r="S2549" t="s">
        <v>27</v>
      </c>
    </row>
    <row r="2550" spans="1:19" x14ac:dyDescent="0.35">
      <c r="A2550" t="s">
        <v>80</v>
      </c>
      <c r="B2550">
        <v>55</v>
      </c>
      <c r="C2550" t="s">
        <v>247</v>
      </c>
      <c r="D2550">
        <v>150</v>
      </c>
      <c r="E2550" t="s">
        <v>248</v>
      </c>
      <c r="F2550" t="s">
        <v>246</v>
      </c>
      <c r="G2550" t="s">
        <v>23</v>
      </c>
      <c r="H2550">
        <v>115</v>
      </c>
      <c r="I2550" t="s">
        <v>178</v>
      </c>
      <c r="J2550" t="s">
        <v>26</v>
      </c>
      <c r="K2550">
        <v>3</v>
      </c>
      <c r="L2550">
        <v>2</v>
      </c>
      <c r="M2550" t="s">
        <v>25</v>
      </c>
      <c r="N2550">
        <v>18</v>
      </c>
      <c r="O2550" t="s">
        <v>25</v>
      </c>
      <c r="P2550" t="s">
        <v>25</v>
      </c>
      <c r="Q2550">
        <v>15</v>
      </c>
      <c r="R2550">
        <v>160</v>
      </c>
      <c r="S2550" t="s">
        <v>27</v>
      </c>
    </row>
    <row r="2551" spans="1:19" x14ac:dyDescent="0.35">
      <c r="A2551" t="s">
        <v>81</v>
      </c>
      <c r="B2551">
        <v>56</v>
      </c>
      <c r="C2551" t="s">
        <v>247</v>
      </c>
      <c r="D2551">
        <v>150</v>
      </c>
      <c r="E2551" t="s">
        <v>248</v>
      </c>
      <c r="F2551" t="s">
        <v>246</v>
      </c>
      <c r="G2551" t="s">
        <v>25</v>
      </c>
      <c r="H2551" t="s">
        <v>26</v>
      </c>
      <c r="I2551" t="s">
        <v>26</v>
      </c>
      <c r="J2551" t="s">
        <v>26</v>
      </c>
      <c r="K2551" t="s">
        <v>26</v>
      </c>
      <c r="L2551" t="s">
        <v>26</v>
      </c>
      <c r="M2551" t="s">
        <v>26</v>
      </c>
      <c r="N2551" t="s">
        <v>26</v>
      </c>
      <c r="O2551" t="s">
        <v>26</v>
      </c>
      <c r="P2551" t="s">
        <v>26</v>
      </c>
      <c r="Q2551" t="s">
        <v>26</v>
      </c>
      <c r="R2551" t="s">
        <v>26</v>
      </c>
      <c r="S2551" t="s">
        <v>26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643B14-19DD-4560-AB6A-8E2F1E8716A4}">
  <dimension ref="A1:S52"/>
  <sheetViews>
    <sheetView topLeftCell="D11" zoomScaleNormal="100" workbookViewId="0">
      <selection activeCell="S30" sqref="S30"/>
    </sheetView>
  </sheetViews>
  <sheetFormatPr defaultColWidth="9.1796875" defaultRowHeight="14.5" x14ac:dyDescent="0.35"/>
  <cols>
    <col min="1" max="1" width="16.81640625" customWidth="1"/>
    <col min="2" max="2" width="8.81640625" bestFit="1" customWidth="1"/>
    <col min="3" max="3" width="21.7265625" customWidth="1"/>
    <col min="4" max="4" width="15.453125" bestFit="1" customWidth="1"/>
    <col min="5" max="5" width="11" customWidth="1"/>
    <col min="6" max="6" width="13.7265625" customWidth="1"/>
    <col min="7" max="7" width="17.81640625" bestFit="1" customWidth="1"/>
  </cols>
  <sheetData>
    <row r="1" spans="1:19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9" x14ac:dyDescent="0.35">
      <c r="A2" t="s">
        <v>19</v>
      </c>
      <c r="B2">
        <v>1</v>
      </c>
      <c r="C2" t="s">
        <v>163</v>
      </c>
      <c r="D2">
        <v>109</v>
      </c>
      <c r="E2" t="s">
        <v>161</v>
      </c>
      <c r="F2" t="s">
        <v>22</v>
      </c>
      <c r="G2" t="s">
        <v>25</v>
      </c>
      <c r="H2" t="s">
        <v>26</v>
      </c>
      <c r="I2" t="s">
        <v>26</v>
      </c>
      <c r="J2" t="s">
        <v>26</v>
      </c>
      <c r="K2" t="s">
        <v>26</v>
      </c>
      <c r="L2" t="s">
        <v>26</v>
      </c>
      <c r="M2" t="s">
        <v>26</v>
      </c>
      <c r="N2" t="s">
        <v>26</v>
      </c>
      <c r="O2" t="s">
        <v>26</v>
      </c>
      <c r="P2" t="s">
        <v>26</v>
      </c>
      <c r="Q2" t="s">
        <v>26</v>
      </c>
      <c r="R2" t="s">
        <v>26</v>
      </c>
      <c r="S2" t="s">
        <v>26</v>
      </c>
    </row>
    <row r="3" spans="1:19" x14ac:dyDescent="0.35">
      <c r="A3" t="s">
        <v>28</v>
      </c>
      <c r="B3">
        <v>2</v>
      </c>
      <c r="C3" t="s">
        <v>163</v>
      </c>
      <c r="D3">
        <v>109</v>
      </c>
      <c r="E3" t="s">
        <v>161</v>
      </c>
      <c r="F3" t="s">
        <v>22</v>
      </c>
      <c r="G3" t="s">
        <v>25</v>
      </c>
      <c r="H3" t="s">
        <v>26</v>
      </c>
      <c r="I3" t="s">
        <v>26</v>
      </c>
      <c r="J3" t="s">
        <v>26</v>
      </c>
      <c r="K3" t="s">
        <v>26</v>
      </c>
      <c r="L3" t="s">
        <v>26</v>
      </c>
      <c r="M3" t="s">
        <v>26</v>
      </c>
      <c r="N3" t="s">
        <v>26</v>
      </c>
      <c r="O3" t="s">
        <v>26</v>
      </c>
      <c r="P3" t="s">
        <v>26</v>
      </c>
      <c r="Q3" t="s">
        <v>26</v>
      </c>
      <c r="R3" t="s">
        <v>26</v>
      </c>
      <c r="S3" t="s">
        <v>26</v>
      </c>
    </row>
    <row r="4" spans="1:19" x14ac:dyDescent="0.35">
      <c r="A4" t="s">
        <v>32</v>
      </c>
      <c r="B4">
        <v>4</v>
      </c>
      <c r="C4" t="s">
        <v>163</v>
      </c>
      <c r="D4">
        <v>109</v>
      </c>
      <c r="E4" t="s">
        <v>161</v>
      </c>
      <c r="F4" t="s">
        <v>22</v>
      </c>
      <c r="G4" t="s">
        <v>164</v>
      </c>
      <c r="H4">
        <v>0</v>
      </c>
      <c r="I4" t="s">
        <v>25</v>
      </c>
      <c r="J4">
        <v>24</v>
      </c>
      <c r="K4">
        <v>0</v>
      </c>
      <c r="L4">
        <v>1</v>
      </c>
      <c r="M4" t="s">
        <v>25</v>
      </c>
      <c r="N4" t="s">
        <v>26</v>
      </c>
      <c r="O4" t="s">
        <v>25</v>
      </c>
      <c r="P4" t="s">
        <v>25</v>
      </c>
      <c r="Q4">
        <v>0</v>
      </c>
      <c r="R4">
        <v>0</v>
      </c>
      <c r="S4" t="s">
        <v>25</v>
      </c>
    </row>
    <row r="5" spans="1:19" x14ac:dyDescent="0.35">
      <c r="A5" t="s">
        <v>33</v>
      </c>
      <c r="B5">
        <v>5</v>
      </c>
      <c r="C5" t="s">
        <v>163</v>
      </c>
      <c r="D5">
        <v>109</v>
      </c>
      <c r="E5" t="s">
        <v>161</v>
      </c>
      <c r="F5" t="s">
        <v>22</v>
      </c>
      <c r="G5" t="s">
        <v>25</v>
      </c>
      <c r="H5" t="s">
        <v>26</v>
      </c>
      <c r="I5" t="s">
        <v>26</v>
      </c>
      <c r="J5" t="s">
        <v>26</v>
      </c>
      <c r="K5" t="s">
        <v>26</v>
      </c>
      <c r="L5" t="s">
        <v>26</v>
      </c>
      <c r="M5" t="s">
        <v>26</v>
      </c>
      <c r="N5" t="s">
        <v>26</v>
      </c>
      <c r="O5" t="s">
        <v>26</v>
      </c>
      <c r="P5" t="s">
        <v>26</v>
      </c>
      <c r="Q5" t="s">
        <v>26</v>
      </c>
      <c r="R5" t="s">
        <v>26</v>
      </c>
      <c r="S5" t="s">
        <v>26</v>
      </c>
    </row>
    <row r="6" spans="1:19" x14ac:dyDescent="0.35">
      <c r="A6" t="s">
        <v>34</v>
      </c>
      <c r="B6">
        <v>6</v>
      </c>
      <c r="C6" t="s">
        <v>163</v>
      </c>
      <c r="D6">
        <v>109</v>
      </c>
      <c r="E6" t="s">
        <v>161</v>
      </c>
      <c r="F6" t="s">
        <v>22</v>
      </c>
      <c r="G6" t="s">
        <v>25</v>
      </c>
      <c r="H6" t="s">
        <v>26</v>
      </c>
      <c r="I6" t="s">
        <v>26</v>
      </c>
      <c r="J6" t="s">
        <v>26</v>
      </c>
      <c r="K6" t="s">
        <v>26</v>
      </c>
      <c r="L6" t="s">
        <v>26</v>
      </c>
      <c r="M6" t="s">
        <v>26</v>
      </c>
      <c r="N6" t="s">
        <v>26</v>
      </c>
      <c r="O6" t="s">
        <v>26</v>
      </c>
      <c r="P6" t="s">
        <v>26</v>
      </c>
      <c r="Q6" t="s">
        <v>26</v>
      </c>
      <c r="R6" t="s">
        <v>26</v>
      </c>
      <c r="S6" t="s">
        <v>26</v>
      </c>
    </row>
    <row r="7" spans="1:19" x14ac:dyDescent="0.35">
      <c r="A7" t="s">
        <v>35</v>
      </c>
      <c r="B7">
        <v>8</v>
      </c>
      <c r="C7" t="s">
        <v>163</v>
      </c>
      <c r="D7">
        <v>109</v>
      </c>
      <c r="E7" t="s">
        <v>161</v>
      </c>
      <c r="F7" t="s">
        <v>22</v>
      </c>
      <c r="G7" t="s">
        <v>25</v>
      </c>
      <c r="H7" t="s">
        <v>26</v>
      </c>
      <c r="I7" t="s">
        <v>26</v>
      </c>
      <c r="J7" t="s">
        <v>26</v>
      </c>
      <c r="K7" t="s">
        <v>26</v>
      </c>
      <c r="L7" t="s">
        <v>26</v>
      </c>
      <c r="M7" t="s">
        <v>26</v>
      </c>
      <c r="N7" t="s">
        <v>26</v>
      </c>
      <c r="O7" t="s">
        <v>26</v>
      </c>
      <c r="P7" t="s">
        <v>26</v>
      </c>
      <c r="Q7" t="s">
        <v>26</v>
      </c>
      <c r="R7" t="s">
        <v>26</v>
      </c>
      <c r="S7" t="s">
        <v>26</v>
      </c>
    </row>
    <row r="8" spans="1:19" x14ac:dyDescent="0.35">
      <c r="A8" t="s">
        <v>36</v>
      </c>
      <c r="B8">
        <v>9</v>
      </c>
      <c r="C8" t="s">
        <v>163</v>
      </c>
      <c r="D8">
        <v>109</v>
      </c>
      <c r="E8" t="s">
        <v>161</v>
      </c>
      <c r="F8" t="s">
        <v>22</v>
      </c>
      <c r="G8" t="s">
        <v>25</v>
      </c>
      <c r="H8" t="s">
        <v>26</v>
      </c>
      <c r="I8" t="s">
        <v>26</v>
      </c>
      <c r="J8" t="s">
        <v>26</v>
      </c>
      <c r="K8" t="s">
        <v>26</v>
      </c>
      <c r="L8" t="s">
        <v>26</v>
      </c>
      <c r="M8" t="s">
        <v>26</v>
      </c>
      <c r="N8" t="s">
        <v>26</v>
      </c>
      <c r="O8" t="s">
        <v>26</v>
      </c>
      <c r="P8" t="s">
        <v>26</v>
      </c>
      <c r="Q8" t="s">
        <v>26</v>
      </c>
      <c r="R8" t="s">
        <v>26</v>
      </c>
      <c r="S8" t="s">
        <v>26</v>
      </c>
    </row>
    <row r="9" spans="1:19" x14ac:dyDescent="0.35">
      <c r="A9" t="s">
        <v>37</v>
      </c>
      <c r="B9">
        <v>10</v>
      </c>
      <c r="C9" t="s">
        <v>163</v>
      </c>
      <c r="D9">
        <v>109</v>
      </c>
      <c r="E9" t="s">
        <v>161</v>
      </c>
      <c r="F9" t="s">
        <v>22</v>
      </c>
      <c r="G9" t="s">
        <v>25</v>
      </c>
      <c r="H9" t="s">
        <v>26</v>
      </c>
      <c r="I9" t="s">
        <v>26</v>
      </c>
      <c r="J9" t="s">
        <v>26</v>
      </c>
      <c r="K9" t="s">
        <v>26</v>
      </c>
      <c r="L9" t="s">
        <v>26</v>
      </c>
      <c r="M9" t="s">
        <v>26</v>
      </c>
      <c r="N9" t="s">
        <v>26</v>
      </c>
      <c r="O9" t="s">
        <v>26</v>
      </c>
      <c r="P9" t="s">
        <v>26</v>
      </c>
      <c r="Q9" t="s">
        <v>26</v>
      </c>
      <c r="R9" t="s">
        <v>26</v>
      </c>
      <c r="S9" t="s">
        <v>26</v>
      </c>
    </row>
    <row r="10" spans="1:19" x14ac:dyDescent="0.35">
      <c r="A10" t="s">
        <v>38</v>
      </c>
      <c r="B10">
        <v>11</v>
      </c>
      <c r="C10" t="s">
        <v>163</v>
      </c>
      <c r="D10">
        <v>109</v>
      </c>
      <c r="E10" t="s">
        <v>161</v>
      </c>
      <c r="F10" t="s">
        <v>22</v>
      </c>
      <c r="G10" t="s">
        <v>25</v>
      </c>
      <c r="H10" t="s">
        <v>26</v>
      </c>
      <c r="I10" t="s">
        <v>26</v>
      </c>
      <c r="J10" t="s">
        <v>26</v>
      </c>
      <c r="K10" t="s">
        <v>26</v>
      </c>
      <c r="L10" t="s">
        <v>26</v>
      </c>
      <c r="M10" t="s">
        <v>26</v>
      </c>
      <c r="N10" t="s">
        <v>26</v>
      </c>
      <c r="O10" t="s">
        <v>26</v>
      </c>
      <c r="P10" t="s">
        <v>26</v>
      </c>
      <c r="Q10" t="s">
        <v>26</v>
      </c>
      <c r="R10" t="s">
        <v>26</v>
      </c>
      <c r="S10" t="s">
        <v>26</v>
      </c>
    </row>
    <row r="11" spans="1:19" x14ac:dyDescent="0.35">
      <c r="A11" t="s">
        <v>39</v>
      </c>
      <c r="B11">
        <v>12</v>
      </c>
      <c r="C11" t="s">
        <v>163</v>
      </c>
      <c r="D11">
        <v>109</v>
      </c>
      <c r="E11" t="s">
        <v>161</v>
      </c>
      <c r="F11" t="s">
        <v>22</v>
      </c>
      <c r="G11" t="s">
        <v>25</v>
      </c>
      <c r="H11" t="s">
        <v>26</v>
      </c>
      <c r="I11" t="s">
        <v>26</v>
      </c>
      <c r="J11" t="s">
        <v>26</v>
      </c>
      <c r="K11" t="s">
        <v>26</v>
      </c>
      <c r="L11" t="s">
        <v>26</v>
      </c>
      <c r="M11" t="s">
        <v>26</v>
      </c>
      <c r="N11" t="s">
        <v>26</v>
      </c>
      <c r="O11" t="s">
        <v>26</v>
      </c>
      <c r="P11" t="s">
        <v>26</v>
      </c>
      <c r="Q11" t="s">
        <v>26</v>
      </c>
      <c r="R11" t="s">
        <v>26</v>
      </c>
      <c r="S11" t="s">
        <v>26</v>
      </c>
    </row>
    <row r="12" spans="1:19" x14ac:dyDescent="0.35">
      <c r="A12" t="s">
        <v>40</v>
      </c>
      <c r="B12">
        <v>13</v>
      </c>
      <c r="C12" t="s">
        <v>163</v>
      </c>
      <c r="D12">
        <v>109</v>
      </c>
      <c r="E12" t="s">
        <v>161</v>
      </c>
      <c r="F12" t="s">
        <v>22</v>
      </c>
      <c r="G12" t="s">
        <v>25</v>
      </c>
      <c r="H12" t="s">
        <v>26</v>
      </c>
      <c r="I12" t="s">
        <v>26</v>
      </c>
      <c r="J12" t="s">
        <v>26</v>
      </c>
      <c r="K12" t="s">
        <v>26</v>
      </c>
      <c r="L12" t="s">
        <v>26</v>
      </c>
      <c r="M12" t="s">
        <v>26</v>
      </c>
      <c r="N12" t="s">
        <v>26</v>
      </c>
      <c r="O12" t="s">
        <v>26</v>
      </c>
      <c r="P12" t="s">
        <v>26</v>
      </c>
      <c r="Q12" t="s">
        <v>26</v>
      </c>
      <c r="R12" t="s">
        <v>26</v>
      </c>
      <c r="S12" t="s">
        <v>26</v>
      </c>
    </row>
    <row r="13" spans="1:19" x14ac:dyDescent="0.35">
      <c r="A13" t="s">
        <v>41</v>
      </c>
      <c r="B13">
        <v>15</v>
      </c>
      <c r="C13" t="s">
        <v>163</v>
      </c>
      <c r="D13">
        <v>109</v>
      </c>
      <c r="E13" t="s">
        <v>161</v>
      </c>
      <c r="F13" t="s">
        <v>22</v>
      </c>
      <c r="G13" t="s">
        <v>25</v>
      </c>
      <c r="H13" t="s">
        <v>26</v>
      </c>
      <c r="I13" t="s">
        <v>26</v>
      </c>
      <c r="J13" t="s">
        <v>26</v>
      </c>
      <c r="K13" t="s">
        <v>26</v>
      </c>
      <c r="L13" t="s">
        <v>26</v>
      </c>
      <c r="M13" t="s">
        <v>26</v>
      </c>
      <c r="N13" t="s">
        <v>26</v>
      </c>
      <c r="O13" t="s">
        <v>26</v>
      </c>
      <c r="P13" t="s">
        <v>26</v>
      </c>
      <c r="Q13" t="s">
        <v>26</v>
      </c>
      <c r="R13" t="s">
        <v>26</v>
      </c>
      <c r="S13" t="s">
        <v>26</v>
      </c>
    </row>
    <row r="14" spans="1:19" x14ac:dyDescent="0.35">
      <c r="A14" t="s">
        <v>42</v>
      </c>
      <c r="B14">
        <v>16</v>
      </c>
      <c r="C14" t="s">
        <v>163</v>
      </c>
      <c r="D14">
        <v>109</v>
      </c>
      <c r="E14" t="s">
        <v>161</v>
      </c>
      <c r="F14" t="s">
        <v>22</v>
      </c>
      <c r="G14" t="s">
        <v>25</v>
      </c>
      <c r="H14" t="s">
        <v>26</v>
      </c>
      <c r="I14" t="s">
        <v>26</v>
      </c>
      <c r="J14" t="s">
        <v>26</v>
      </c>
      <c r="K14" t="s">
        <v>26</v>
      </c>
      <c r="L14" t="s">
        <v>26</v>
      </c>
      <c r="M14" t="s">
        <v>26</v>
      </c>
      <c r="N14" t="s">
        <v>26</v>
      </c>
      <c r="O14" t="s">
        <v>26</v>
      </c>
      <c r="P14" t="s">
        <v>26</v>
      </c>
      <c r="Q14" t="s">
        <v>26</v>
      </c>
      <c r="R14" t="s">
        <v>26</v>
      </c>
      <c r="S14" t="s">
        <v>26</v>
      </c>
    </row>
    <row r="15" spans="1:19" x14ac:dyDescent="0.35">
      <c r="A15" t="s">
        <v>43</v>
      </c>
      <c r="B15">
        <v>17</v>
      </c>
      <c r="C15" t="s">
        <v>163</v>
      </c>
      <c r="D15">
        <v>109</v>
      </c>
      <c r="E15" t="s">
        <v>161</v>
      </c>
      <c r="F15" t="s">
        <v>22</v>
      </c>
      <c r="G15" t="s">
        <v>25</v>
      </c>
      <c r="H15" t="s">
        <v>26</v>
      </c>
      <c r="I15" t="s">
        <v>26</v>
      </c>
      <c r="J15" t="s">
        <v>26</v>
      </c>
      <c r="K15" t="s">
        <v>26</v>
      </c>
      <c r="L15" t="s">
        <v>26</v>
      </c>
      <c r="M15" t="s">
        <v>26</v>
      </c>
      <c r="N15" t="s">
        <v>26</v>
      </c>
      <c r="O15" t="s">
        <v>26</v>
      </c>
      <c r="P15" t="s">
        <v>26</v>
      </c>
      <c r="Q15" t="s">
        <v>26</v>
      </c>
      <c r="R15" t="s">
        <v>26</v>
      </c>
      <c r="S15" t="s">
        <v>26</v>
      </c>
    </row>
    <row r="16" spans="1:19" x14ac:dyDescent="0.35">
      <c r="A16" t="s">
        <v>44</v>
      </c>
      <c r="B16">
        <v>18</v>
      </c>
      <c r="C16" t="s">
        <v>163</v>
      </c>
      <c r="D16">
        <v>109</v>
      </c>
      <c r="E16" t="s">
        <v>161</v>
      </c>
      <c r="F16" t="s">
        <v>22</v>
      </c>
      <c r="G16" t="s">
        <v>25</v>
      </c>
      <c r="H16" t="s">
        <v>26</v>
      </c>
      <c r="I16" t="s">
        <v>26</v>
      </c>
      <c r="J16" t="s">
        <v>26</v>
      </c>
      <c r="K16" t="s">
        <v>26</v>
      </c>
      <c r="L16" t="s">
        <v>26</v>
      </c>
      <c r="M16" t="s">
        <v>26</v>
      </c>
      <c r="N16" t="s">
        <v>26</v>
      </c>
      <c r="O16" t="s">
        <v>26</v>
      </c>
      <c r="P16" t="s">
        <v>26</v>
      </c>
      <c r="Q16" t="s">
        <v>26</v>
      </c>
      <c r="R16" t="s">
        <v>26</v>
      </c>
      <c r="S16" t="s">
        <v>26</v>
      </c>
    </row>
    <row r="17" spans="1:19" x14ac:dyDescent="0.35">
      <c r="A17" t="s">
        <v>45</v>
      </c>
      <c r="B17">
        <v>19</v>
      </c>
      <c r="C17" t="s">
        <v>163</v>
      </c>
      <c r="D17">
        <v>109</v>
      </c>
      <c r="E17" t="s">
        <v>161</v>
      </c>
      <c r="F17" t="s">
        <v>22</v>
      </c>
      <c r="G17" t="s">
        <v>25</v>
      </c>
      <c r="H17" t="s">
        <v>26</v>
      </c>
      <c r="I17" t="s">
        <v>26</v>
      </c>
      <c r="J17" t="s">
        <v>26</v>
      </c>
      <c r="K17" t="s">
        <v>26</v>
      </c>
      <c r="L17" t="s">
        <v>26</v>
      </c>
      <c r="M17" t="s">
        <v>26</v>
      </c>
      <c r="N17" t="s">
        <v>26</v>
      </c>
      <c r="O17" t="s">
        <v>26</v>
      </c>
      <c r="P17" t="s">
        <v>26</v>
      </c>
      <c r="Q17" t="s">
        <v>26</v>
      </c>
      <c r="R17" t="s">
        <v>26</v>
      </c>
      <c r="S17" t="s">
        <v>26</v>
      </c>
    </row>
    <row r="18" spans="1:19" x14ac:dyDescent="0.35">
      <c r="A18" t="s">
        <v>46</v>
      </c>
      <c r="B18">
        <v>20</v>
      </c>
      <c r="C18" t="s">
        <v>163</v>
      </c>
      <c r="D18">
        <v>109</v>
      </c>
      <c r="E18" t="s">
        <v>161</v>
      </c>
      <c r="F18" t="s">
        <v>22</v>
      </c>
      <c r="G18" t="s">
        <v>25</v>
      </c>
      <c r="H18" t="s">
        <v>26</v>
      </c>
      <c r="I18" t="s">
        <v>26</v>
      </c>
      <c r="J18" t="s">
        <v>26</v>
      </c>
      <c r="K18" t="s">
        <v>26</v>
      </c>
      <c r="L18" t="s">
        <v>26</v>
      </c>
      <c r="M18" t="s">
        <v>26</v>
      </c>
      <c r="N18" t="s">
        <v>26</v>
      </c>
      <c r="O18" t="s">
        <v>26</v>
      </c>
      <c r="P18" t="s">
        <v>26</v>
      </c>
      <c r="Q18" t="s">
        <v>26</v>
      </c>
      <c r="R18" t="s">
        <v>26</v>
      </c>
      <c r="S18" t="s">
        <v>26</v>
      </c>
    </row>
    <row r="19" spans="1:19" x14ac:dyDescent="0.35">
      <c r="A19" t="s">
        <v>47</v>
      </c>
      <c r="B19">
        <v>21</v>
      </c>
      <c r="C19" t="s">
        <v>163</v>
      </c>
      <c r="D19">
        <v>109</v>
      </c>
      <c r="E19" t="s">
        <v>161</v>
      </c>
      <c r="F19" t="s">
        <v>22</v>
      </c>
      <c r="G19" t="s">
        <v>25</v>
      </c>
      <c r="H19" t="s">
        <v>26</v>
      </c>
      <c r="I19" t="s">
        <v>26</v>
      </c>
      <c r="J19" t="s">
        <v>26</v>
      </c>
      <c r="K19" t="s">
        <v>26</v>
      </c>
      <c r="L19" t="s">
        <v>26</v>
      </c>
      <c r="M19" t="s">
        <v>26</v>
      </c>
      <c r="N19" t="s">
        <v>26</v>
      </c>
      <c r="O19" t="s">
        <v>26</v>
      </c>
      <c r="P19" t="s">
        <v>26</v>
      </c>
      <c r="Q19" t="s">
        <v>26</v>
      </c>
      <c r="R19" t="s">
        <v>26</v>
      </c>
      <c r="S19" t="s">
        <v>26</v>
      </c>
    </row>
    <row r="20" spans="1:19" x14ac:dyDescent="0.35">
      <c r="A20" t="s">
        <v>48</v>
      </c>
      <c r="B20">
        <v>22</v>
      </c>
      <c r="C20" t="s">
        <v>163</v>
      </c>
      <c r="D20">
        <v>109</v>
      </c>
      <c r="E20" t="s">
        <v>161</v>
      </c>
      <c r="F20" t="s">
        <v>22</v>
      </c>
      <c r="G20" t="s">
        <v>25</v>
      </c>
      <c r="H20" t="s">
        <v>26</v>
      </c>
      <c r="I20" t="s">
        <v>26</v>
      </c>
      <c r="J20" t="s">
        <v>26</v>
      </c>
      <c r="K20" t="s">
        <v>26</v>
      </c>
      <c r="L20" t="s">
        <v>26</v>
      </c>
      <c r="M20" t="s">
        <v>26</v>
      </c>
      <c r="N20" t="s">
        <v>26</v>
      </c>
      <c r="O20" t="s">
        <v>26</v>
      </c>
      <c r="P20" t="s">
        <v>26</v>
      </c>
      <c r="Q20" t="s">
        <v>26</v>
      </c>
      <c r="R20" t="s">
        <v>26</v>
      </c>
      <c r="S20" t="s">
        <v>26</v>
      </c>
    </row>
    <row r="21" spans="1:19" x14ac:dyDescent="0.35">
      <c r="A21" t="s">
        <v>49</v>
      </c>
      <c r="B21">
        <v>23</v>
      </c>
      <c r="C21" t="s">
        <v>163</v>
      </c>
      <c r="D21">
        <v>109</v>
      </c>
      <c r="E21" t="s">
        <v>161</v>
      </c>
      <c r="F21" t="s">
        <v>22</v>
      </c>
      <c r="G21" t="s">
        <v>23</v>
      </c>
      <c r="H21">
        <v>36</v>
      </c>
      <c r="I21" t="s">
        <v>86</v>
      </c>
      <c r="J21">
        <v>100</v>
      </c>
      <c r="K21">
        <v>1</v>
      </c>
      <c r="L21">
        <v>1</v>
      </c>
      <c r="M21" t="s">
        <v>25</v>
      </c>
      <c r="N21">
        <v>18</v>
      </c>
      <c r="O21" t="s">
        <v>25</v>
      </c>
      <c r="P21" t="s">
        <v>25</v>
      </c>
      <c r="Q21">
        <v>0</v>
      </c>
      <c r="R21">
        <v>60</v>
      </c>
      <c r="S21" t="s">
        <v>25</v>
      </c>
    </row>
    <row r="22" spans="1:19" x14ac:dyDescent="0.35">
      <c r="A22" t="s">
        <v>50</v>
      </c>
      <c r="B22">
        <v>24</v>
      </c>
      <c r="C22" t="s">
        <v>163</v>
      </c>
      <c r="D22">
        <v>109</v>
      </c>
      <c r="E22" t="s">
        <v>161</v>
      </c>
      <c r="F22" t="s">
        <v>22</v>
      </c>
      <c r="G22" t="s">
        <v>23</v>
      </c>
      <c r="H22">
        <v>300</v>
      </c>
      <c r="I22" t="s">
        <v>86</v>
      </c>
      <c r="J22">
        <v>520</v>
      </c>
      <c r="K22">
        <v>2</v>
      </c>
      <c r="L22">
        <v>2</v>
      </c>
      <c r="M22" t="s">
        <v>25</v>
      </c>
      <c r="N22">
        <v>18</v>
      </c>
      <c r="O22" t="s">
        <v>30</v>
      </c>
      <c r="P22" t="s">
        <v>30</v>
      </c>
      <c r="Q22">
        <v>10</v>
      </c>
      <c r="R22">
        <v>250</v>
      </c>
      <c r="S22" t="s">
        <v>25</v>
      </c>
    </row>
    <row r="23" spans="1:19" x14ac:dyDescent="0.35">
      <c r="A23" t="s">
        <v>51</v>
      </c>
      <c r="B23">
        <v>25</v>
      </c>
      <c r="C23" t="s">
        <v>163</v>
      </c>
      <c r="D23">
        <v>109</v>
      </c>
      <c r="E23" t="s">
        <v>161</v>
      </c>
      <c r="F23" t="s">
        <v>22</v>
      </c>
      <c r="G23" t="s">
        <v>25</v>
      </c>
      <c r="H23" t="s">
        <v>26</v>
      </c>
      <c r="I23" t="s">
        <v>26</v>
      </c>
      <c r="J23" t="s">
        <v>26</v>
      </c>
      <c r="K23" t="s">
        <v>26</v>
      </c>
      <c r="L23" t="s">
        <v>26</v>
      </c>
      <c r="M23" t="s">
        <v>26</v>
      </c>
      <c r="N23" t="s">
        <v>26</v>
      </c>
      <c r="O23" t="s">
        <v>26</v>
      </c>
      <c r="P23" t="s">
        <v>26</v>
      </c>
      <c r="Q23" t="s">
        <v>26</v>
      </c>
      <c r="R23" t="s">
        <v>26</v>
      </c>
      <c r="S23" t="s">
        <v>26</v>
      </c>
    </row>
    <row r="24" spans="1:19" x14ac:dyDescent="0.35">
      <c r="A24" t="s">
        <v>52</v>
      </c>
      <c r="B24">
        <v>26</v>
      </c>
      <c r="C24" t="s">
        <v>163</v>
      </c>
      <c r="D24">
        <v>109</v>
      </c>
      <c r="E24" t="s">
        <v>161</v>
      </c>
      <c r="F24" t="s">
        <v>22</v>
      </c>
      <c r="G24" t="s">
        <v>25</v>
      </c>
      <c r="H24" t="s">
        <v>26</v>
      </c>
      <c r="I24" t="s">
        <v>26</v>
      </c>
      <c r="J24" t="s">
        <v>26</v>
      </c>
      <c r="K24" t="s">
        <v>26</v>
      </c>
      <c r="L24" t="s">
        <v>26</v>
      </c>
      <c r="M24" t="s">
        <v>26</v>
      </c>
      <c r="N24" t="s">
        <v>26</v>
      </c>
      <c r="O24" t="s">
        <v>26</v>
      </c>
      <c r="P24" t="s">
        <v>26</v>
      </c>
      <c r="Q24" t="s">
        <v>26</v>
      </c>
      <c r="R24" t="s">
        <v>26</v>
      </c>
      <c r="S24" t="s">
        <v>26</v>
      </c>
    </row>
    <row r="25" spans="1:19" x14ac:dyDescent="0.35">
      <c r="A25" t="s">
        <v>53</v>
      </c>
      <c r="B25">
        <v>27</v>
      </c>
      <c r="C25" t="s">
        <v>163</v>
      </c>
      <c r="D25">
        <v>109</v>
      </c>
      <c r="E25" t="s">
        <v>161</v>
      </c>
      <c r="F25" t="s">
        <v>22</v>
      </c>
      <c r="G25" t="s">
        <v>25</v>
      </c>
      <c r="H25" t="s">
        <v>26</v>
      </c>
      <c r="I25" t="s">
        <v>26</v>
      </c>
      <c r="J25" t="s">
        <v>26</v>
      </c>
      <c r="K25" t="s">
        <v>26</v>
      </c>
      <c r="L25" t="s">
        <v>26</v>
      </c>
      <c r="M25" t="s">
        <v>26</v>
      </c>
      <c r="N25" t="s">
        <v>26</v>
      </c>
      <c r="O25" t="s">
        <v>26</v>
      </c>
      <c r="P25" t="s">
        <v>26</v>
      </c>
      <c r="Q25" t="s">
        <v>26</v>
      </c>
      <c r="R25" t="s">
        <v>26</v>
      </c>
      <c r="S25" t="s">
        <v>26</v>
      </c>
    </row>
    <row r="26" spans="1:19" x14ac:dyDescent="0.35">
      <c r="A26" t="s">
        <v>54</v>
      </c>
      <c r="B26">
        <v>28</v>
      </c>
      <c r="C26" t="s">
        <v>163</v>
      </c>
      <c r="D26">
        <v>109</v>
      </c>
      <c r="E26" t="s">
        <v>161</v>
      </c>
      <c r="F26" t="s">
        <v>22</v>
      </c>
      <c r="G26" t="s">
        <v>23</v>
      </c>
      <c r="H26">
        <v>50</v>
      </c>
      <c r="I26" t="s">
        <v>86</v>
      </c>
      <c r="J26">
        <v>0</v>
      </c>
      <c r="K26">
        <v>1</v>
      </c>
      <c r="L26">
        <v>0</v>
      </c>
      <c r="M26" t="s">
        <v>25</v>
      </c>
      <c r="N26" t="s">
        <v>26</v>
      </c>
      <c r="O26" t="s">
        <v>25</v>
      </c>
      <c r="P26" t="s">
        <v>25</v>
      </c>
      <c r="Q26">
        <v>6</v>
      </c>
      <c r="R26">
        <v>100</v>
      </c>
      <c r="S26" t="s">
        <v>25</v>
      </c>
    </row>
    <row r="27" spans="1:19" x14ac:dyDescent="0.35">
      <c r="A27" t="s">
        <v>55</v>
      </c>
      <c r="B27">
        <v>29</v>
      </c>
      <c r="C27" t="s">
        <v>163</v>
      </c>
      <c r="D27">
        <v>109</v>
      </c>
      <c r="E27" t="s">
        <v>161</v>
      </c>
      <c r="F27" t="s">
        <v>22</v>
      </c>
      <c r="G27" t="s">
        <v>25</v>
      </c>
      <c r="H27" t="s">
        <v>26</v>
      </c>
      <c r="I27" t="s">
        <v>26</v>
      </c>
      <c r="J27" t="s">
        <v>26</v>
      </c>
      <c r="K27" t="s">
        <v>26</v>
      </c>
      <c r="L27" t="s">
        <v>26</v>
      </c>
      <c r="M27" t="s">
        <v>26</v>
      </c>
      <c r="N27" t="s">
        <v>26</v>
      </c>
      <c r="O27" t="s">
        <v>26</v>
      </c>
      <c r="P27" t="s">
        <v>26</v>
      </c>
      <c r="Q27" t="s">
        <v>26</v>
      </c>
      <c r="R27" t="s">
        <v>26</v>
      </c>
      <c r="S27" t="s">
        <v>26</v>
      </c>
    </row>
    <row r="28" spans="1:19" x14ac:dyDescent="0.35">
      <c r="A28" t="s">
        <v>56</v>
      </c>
      <c r="B28">
        <v>30</v>
      </c>
      <c r="C28" t="s">
        <v>163</v>
      </c>
      <c r="D28">
        <v>109</v>
      </c>
      <c r="E28" t="s">
        <v>161</v>
      </c>
      <c r="F28" t="s">
        <v>22</v>
      </c>
      <c r="G28" t="s">
        <v>25</v>
      </c>
      <c r="H28" t="s">
        <v>26</v>
      </c>
      <c r="I28" t="s">
        <v>26</v>
      </c>
      <c r="J28" t="s">
        <v>26</v>
      </c>
      <c r="K28" t="s">
        <v>26</v>
      </c>
      <c r="L28" t="s">
        <v>26</v>
      </c>
      <c r="M28" t="s">
        <v>26</v>
      </c>
      <c r="N28" t="s">
        <v>26</v>
      </c>
      <c r="O28" t="s">
        <v>26</v>
      </c>
      <c r="P28" t="s">
        <v>26</v>
      </c>
      <c r="Q28" t="s">
        <v>26</v>
      </c>
      <c r="R28" t="s">
        <v>26</v>
      </c>
      <c r="S28" t="s">
        <v>26</v>
      </c>
    </row>
    <row r="29" spans="1:19" x14ac:dyDescent="0.35">
      <c r="A29" t="s">
        <v>57</v>
      </c>
      <c r="B29">
        <v>31</v>
      </c>
      <c r="C29" t="s">
        <v>163</v>
      </c>
      <c r="D29">
        <v>109</v>
      </c>
      <c r="E29" t="s">
        <v>161</v>
      </c>
      <c r="F29" t="s">
        <v>22</v>
      </c>
      <c r="G29" t="s">
        <v>25</v>
      </c>
      <c r="H29" t="s">
        <v>26</v>
      </c>
      <c r="I29" t="s">
        <v>26</v>
      </c>
      <c r="J29" t="s">
        <v>26</v>
      </c>
      <c r="K29" t="s">
        <v>26</v>
      </c>
      <c r="L29" t="s">
        <v>26</v>
      </c>
      <c r="M29" t="s">
        <v>26</v>
      </c>
      <c r="N29" t="s">
        <v>26</v>
      </c>
      <c r="O29" t="s">
        <v>26</v>
      </c>
      <c r="P29" t="s">
        <v>26</v>
      </c>
      <c r="Q29" t="s">
        <v>26</v>
      </c>
      <c r="R29" t="s">
        <v>26</v>
      </c>
      <c r="S29" t="s">
        <v>26</v>
      </c>
    </row>
    <row r="30" spans="1:19" x14ac:dyDescent="0.35">
      <c r="A30" t="s">
        <v>58</v>
      </c>
      <c r="B30">
        <v>32</v>
      </c>
      <c r="C30" t="s">
        <v>163</v>
      </c>
      <c r="D30">
        <v>109</v>
      </c>
      <c r="E30" t="s">
        <v>161</v>
      </c>
      <c r="F30" t="s">
        <v>22</v>
      </c>
      <c r="G30" t="s">
        <v>23</v>
      </c>
      <c r="H30">
        <f>140.25+75</f>
        <v>215.25</v>
      </c>
      <c r="I30" t="s">
        <v>25</v>
      </c>
      <c r="J30">
        <f>24*21</f>
        <v>504</v>
      </c>
      <c r="K30">
        <v>1</v>
      </c>
      <c r="L30">
        <v>1</v>
      </c>
      <c r="M30" t="s">
        <v>25</v>
      </c>
      <c r="N30">
        <v>18</v>
      </c>
      <c r="O30" t="s">
        <v>25</v>
      </c>
      <c r="P30" t="s">
        <v>25</v>
      </c>
      <c r="Q30">
        <v>12</v>
      </c>
      <c r="R30">
        <v>70</v>
      </c>
      <c r="S30" t="s">
        <v>27</v>
      </c>
    </row>
    <row r="31" spans="1:19" x14ac:dyDescent="0.35">
      <c r="A31" t="s">
        <v>59</v>
      </c>
      <c r="B31">
        <v>33</v>
      </c>
      <c r="C31" t="s">
        <v>163</v>
      </c>
      <c r="D31">
        <v>109</v>
      </c>
      <c r="E31" t="s">
        <v>161</v>
      </c>
      <c r="F31" t="s">
        <v>22</v>
      </c>
      <c r="G31" t="s">
        <v>25</v>
      </c>
      <c r="H31" t="s">
        <v>26</v>
      </c>
      <c r="I31" t="s">
        <v>26</v>
      </c>
      <c r="J31" t="s">
        <v>26</v>
      </c>
      <c r="K31" t="s">
        <v>26</v>
      </c>
      <c r="L31" t="s">
        <v>26</v>
      </c>
      <c r="M31" t="s">
        <v>26</v>
      </c>
      <c r="N31" t="s">
        <v>26</v>
      </c>
      <c r="O31" t="s">
        <v>26</v>
      </c>
      <c r="P31" t="s">
        <v>26</v>
      </c>
      <c r="Q31" t="s">
        <v>26</v>
      </c>
      <c r="R31" t="s">
        <v>26</v>
      </c>
      <c r="S31" t="s">
        <v>26</v>
      </c>
    </row>
    <row r="32" spans="1:19" x14ac:dyDescent="0.35">
      <c r="A32" t="s">
        <v>60</v>
      </c>
      <c r="B32">
        <v>34</v>
      </c>
      <c r="C32" t="s">
        <v>163</v>
      </c>
      <c r="D32">
        <v>109</v>
      </c>
      <c r="E32" t="s">
        <v>161</v>
      </c>
      <c r="F32" t="s">
        <v>22</v>
      </c>
      <c r="G32" t="s">
        <v>23</v>
      </c>
      <c r="H32">
        <v>275</v>
      </c>
      <c r="I32" t="s">
        <v>86</v>
      </c>
      <c r="J32">
        <v>500</v>
      </c>
      <c r="L32">
        <v>2</v>
      </c>
      <c r="N32">
        <v>18</v>
      </c>
      <c r="O32" t="s">
        <v>30</v>
      </c>
      <c r="Q32">
        <v>15</v>
      </c>
      <c r="R32">
        <v>150</v>
      </c>
      <c r="S32" t="s">
        <v>25</v>
      </c>
    </row>
    <row r="33" spans="1:19" x14ac:dyDescent="0.35">
      <c r="A33" t="s">
        <v>61</v>
      </c>
      <c r="B33">
        <v>35</v>
      </c>
      <c r="C33" t="s">
        <v>163</v>
      </c>
      <c r="D33">
        <v>109</v>
      </c>
      <c r="E33" t="s">
        <v>161</v>
      </c>
      <c r="F33" t="s">
        <v>22</v>
      </c>
      <c r="G33" t="s">
        <v>23</v>
      </c>
      <c r="H33">
        <v>0</v>
      </c>
      <c r="I33" t="s">
        <v>86</v>
      </c>
      <c r="J33">
        <f>40*12</f>
        <v>480</v>
      </c>
      <c r="L33">
        <v>0</v>
      </c>
      <c r="M33" t="s">
        <v>25</v>
      </c>
      <c r="N33" t="s">
        <v>26</v>
      </c>
      <c r="O33" t="s">
        <v>25</v>
      </c>
      <c r="P33" t="s">
        <v>25</v>
      </c>
      <c r="Q33">
        <v>0</v>
      </c>
      <c r="R33">
        <v>0</v>
      </c>
      <c r="S33" t="s">
        <v>25</v>
      </c>
    </row>
    <row r="34" spans="1:19" x14ac:dyDescent="0.35">
      <c r="A34" t="s">
        <v>62</v>
      </c>
      <c r="B34">
        <v>36</v>
      </c>
      <c r="C34" t="s">
        <v>163</v>
      </c>
      <c r="D34">
        <v>109</v>
      </c>
      <c r="E34" t="s">
        <v>161</v>
      </c>
      <c r="F34" t="s">
        <v>22</v>
      </c>
      <c r="G34" t="s">
        <v>25</v>
      </c>
      <c r="H34" t="s">
        <v>26</v>
      </c>
      <c r="I34" t="s">
        <v>26</v>
      </c>
      <c r="J34" t="s">
        <v>26</v>
      </c>
      <c r="K34" t="s">
        <v>26</v>
      </c>
      <c r="L34" t="s">
        <v>26</v>
      </c>
      <c r="M34" t="s">
        <v>26</v>
      </c>
      <c r="N34" t="s">
        <v>26</v>
      </c>
      <c r="O34" t="s">
        <v>26</v>
      </c>
      <c r="P34" t="s">
        <v>26</v>
      </c>
      <c r="Q34" t="s">
        <v>26</v>
      </c>
      <c r="R34" t="s">
        <v>26</v>
      </c>
      <c r="S34" t="s">
        <v>26</v>
      </c>
    </row>
    <row r="35" spans="1:19" x14ac:dyDescent="0.35">
      <c r="A35" t="s">
        <v>63</v>
      </c>
      <c r="B35">
        <v>37</v>
      </c>
      <c r="C35" t="s">
        <v>163</v>
      </c>
      <c r="D35">
        <v>109</v>
      </c>
      <c r="E35" t="s">
        <v>161</v>
      </c>
      <c r="F35" t="s">
        <v>22</v>
      </c>
      <c r="G35" t="s">
        <v>23</v>
      </c>
      <c r="H35">
        <v>35</v>
      </c>
      <c r="I35" t="s">
        <v>86</v>
      </c>
      <c r="J35">
        <v>24</v>
      </c>
      <c r="L35">
        <v>1</v>
      </c>
      <c r="N35">
        <v>18</v>
      </c>
      <c r="O35" t="s">
        <v>30</v>
      </c>
      <c r="Q35">
        <v>6</v>
      </c>
      <c r="R35">
        <v>50</v>
      </c>
      <c r="S35" t="s">
        <v>31</v>
      </c>
    </row>
    <row r="36" spans="1:19" x14ac:dyDescent="0.35">
      <c r="A36" t="s">
        <v>64</v>
      </c>
      <c r="B36">
        <v>38</v>
      </c>
      <c r="C36" t="s">
        <v>163</v>
      </c>
      <c r="D36">
        <v>109</v>
      </c>
      <c r="E36" t="s">
        <v>161</v>
      </c>
      <c r="F36" t="s">
        <v>22</v>
      </c>
      <c r="G36" t="s">
        <v>23</v>
      </c>
      <c r="H36">
        <v>50</v>
      </c>
      <c r="I36" t="s">
        <v>165</v>
      </c>
      <c r="J36">
        <v>24</v>
      </c>
      <c r="L36">
        <v>1</v>
      </c>
      <c r="N36">
        <v>18</v>
      </c>
      <c r="O36" t="s">
        <v>30</v>
      </c>
      <c r="Q36">
        <v>6</v>
      </c>
      <c r="R36">
        <v>100</v>
      </c>
      <c r="S36" t="s">
        <v>27</v>
      </c>
    </row>
    <row r="37" spans="1:19" x14ac:dyDescent="0.35">
      <c r="A37" t="s">
        <v>65</v>
      </c>
      <c r="B37">
        <v>39</v>
      </c>
      <c r="C37" t="s">
        <v>163</v>
      </c>
      <c r="D37">
        <v>109</v>
      </c>
      <c r="E37" t="s">
        <v>161</v>
      </c>
      <c r="F37" t="s">
        <v>22</v>
      </c>
      <c r="G37" t="s">
        <v>25</v>
      </c>
      <c r="H37" t="s">
        <v>26</v>
      </c>
      <c r="I37" t="s">
        <v>26</v>
      </c>
      <c r="J37" t="s">
        <v>26</v>
      </c>
      <c r="K37" t="s">
        <v>26</v>
      </c>
      <c r="L37" t="s">
        <v>26</v>
      </c>
      <c r="M37" t="s">
        <v>26</v>
      </c>
      <c r="N37" t="s">
        <v>26</v>
      </c>
      <c r="O37" t="s">
        <v>26</v>
      </c>
      <c r="P37" t="s">
        <v>26</v>
      </c>
      <c r="Q37" t="s">
        <v>26</v>
      </c>
      <c r="R37" t="s">
        <v>26</v>
      </c>
      <c r="S37" t="s">
        <v>26</v>
      </c>
    </row>
    <row r="38" spans="1:19" x14ac:dyDescent="0.35">
      <c r="A38" t="s">
        <v>66</v>
      </c>
      <c r="B38">
        <v>40</v>
      </c>
      <c r="C38" t="s">
        <v>163</v>
      </c>
      <c r="D38">
        <v>109</v>
      </c>
      <c r="E38" t="s">
        <v>161</v>
      </c>
      <c r="F38" t="s">
        <v>22</v>
      </c>
      <c r="G38" t="s">
        <v>23</v>
      </c>
      <c r="H38">
        <v>100</v>
      </c>
      <c r="I38" t="s">
        <v>25</v>
      </c>
      <c r="J38">
        <v>12</v>
      </c>
      <c r="L38">
        <v>1</v>
      </c>
      <c r="Q38">
        <v>6</v>
      </c>
      <c r="R38">
        <v>50</v>
      </c>
      <c r="S38" t="s">
        <v>25</v>
      </c>
    </row>
    <row r="39" spans="1:19" x14ac:dyDescent="0.35">
      <c r="A39" t="s">
        <v>67</v>
      </c>
      <c r="B39">
        <v>41</v>
      </c>
      <c r="C39" t="s">
        <v>163</v>
      </c>
      <c r="D39">
        <v>109</v>
      </c>
      <c r="E39" t="s">
        <v>161</v>
      </c>
      <c r="F39" t="s">
        <v>22</v>
      </c>
      <c r="G39" t="s">
        <v>23</v>
      </c>
      <c r="H39">
        <v>126.25</v>
      </c>
      <c r="I39" t="s">
        <v>25</v>
      </c>
      <c r="J39">
        <v>12</v>
      </c>
      <c r="L39">
        <v>1</v>
      </c>
      <c r="Q39">
        <v>12</v>
      </c>
      <c r="R39">
        <v>150</v>
      </c>
      <c r="S39" t="s">
        <v>25</v>
      </c>
    </row>
    <row r="40" spans="1:19" x14ac:dyDescent="0.35">
      <c r="A40" t="s">
        <v>68</v>
      </c>
      <c r="B40">
        <v>42</v>
      </c>
      <c r="C40" t="s">
        <v>163</v>
      </c>
      <c r="D40">
        <v>109</v>
      </c>
      <c r="E40" t="s">
        <v>161</v>
      </c>
      <c r="F40" t="s">
        <v>22</v>
      </c>
      <c r="G40" t="s">
        <v>25</v>
      </c>
      <c r="H40" t="s">
        <v>26</v>
      </c>
      <c r="I40" t="s">
        <v>26</v>
      </c>
      <c r="J40" t="s">
        <v>26</v>
      </c>
      <c r="K40" t="s">
        <v>26</v>
      </c>
      <c r="L40" t="s">
        <v>26</v>
      </c>
      <c r="M40" t="s">
        <v>26</v>
      </c>
      <c r="N40" t="s">
        <v>26</v>
      </c>
      <c r="O40" t="s">
        <v>26</v>
      </c>
      <c r="P40" t="s">
        <v>26</v>
      </c>
      <c r="Q40" t="s">
        <v>26</v>
      </c>
      <c r="R40" t="s">
        <v>26</v>
      </c>
      <c r="S40" t="s">
        <v>26</v>
      </c>
    </row>
    <row r="41" spans="1:19" x14ac:dyDescent="0.35">
      <c r="A41" t="s">
        <v>69</v>
      </c>
      <c r="B41">
        <v>44</v>
      </c>
      <c r="C41" t="s">
        <v>163</v>
      </c>
      <c r="D41">
        <v>109</v>
      </c>
      <c r="E41" t="s">
        <v>161</v>
      </c>
      <c r="F41" t="s">
        <v>22</v>
      </c>
      <c r="G41" t="s">
        <v>25</v>
      </c>
      <c r="H41" t="s">
        <v>26</v>
      </c>
      <c r="I41" t="s">
        <v>26</v>
      </c>
      <c r="J41" t="s">
        <v>26</v>
      </c>
      <c r="K41" t="s">
        <v>26</v>
      </c>
      <c r="L41" t="s">
        <v>26</v>
      </c>
      <c r="M41" t="s">
        <v>26</v>
      </c>
      <c r="N41" t="s">
        <v>26</v>
      </c>
      <c r="O41" t="s">
        <v>26</v>
      </c>
      <c r="P41" t="s">
        <v>26</v>
      </c>
      <c r="Q41" t="s">
        <v>26</v>
      </c>
      <c r="R41" t="s">
        <v>26</v>
      </c>
      <c r="S41" t="s">
        <v>26</v>
      </c>
    </row>
    <row r="42" spans="1:19" x14ac:dyDescent="0.35">
      <c r="A42" t="s">
        <v>70</v>
      </c>
      <c r="B42">
        <v>45</v>
      </c>
      <c r="C42" t="s">
        <v>163</v>
      </c>
      <c r="D42">
        <v>109</v>
      </c>
      <c r="E42" t="s">
        <v>161</v>
      </c>
      <c r="F42" t="s">
        <v>22</v>
      </c>
      <c r="G42" t="s">
        <v>25</v>
      </c>
      <c r="H42" t="s">
        <v>26</v>
      </c>
      <c r="I42" t="s">
        <v>26</v>
      </c>
      <c r="J42" t="s">
        <v>26</v>
      </c>
      <c r="K42" t="s">
        <v>26</v>
      </c>
      <c r="L42" t="s">
        <v>26</v>
      </c>
      <c r="M42" t="s">
        <v>26</v>
      </c>
      <c r="N42" t="s">
        <v>26</v>
      </c>
      <c r="O42" t="s">
        <v>26</v>
      </c>
      <c r="P42" t="s">
        <v>26</v>
      </c>
      <c r="Q42" t="s">
        <v>26</v>
      </c>
      <c r="R42" t="s">
        <v>26</v>
      </c>
      <c r="S42" t="s">
        <v>26</v>
      </c>
    </row>
    <row r="43" spans="1:19" x14ac:dyDescent="0.35">
      <c r="A43" t="s">
        <v>71</v>
      </c>
      <c r="B43">
        <v>46</v>
      </c>
      <c r="C43" t="s">
        <v>163</v>
      </c>
      <c r="D43">
        <v>109</v>
      </c>
      <c r="E43" t="s">
        <v>161</v>
      </c>
      <c r="F43" t="s">
        <v>22</v>
      </c>
      <c r="G43" t="s">
        <v>23</v>
      </c>
      <c r="H43">
        <v>50</v>
      </c>
      <c r="J43">
        <v>20</v>
      </c>
      <c r="L43">
        <v>1</v>
      </c>
      <c r="N43">
        <v>18</v>
      </c>
      <c r="O43" t="s">
        <v>30</v>
      </c>
      <c r="Q43">
        <v>4</v>
      </c>
      <c r="R43">
        <v>25</v>
      </c>
      <c r="S43" t="s">
        <v>27</v>
      </c>
    </row>
    <row r="44" spans="1:19" x14ac:dyDescent="0.35">
      <c r="A44" t="s">
        <v>72</v>
      </c>
      <c r="B44">
        <v>47</v>
      </c>
      <c r="C44" t="s">
        <v>163</v>
      </c>
      <c r="D44">
        <v>109</v>
      </c>
      <c r="E44" t="s">
        <v>161</v>
      </c>
      <c r="F44" t="s">
        <v>22</v>
      </c>
      <c r="G44" t="s">
        <v>23</v>
      </c>
      <c r="H44">
        <v>160</v>
      </c>
      <c r="I44" t="s">
        <v>86</v>
      </c>
      <c r="J44">
        <v>1250</v>
      </c>
      <c r="L44">
        <v>1</v>
      </c>
      <c r="N44">
        <v>18</v>
      </c>
      <c r="O44" t="s">
        <v>30</v>
      </c>
      <c r="Q44">
        <v>12</v>
      </c>
      <c r="R44">
        <v>200</v>
      </c>
      <c r="S44" t="s">
        <v>27</v>
      </c>
    </row>
    <row r="45" spans="1:19" x14ac:dyDescent="0.35">
      <c r="A45" t="s">
        <v>73</v>
      </c>
      <c r="B45">
        <v>48</v>
      </c>
      <c r="C45" t="s">
        <v>163</v>
      </c>
      <c r="D45">
        <v>109</v>
      </c>
      <c r="E45" t="s">
        <v>161</v>
      </c>
      <c r="F45" t="s">
        <v>22</v>
      </c>
      <c r="G45" t="s">
        <v>25</v>
      </c>
      <c r="H45" t="s">
        <v>26</v>
      </c>
      <c r="I45" t="s">
        <v>26</v>
      </c>
      <c r="J45" t="s">
        <v>26</v>
      </c>
      <c r="K45" t="s">
        <v>26</v>
      </c>
      <c r="L45" t="s">
        <v>26</v>
      </c>
      <c r="M45" t="s">
        <v>26</v>
      </c>
      <c r="N45" t="s">
        <v>26</v>
      </c>
      <c r="O45" t="s">
        <v>26</v>
      </c>
      <c r="P45" t="s">
        <v>26</v>
      </c>
      <c r="Q45" t="s">
        <v>26</v>
      </c>
      <c r="R45" t="s">
        <v>26</v>
      </c>
      <c r="S45" t="s">
        <v>26</v>
      </c>
    </row>
    <row r="46" spans="1:19" x14ac:dyDescent="0.35">
      <c r="A46" t="s">
        <v>74</v>
      </c>
      <c r="B46">
        <v>49</v>
      </c>
      <c r="C46" t="s">
        <v>163</v>
      </c>
      <c r="D46">
        <v>109</v>
      </c>
      <c r="E46" t="s">
        <v>161</v>
      </c>
      <c r="F46" t="s">
        <v>22</v>
      </c>
      <c r="G46" t="s">
        <v>25</v>
      </c>
      <c r="H46" t="s">
        <v>26</v>
      </c>
      <c r="I46" t="s">
        <v>26</v>
      </c>
      <c r="J46" t="s">
        <v>26</v>
      </c>
      <c r="K46" t="s">
        <v>26</v>
      </c>
      <c r="L46" t="s">
        <v>26</v>
      </c>
      <c r="M46" t="s">
        <v>26</v>
      </c>
      <c r="N46" t="s">
        <v>26</v>
      </c>
      <c r="O46" t="s">
        <v>26</v>
      </c>
      <c r="P46" t="s">
        <v>26</v>
      </c>
      <c r="Q46" t="s">
        <v>26</v>
      </c>
      <c r="R46" t="s">
        <v>26</v>
      </c>
      <c r="S46" t="s">
        <v>26</v>
      </c>
    </row>
    <row r="47" spans="1:19" x14ac:dyDescent="0.35">
      <c r="A47" t="s">
        <v>75</v>
      </c>
      <c r="B47">
        <v>50</v>
      </c>
      <c r="C47" t="s">
        <v>163</v>
      </c>
      <c r="D47">
        <v>109</v>
      </c>
      <c r="E47" t="s">
        <v>161</v>
      </c>
      <c r="F47" t="s">
        <v>22</v>
      </c>
      <c r="G47" t="s">
        <v>25</v>
      </c>
      <c r="H47" t="s">
        <v>26</v>
      </c>
      <c r="I47" t="s">
        <v>26</v>
      </c>
      <c r="J47" t="s">
        <v>26</v>
      </c>
      <c r="K47" t="s">
        <v>26</v>
      </c>
      <c r="L47" t="s">
        <v>26</v>
      </c>
      <c r="M47" t="s">
        <v>26</v>
      </c>
      <c r="N47" t="s">
        <v>26</v>
      </c>
      <c r="O47" t="s">
        <v>26</v>
      </c>
      <c r="P47" t="s">
        <v>26</v>
      </c>
      <c r="Q47" t="s">
        <v>26</v>
      </c>
      <c r="R47" t="s">
        <v>26</v>
      </c>
      <c r="S47" t="s">
        <v>26</v>
      </c>
    </row>
    <row r="48" spans="1:19" x14ac:dyDescent="0.35">
      <c r="A48" t="s">
        <v>76</v>
      </c>
      <c r="B48">
        <v>51</v>
      </c>
      <c r="C48" t="s">
        <v>163</v>
      </c>
      <c r="D48">
        <v>109</v>
      </c>
      <c r="E48" t="s">
        <v>161</v>
      </c>
      <c r="F48" t="s">
        <v>22</v>
      </c>
      <c r="G48" t="s">
        <v>25</v>
      </c>
      <c r="H48" t="s">
        <v>26</v>
      </c>
      <c r="I48" t="s">
        <v>26</v>
      </c>
      <c r="J48" t="s">
        <v>26</v>
      </c>
      <c r="K48" t="s">
        <v>26</v>
      </c>
      <c r="L48" t="s">
        <v>26</v>
      </c>
      <c r="M48" t="s">
        <v>26</v>
      </c>
      <c r="N48" t="s">
        <v>26</v>
      </c>
      <c r="O48" t="s">
        <v>26</v>
      </c>
      <c r="P48" t="s">
        <v>26</v>
      </c>
      <c r="Q48" t="s">
        <v>26</v>
      </c>
      <c r="R48" t="s">
        <v>26</v>
      </c>
      <c r="S48" t="s">
        <v>26</v>
      </c>
    </row>
    <row r="49" spans="1:19" x14ac:dyDescent="0.35">
      <c r="A49" t="s">
        <v>77</v>
      </c>
      <c r="B49">
        <v>53</v>
      </c>
      <c r="C49" t="s">
        <v>163</v>
      </c>
      <c r="D49">
        <v>109</v>
      </c>
      <c r="E49" t="s">
        <v>161</v>
      </c>
      <c r="F49" t="s">
        <v>22</v>
      </c>
      <c r="G49" t="s">
        <v>25</v>
      </c>
      <c r="H49" t="s">
        <v>26</v>
      </c>
      <c r="I49" t="s">
        <v>26</v>
      </c>
      <c r="J49" t="s">
        <v>26</v>
      </c>
      <c r="K49" t="s">
        <v>26</v>
      </c>
      <c r="L49" t="s">
        <v>26</v>
      </c>
      <c r="M49" t="s">
        <v>26</v>
      </c>
      <c r="N49" t="s">
        <v>26</v>
      </c>
      <c r="O49" t="s">
        <v>26</v>
      </c>
      <c r="P49" t="s">
        <v>26</v>
      </c>
      <c r="Q49" t="s">
        <v>26</v>
      </c>
      <c r="R49" t="s">
        <v>26</v>
      </c>
      <c r="S49" t="s">
        <v>26</v>
      </c>
    </row>
    <row r="50" spans="1:19" x14ac:dyDescent="0.35">
      <c r="A50" t="s">
        <v>79</v>
      </c>
      <c r="B50">
        <v>54</v>
      </c>
      <c r="C50" t="s">
        <v>163</v>
      </c>
      <c r="D50">
        <v>109</v>
      </c>
      <c r="E50" t="s">
        <v>161</v>
      </c>
      <c r="F50" t="s">
        <v>22</v>
      </c>
      <c r="G50" t="s">
        <v>25</v>
      </c>
      <c r="H50" t="s">
        <v>26</v>
      </c>
      <c r="I50" t="s">
        <v>26</v>
      </c>
      <c r="J50" t="s">
        <v>26</v>
      </c>
      <c r="K50" t="s">
        <v>26</v>
      </c>
      <c r="L50" t="s">
        <v>26</v>
      </c>
      <c r="M50" t="s">
        <v>26</v>
      </c>
      <c r="N50" t="s">
        <v>26</v>
      </c>
      <c r="O50" t="s">
        <v>26</v>
      </c>
      <c r="P50" t="s">
        <v>26</v>
      </c>
      <c r="Q50" t="s">
        <v>26</v>
      </c>
      <c r="R50" t="s">
        <v>26</v>
      </c>
      <c r="S50" t="s">
        <v>26</v>
      </c>
    </row>
    <row r="51" spans="1:19" x14ac:dyDescent="0.35">
      <c r="A51" t="s">
        <v>80</v>
      </c>
      <c r="B51">
        <v>55</v>
      </c>
      <c r="C51" t="s">
        <v>163</v>
      </c>
      <c r="D51">
        <v>109</v>
      </c>
      <c r="E51" t="s">
        <v>161</v>
      </c>
      <c r="F51" t="s">
        <v>22</v>
      </c>
      <c r="G51" t="s">
        <v>25</v>
      </c>
      <c r="H51" t="s">
        <v>26</v>
      </c>
      <c r="I51" t="s">
        <v>26</v>
      </c>
      <c r="J51" t="s">
        <v>26</v>
      </c>
      <c r="K51" t="s">
        <v>26</v>
      </c>
      <c r="L51" t="s">
        <v>26</v>
      </c>
      <c r="M51" t="s">
        <v>26</v>
      </c>
      <c r="N51" t="s">
        <v>26</v>
      </c>
      <c r="O51" t="s">
        <v>26</v>
      </c>
      <c r="P51" t="s">
        <v>26</v>
      </c>
      <c r="Q51" t="s">
        <v>26</v>
      </c>
      <c r="R51" t="s">
        <v>26</v>
      </c>
      <c r="S51" t="s">
        <v>26</v>
      </c>
    </row>
    <row r="52" spans="1:19" x14ac:dyDescent="0.35">
      <c r="A52" t="s">
        <v>81</v>
      </c>
      <c r="B52">
        <v>56</v>
      </c>
      <c r="C52" t="s">
        <v>163</v>
      </c>
      <c r="D52">
        <v>109</v>
      </c>
      <c r="E52" t="s">
        <v>161</v>
      </c>
      <c r="F52" t="s">
        <v>22</v>
      </c>
      <c r="G52" t="s">
        <v>25</v>
      </c>
      <c r="H52" t="s">
        <v>26</v>
      </c>
      <c r="I52" t="s">
        <v>26</v>
      </c>
      <c r="J52" t="s">
        <v>26</v>
      </c>
      <c r="K52" t="s">
        <v>26</v>
      </c>
      <c r="L52" t="s">
        <v>26</v>
      </c>
      <c r="M52" t="s">
        <v>26</v>
      </c>
      <c r="N52" t="s">
        <v>26</v>
      </c>
      <c r="O52" t="s">
        <v>26</v>
      </c>
      <c r="P52" t="s">
        <v>26</v>
      </c>
      <c r="Q52" t="s">
        <v>26</v>
      </c>
      <c r="R52" t="s">
        <v>26</v>
      </c>
      <c r="S52" t="s">
        <v>26</v>
      </c>
    </row>
  </sheetData>
  <phoneticPr fontId="1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BFAC9D-C261-4DC8-8271-D93051B88CC3}">
  <dimension ref="A1:U52"/>
  <sheetViews>
    <sheetView workbookViewId="0"/>
  </sheetViews>
  <sheetFormatPr defaultColWidth="8.81640625" defaultRowHeight="14.5" x14ac:dyDescent="0.35"/>
  <cols>
    <col min="1" max="1" width="16.1796875" customWidth="1"/>
    <col min="2" max="2" width="12.453125" customWidth="1"/>
    <col min="3" max="3" width="24.1796875" customWidth="1"/>
    <col min="4" max="6" width="12.453125" customWidth="1"/>
    <col min="7" max="7" width="14" customWidth="1"/>
    <col min="8" max="8" width="12.26953125" customWidth="1"/>
    <col min="9" max="9" width="17.7265625" customWidth="1"/>
    <col min="10" max="10" width="12.81640625" customWidth="1"/>
    <col min="11" max="11" width="17.7265625" customWidth="1"/>
    <col min="12" max="12" width="17" customWidth="1"/>
    <col min="17" max="17" width="14.453125" customWidth="1"/>
    <col min="18" max="18" width="15.453125" customWidth="1"/>
    <col min="19" max="19" width="15.81640625" customWidth="1"/>
    <col min="20" max="20" width="16.81640625" customWidth="1"/>
    <col min="21" max="21" width="18.7265625" customWidth="1"/>
  </cols>
  <sheetData>
    <row r="1" spans="1:21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254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255</v>
      </c>
      <c r="U1" t="s">
        <v>256</v>
      </c>
    </row>
    <row r="2" spans="1:21" x14ac:dyDescent="0.35">
      <c r="A2" t="s">
        <v>19</v>
      </c>
      <c r="B2">
        <v>1</v>
      </c>
      <c r="C2" t="s">
        <v>166</v>
      </c>
      <c r="D2">
        <v>110</v>
      </c>
      <c r="E2" t="s">
        <v>167</v>
      </c>
      <c r="F2" t="s">
        <v>22</v>
      </c>
      <c r="G2" t="s">
        <v>23</v>
      </c>
      <c r="H2">
        <v>178.5</v>
      </c>
      <c r="I2" t="s">
        <v>29</v>
      </c>
      <c r="J2" t="s">
        <v>26</v>
      </c>
      <c r="K2">
        <v>5</v>
      </c>
      <c r="L2">
        <v>1</v>
      </c>
      <c r="M2" t="s">
        <v>30</v>
      </c>
      <c r="N2" t="s">
        <v>26</v>
      </c>
      <c r="O2" t="s">
        <v>30</v>
      </c>
      <c r="P2" t="s">
        <v>25</v>
      </c>
      <c r="Q2">
        <v>24</v>
      </c>
      <c r="R2">
        <v>75</v>
      </c>
      <c r="S2" t="s">
        <v>27</v>
      </c>
      <c r="T2" t="s">
        <v>259</v>
      </c>
      <c r="U2" t="s">
        <v>25</v>
      </c>
    </row>
    <row r="3" spans="1:21" x14ac:dyDescent="0.35">
      <c r="A3" t="s">
        <v>28</v>
      </c>
      <c r="B3">
        <v>2</v>
      </c>
      <c r="C3" t="s">
        <v>166</v>
      </c>
      <c r="D3">
        <v>110</v>
      </c>
      <c r="E3" t="s">
        <v>167</v>
      </c>
      <c r="F3" t="s">
        <v>22</v>
      </c>
      <c r="G3" t="s">
        <v>23</v>
      </c>
      <c r="H3">
        <v>200</v>
      </c>
      <c r="I3" t="s">
        <v>29</v>
      </c>
      <c r="J3" t="s">
        <v>26</v>
      </c>
      <c r="K3">
        <v>5</v>
      </c>
      <c r="L3">
        <v>1</v>
      </c>
      <c r="M3" t="s">
        <v>25</v>
      </c>
      <c r="N3" t="s">
        <v>26</v>
      </c>
      <c r="O3" t="s">
        <v>25</v>
      </c>
      <c r="P3" t="s">
        <v>30</v>
      </c>
      <c r="Q3">
        <v>60</v>
      </c>
      <c r="R3">
        <v>100</v>
      </c>
      <c r="S3" t="s">
        <v>27</v>
      </c>
      <c r="T3" t="s">
        <v>259</v>
      </c>
      <c r="U3" t="s">
        <v>259</v>
      </c>
    </row>
    <row r="4" spans="1:21" x14ac:dyDescent="0.35">
      <c r="A4" t="s">
        <v>32</v>
      </c>
      <c r="B4">
        <v>4</v>
      </c>
      <c r="C4" t="s">
        <v>166</v>
      </c>
      <c r="D4">
        <v>110</v>
      </c>
      <c r="E4" t="s">
        <v>167</v>
      </c>
      <c r="F4" t="s">
        <v>22</v>
      </c>
      <c r="G4" t="s">
        <v>23</v>
      </c>
      <c r="H4">
        <v>200</v>
      </c>
      <c r="I4" t="s">
        <v>29</v>
      </c>
      <c r="J4" t="s">
        <v>26</v>
      </c>
      <c r="K4">
        <v>5</v>
      </c>
      <c r="L4">
        <v>1</v>
      </c>
      <c r="M4" t="s">
        <v>30</v>
      </c>
      <c r="N4" t="s">
        <v>26</v>
      </c>
      <c r="O4" t="s">
        <v>25</v>
      </c>
      <c r="P4" t="s">
        <v>30</v>
      </c>
      <c r="Q4">
        <v>90</v>
      </c>
      <c r="R4">
        <v>160</v>
      </c>
      <c r="S4" t="s">
        <v>27</v>
      </c>
      <c r="T4" t="s">
        <v>259</v>
      </c>
      <c r="U4" t="s">
        <v>258</v>
      </c>
    </row>
    <row r="5" spans="1:21" x14ac:dyDescent="0.35">
      <c r="A5" t="s">
        <v>33</v>
      </c>
      <c r="B5">
        <v>5</v>
      </c>
      <c r="C5" t="s">
        <v>166</v>
      </c>
      <c r="D5">
        <v>110</v>
      </c>
      <c r="E5" t="s">
        <v>167</v>
      </c>
      <c r="F5" t="s">
        <v>22</v>
      </c>
      <c r="G5" t="s">
        <v>23</v>
      </c>
      <c r="H5">
        <v>161.25</v>
      </c>
      <c r="I5" t="s">
        <v>29</v>
      </c>
      <c r="J5" t="s">
        <v>26</v>
      </c>
      <c r="K5">
        <v>5</v>
      </c>
      <c r="L5">
        <v>1</v>
      </c>
      <c r="M5" t="s">
        <v>25</v>
      </c>
      <c r="N5" t="s">
        <v>26</v>
      </c>
      <c r="O5" t="s">
        <v>25</v>
      </c>
      <c r="P5" t="s">
        <v>25</v>
      </c>
      <c r="Q5">
        <v>15</v>
      </c>
      <c r="R5">
        <v>65</v>
      </c>
      <c r="S5" t="s">
        <v>27</v>
      </c>
      <c r="T5" t="s">
        <v>259</v>
      </c>
      <c r="U5" t="s">
        <v>258</v>
      </c>
    </row>
    <row r="6" spans="1:21" x14ac:dyDescent="0.35">
      <c r="A6" t="s">
        <v>34</v>
      </c>
      <c r="B6">
        <v>6</v>
      </c>
      <c r="C6" t="s">
        <v>166</v>
      </c>
      <c r="D6">
        <v>110</v>
      </c>
      <c r="E6" t="s">
        <v>167</v>
      </c>
      <c r="F6" t="s">
        <v>22</v>
      </c>
      <c r="G6" t="s">
        <v>23</v>
      </c>
      <c r="H6">
        <v>500</v>
      </c>
      <c r="I6" t="s">
        <v>29</v>
      </c>
      <c r="J6" t="s">
        <v>26</v>
      </c>
      <c r="K6">
        <v>5</v>
      </c>
      <c r="L6">
        <v>1</v>
      </c>
      <c r="M6" t="s">
        <v>25</v>
      </c>
      <c r="N6" t="s">
        <v>26</v>
      </c>
      <c r="O6" t="s">
        <v>25</v>
      </c>
      <c r="P6" t="s">
        <v>25</v>
      </c>
      <c r="Q6">
        <v>30</v>
      </c>
      <c r="R6">
        <v>150</v>
      </c>
      <c r="S6" t="s">
        <v>25</v>
      </c>
      <c r="T6" t="s">
        <v>25</v>
      </c>
      <c r="U6" t="s">
        <v>25</v>
      </c>
    </row>
    <row r="7" spans="1:21" x14ac:dyDescent="0.35">
      <c r="A7" t="s">
        <v>35</v>
      </c>
      <c r="B7">
        <v>8</v>
      </c>
      <c r="C7" t="s">
        <v>166</v>
      </c>
      <c r="D7">
        <v>110</v>
      </c>
      <c r="E7" t="s">
        <v>167</v>
      </c>
      <c r="F7" t="s">
        <v>22</v>
      </c>
      <c r="G7" t="s">
        <v>23</v>
      </c>
      <c r="H7">
        <v>126</v>
      </c>
      <c r="I7" t="s">
        <v>29</v>
      </c>
      <c r="J7" t="s">
        <v>26</v>
      </c>
      <c r="K7">
        <v>5</v>
      </c>
      <c r="L7">
        <v>1</v>
      </c>
      <c r="M7" t="s">
        <v>25</v>
      </c>
      <c r="N7" t="s">
        <v>26</v>
      </c>
      <c r="O7" t="s">
        <v>25</v>
      </c>
      <c r="P7" t="s">
        <v>30</v>
      </c>
      <c r="Q7">
        <v>0</v>
      </c>
      <c r="R7" t="s">
        <v>26</v>
      </c>
      <c r="S7" t="s">
        <v>27</v>
      </c>
      <c r="T7" t="s">
        <v>259</v>
      </c>
      <c r="U7" t="s">
        <v>259</v>
      </c>
    </row>
    <row r="8" spans="1:21" x14ac:dyDescent="0.35">
      <c r="A8" t="s">
        <v>36</v>
      </c>
      <c r="B8">
        <v>9</v>
      </c>
      <c r="C8" t="s">
        <v>166</v>
      </c>
      <c r="D8">
        <v>110</v>
      </c>
      <c r="E8" t="s">
        <v>167</v>
      </c>
      <c r="F8" t="s">
        <v>22</v>
      </c>
      <c r="G8" t="s">
        <v>23</v>
      </c>
      <c r="H8">
        <v>180</v>
      </c>
      <c r="I8" t="s">
        <v>29</v>
      </c>
      <c r="J8" t="s">
        <v>26</v>
      </c>
      <c r="K8">
        <v>5</v>
      </c>
      <c r="L8">
        <v>1</v>
      </c>
      <c r="M8" t="s">
        <v>25</v>
      </c>
      <c r="N8" t="s">
        <v>26</v>
      </c>
      <c r="O8" t="s">
        <v>25</v>
      </c>
      <c r="P8" t="s">
        <v>25</v>
      </c>
      <c r="Q8">
        <v>50</v>
      </c>
      <c r="R8">
        <v>110</v>
      </c>
      <c r="S8" t="s">
        <v>27</v>
      </c>
      <c r="T8" t="s">
        <v>259</v>
      </c>
      <c r="U8" t="s">
        <v>259</v>
      </c>
    </row>
    <row r="9" spans="1:21" x14ac:dyDescent="0.35">
      <c r="A9" t="s">
        <v>37</v>
      </c>
      <c r="B9">
        <v>10</v>
      </c>
      <c r="C9" t="s">
        <v>166</v>
      </c>
      <c r="D9">
        <v>110</v>
      </c>
      <c r="E9" t="s">
        <v>167</v>
      </c>
      <c r="F9" t="s">
        <v>22</v>
      </c>
      <c r="G9" t="s">
        <v>23</v>
      </c>
      <c r="H9">
        <v>235</v>
      </c>
      <c r="I9" t="s">
        <v>29</v>
      </c>
      <c r="J9" t="s">
        <v>26</v>
      </c>
      <c r="K9">
        <v>5</v>
      </c>
      <c r="L9">
        <v>1</v>
      </c>
      <c r="M9" t="s">
        <v>25</v>
      </c>
      <c r="N9" t="s">
        <v>26</v>
      </c>
      <c r="O9" t="s">
        <v>25</v>
      </c>
      <c r="P9" t="s">
        <v>30</v>
      </c>
      <c r="Q9">
        <v>30</v>
      </c>
      <c r="R9" t="s">
        <v>26</v>
      </c>
      <c r="S9" t="s">
        <v>27</v>
      </c>
      <c r="T9" t="s">
        <v>259</v>
      </c>
      <c r="U9" t="s">
        <v>259</v>
      </c>
    </row>
    <row r="10" spans="1:21" x14ac:dyDescent="0.35">
      <c r="A10" t="s">
        <v>39</v>
      </c>
      <c r="B10">
        <v>12</v>
      </c>
      <c r="C10" t="s">
        <v>166</v>
      </c>
      <c r="D10">
        <v>110</v>
      </c>
      <c r="E10" t="s">
        <v>167</v>
      </c>
      <c r="F10" t="s">
        <v>22</v>
      </c>
      <c r="G10" t="s">
        <v>23</v>
      </c>
      <c r="H10">
        <v>110</v>
      </c>
      <c r="I10" t="s">
        <v>29</v>
      </c>
      <c r="J10" t="s">
        <v>26</v>
      </c>
      <c r="K10">
        <v>5</v>
      </c>
      <c r="L10">
        <v>1</v>
      </c>
      <c r="M10" t="s">
        <v>25</v>
      </c>
      <c r="N10" t="s">
        <v>26</v>
      </c>
      <c r="O10" t="s">
        <v>25</v>
      </c>
      <c r="P10" t="s">
        <v>30</v>
      </c>
      <c r="Q10">
        <v>30</v>
      </c>
      <c r="R10">
        <v>84</v>
      </c>
      <c r="S10" t="s">
        <v>27</v>
      </c>
      <c r="T10" t="s">
        <v>259</v>
      </c>
      <c r="U10" t="s">
        <v>25</v>
      </c>
    </row>
    <row r="11" spans="1:21" x14ac:dyDescent="0.35">
      <c r="A11" t="s">
        <v>40</v>
      </c>
      <c r="B11">
        <v>13</v>
      </c>
      <c r="C11" t="s">
        <v>166</v>
      </c>
      <c r="D11">
        <v>110</v>
      </c>
      <c r="E11" t="s">
        <v>167</v>
      </c>
      <c r="F11" t="s">
        <v>22</v>
      </c>
      <c r="G11" t="s">
        <v>23</v>
      </c>
      <c r="H11">
        <v>75</v>
      </c>
      <c r="I11" t="s">
        <v>29</v>
      </c>
      <c r="J11" t="s">
        <v>26</v>
      </c>
      <c r="K11">
        <v>5</v>
      </c>
      <c r="L11">
        <v>1</v>
      </c>
      <c r="M11" t="s">
        <v>30</v>
      </c>
      <c r="N11">
        <v>18</v>
      </c>
      <c r="O11" t="s">
        <v>25</v>
      </c>
      <c r="P11" t="s">
        <v>30</v>
      </c>
      <c r="Q11">
        <v>30</v>
      </c>
      <c r="R11">
        <v>65</v>
      </c>
      <c r="S11" t="s">
        <v>27</v>
      </c>
      <c r="T11" t="s">
        <v>258</v>
      </c>
      <c r="U11" t="s">
        <v>258</v>
      </c>
    </row>
    <row r="12" spans="1:21" x14ac:dyDescent="0.35">
      <c r="A12" t="s">
        <v>41</v>
      </c>
      <c r="B12">
        <v>15</v>
      </c>
      <c r="C12" t="s">
        <v>166</v>
      </c>
      <c r="D12">
        <v>110</v>
      </c>
      <c r="E12" t="s">
        <v>167</v>
      </c>
      <c r="F12" t="s">
        <v>22</v>
      </c>
      <c r="G12" t="s">
        <v>23</v>
      </c>
      <c r="H12">
        <v>194</v>
      </c>
      <c r="I12" t="s">
        <v>29</v>
      </c>
      <c r="J12" t="s">
        <v>26</v>
      </c>
      <c r="K12">
        <v>5</v>
      </c>
      <c r="L12">
        <v>1</v>
      </c>
      <c r="M12" t="s">
        <v>25</v>
      </c>
      <c r="N12">
        <v>18</v>
      </c>
      <c r="O12" t="s">
        <v>25</v>
      </c>
      <c r="P12" t="s">
        <v>25</v>
      </c>
      <c r="Q12">
        <v>30</v>
      </c>
      <c r="R12">
        <v>36</v>
      </c>
      <c r="S12" t="s">
        <v>27</v>
      </c>
      <c r="T12" t="s">
        <v>259</v>
      </c>
      <c r="U12" t="s">
        <v>259</v>
      </c>
    </row>
    <row r="13" spans="1:21" x14ac:dyDescent="0.35">
      <c r="A13" t="s">
        <v>42</v>
      </c>
      <c r="B13">
        <v>16</v>
      </c>
      <c r="C13" t="s">
        <v>166</v>
      </c>
      <c r="D13">
        <v>110</v>
      </c>
      <c r="E13" t="s">
        <v>167</v>
      </c>
      <c r="F13" t="s">
        <v>22</v>
      </c>
      <c r="G13" t="s">
        <v>23</v>
      </c>
      <c r="H13">
        <v>118.25</v>
      </c>
      <c r="I13" t="s">
        <v>29</v>
      </c>
      <c r="J13" t="s">
        <v>26</v>
      </c>
      <c r="K13">
        <v>5</v>
      </c>
      <c r="L13">
        <v>1</v>
      </c>
      <c r="M13" t="s">
        <v>25</v>
      </c>
      <c r="N13" t="s">
        <v>26</v>
      </c>
      <c r="O13" t="s">
        <v>25</v>
      </c>
      <c r="P13" t="s">
        <v>30</v>
      </c>
      <c r="Q13">
        <v>30</v>
      </c>
      <c r="R13">
        <v>90</v>
      </c>
      <c r="S13" t="s">
        <v>27</v>
      </c>
      <c r="T13" t="s">
        <v>259</v>
      </c>
      <c r="U13" t="s">
        <v>259</v>
      </c>
    </row>
    <row r="14" spans="1:21" x14ac:dyDescent="0.35">
      <c r="A14" t="s">
        <v>43</v>
      </c>
      <c r="B14">
        <v>17</v>
      </c>
      <c r="C14" t="s">
        <v>166</v>
      </c>
      <c r="D14">
        <v>110</v>
      </c>
      <c r="E14" t="s">
        <v>167</v>
      </c>
      <c r="F14" t="s">
        <v>22</v>
      </c>
      <c r="G14" t="s">
        <v>23</v>
      </c>
      <c r="H14">
        <v>125</v>
      </c>
      <c r="I14" t="s">
        <v>29</v>
      </c>
      <c r="J14" t="s">
        <v>26</v>
      </c>
      <c r="K14">
        <v>5</v>
      </c>
      <c r="L14">
        <v>1</v>
      </c>
      <c r="M14" t="s">
        <v>25</v>
      </c>
      <c r="N14" t="s">
        <v>26</v>
      </c>
      <c r="O14" t="s">
        <v>25</v>
      </c>
      <c r="P14" t="s">
        <v>30</v>
      </c>
      <c r="Q14">
        <v>80</v>
      </c>
      <c r="R14">
        <v>80</v>
      </c>
      <c r="S14" t="s">
        <v>25</v>
      </c>
      <c r="T14" t="s">
        <v>259</v>
      </c>
      <c r="U14" t="s">
        <v>258</v>
      </c>
    </row>
    <row r="15" spans="1:21" x14ac:dyDescent="0.35">
      <c r="A15" t="s">
        <v>44</v>
      </c>
      <c r="B15">
        <v>18</v>
      </c>
      <c r="C15" t="s">
        <v>166</v>
      </c>
      <c r="D15">
        <v>110</v>
      </c>
      <c r="E15" t="s">
        <v>167</v>
      </c>
      <c r="F15" t="s">
        <v>22</v>
      </c>
      <c r="G15" t="s">
        <v>23</v>
      </c>
      <c r="H15">
        <v>50</v>
      </c>
      <c r="I15" t="s">
        <v>29</v>
      </c>
      <c r="J15" t="s">
        <v>26</v>
      </c>
      <c r="K15">
        <v>5</v>
      </c>
      <c r="L15">
        <v>1</v>
      </c>
      <c r="M15" t="s">
        <v>30</v>
      </c>
      <c r="N15" t="s">
        <v>26</v>
      </c>
      <c r="O15" t="s">
        <v>25</v>
      </c>
      <c r="P15" t="s">
        <v>25</v>
      </c>
      <c r="Q15">
        <v>30</v>
      </c>
      <c r="R15">
        <v>50</v>
      </c>
      <c r="S15" t="s">
        <v>27</v>
      </c>
      <c r="T15" t="s">
        <v>258</v>
      </c>
      <c r="U15" t="s">
        <v>258</v>
      </c>
    </row>
    <row r="16" spans="1:21" x14ac:dyDescent="0.35">
      <c r="A16" t="s">
        <v>45</v>
      </c>
      <c r="B16">
        <v>19</v>
      </c>
      <c r="C16" t="s">
        <v>166</v>
      </c>
      <c r="D16">
        <v>110</v>
      </c>
      <c r="E16" t="s">
        <v>167</v>
      </c>
      <c r="F16" t="s">
        <v>22</v>
      </c>
      <c r="G16" t="s">
        <v>23</v>
      </c>
      <c r="H16">
        <v>81</v>
      </c>
      <c r="I16" t="s">
        <v>29</v>
      </c>
      <c r="J16" t="s">
        <v>26</v>
      </c>
      <c r="K16">
        <v>5</v>
      </c>
      <c r="L16">
        <v>1</v>
      </c>
      <c r="M16" t="s">
        <v>25</v>
      </c>
      <c r="N16" t="s">
        <v>26</v>
      </c>
      <c r="O16" t="s">
        <v>25</v>
      </c>
      <c r="P16" t="s">
        <v>30</v>
      </c>
      <c r="Q16">
        <v>36</v>
      </c>
      <c r="R16">
        <v>81</v>
      </c>
      <c r="S16" t="s">
        <v>27</v>
      </c>
      <c r="T16" t="s">
        <v>259</v>
      </c>
      <c r="U16" t="s">
        <v>259</v>
      </c>
    </row>
    <row r="17" spans="1:21" x14ac:dyDescent="0.35">
      <c r="A17" t="s">
        <v>46</v>
      </c>
      <c r="B17">
        <v>20</v>
      </c>
      <c r="C17" t="s">
        <v>166</v>
      </c>
      <c r="D17">
        <v>110</v>
      </c>
      <c r="E17" t="s">
        <v>167</v>
      </c>
      <c r="F17" t="s">
        <v>22</v>
      </c>
      <c r="G17" t="s">
        <v>23</v>
      </c>
      <c r="H17">
        <v>98</v>
      </c>
      <c r="I17" t="s">
        <v>29</v>
      </c>
      <c r="J17" t="s">
        <v>26</v>
      </c>
      <c r="K17">
        <v>5</v>
      </c>
      <c r="L17">
        <v>1</v>
      </c>
      <c r="M17" t="s">
        <v>25</v>
      </c>
      <c r="N17" t="s">
        <v>26</v>
      </c>
      <c r="O17" t="s">
        <v>25</v>
      </c>
      <c r="P17" t="s">
        <v>30</v>
      </c>
      <c r="Q17">
        <v>30</v>
      </c>
      <c r="R17">
        <v>55</v>
      </c>
      <c r="S17" t="s">
        <v>27</v>
      </c>
      <c r="T17" t="s">
        <v>259</v>
      </c>
      <c r="U17" t="s">
        <v>258</v>
      </c>
    </row>
    <row r="18" spans="1:21" x14ac:dyDescent="0.35">
      <c r="A18" t="s">
        <v>47</v>
      </c>
      <c r="B18">
        <v>21</v>
      </c>
      <c r="C18" t="s">
        <v>166</v>
      </c>
      <c r="D18">
        <v>110</v>
      </c>
      <c r="E18" t="s">
        <v>167</v>
      </c>
      <c r="F18" t="s">
        <v>22</v>
      </c>
      <c r="G18" t="s">
        <v>23</v>
      </c>
      <c r="H18">
        <v>178.75</v>
      </c>
      <c r="I18" t="s">
        <v>29</v>
      </c>
      <c r="J18" t="s">
        <v>26</v>
      </c>
      <c r="K18">
        <v>5</v>
      </c>
      <c r="L18">
        <v>1</v>
      </c>
      <c r="M18" t="s">
        <v>25</v>
      </c>
      <c r="N18" t="s">
        <v>26</v>
      </c>
      <c r="O18" t="s">
        <v>25</v>
      </c>
      <c r="P18" t="s">
        <v>30</v>
      </c>
      <c r="Q18">
        <v>28</v>
      </c>
      <c r="R18">
        <v>110</v>
      </c>
      <c r="S18" t="s">
        <v>27</v>
      </c>
      <c r="T18" t="s">
        <v>259</v>
      </c>
      <c r="U18" t="s">
        <v>258</v>
      </c>
    </row>
    <row r="19" spans="1:21" x14ac:dyDescent="0.35">
      <c r="A19" t="s">
        <v>48</v>
      </c>
      <c r="B19">
        <v>22</v>
      </c>
      <c r="C19" t="s">
        <v>166</v>
      </c>
      <c r="D19">
        <v>110</v>
      </c>
      <c r="E19" t="s">
        <v>167</v>
      </c>
      <c r="F19" t="s">
        <v>22</v>
      </c>
      <c r="G19" t="s">
        <v>23</v>
      </c>
      <c r="H19">
        <v>139.25</v>
      </c>
      <c r="I19" t="s">
        <v>29</v>
      </c>
      <c r="J19" t="s">
        <v>26</v>
      </c>
      <c r="K19">
        <v>5</v>
      </c>
      <c r="L19">
        <v>1</v>
      </c>
      <c r="M19" t="s">
        <v>25</v>
      </c>
      <c r="N19" t="s">
        <v>26</v>
      </c>
      <c r="O19" t="s">
        <v>25</v>
      </c>
      <c r="P19" t="s">
        <v>30</v>
      </c>
      <c r="Q19">
        <v>60</v>
      </c>
      <c r="R19">
        <v>200</v>
      </c>
      <c r="S19" t="s">
        <v>27</v>
      </c>
      <c r="T19" t="s">
        <v>258</v>
      </c>
      <c r="U19" t="s">
        <v>258</v>
      </c>
    </row>
    <row r="20" spans="1:21" x14ac:dyDescent="0.35">
      <c r="A20" t="s">
        <v>49</v>
      </c>
      <c r="B20">
        <v>23</v>
      </c>
      <c r="C20" t="s">
        <v>166</v>
      </c>
      <c r="D20">
        <v>110</v>
      </c>
      <c r="E20" t="s">
        <v>167</v>
      </c>
      <c r="F20" t="s">
        <v>22</v>
      </c>
      <c r="G20" t="s">
        <v>23</v>
      </c>
      <c r="H20">
        <v>152</v>
      </c>
      <c r="I20" t="s">
        <v>29</v>
      </c>
      <c r="J20" t="s">
        <v>26</v>
      </c>
      <c r="K20">
        <v>5</v>
      </c>
      <c r="L20">
        <v>1</v>
      </c>
      <c r="M20" t="s">
        <v>25</v>
      </c>
      <c r="N20" t="s">
        <v>26</v>
      </c>
      <c r="O20" t="s">
        <v>25</v>
      </c>
      <c r="P20" t="s">
        <v>25</v>
      </c>
      <c r="Q20">
        <v>50</v>
      </c>
      <c r="R20">
        <v>100</v>
      </c>
      <c r="S20" t="s">
        <v>27</v>
      </c>
      <c r="T20" t="s">
        <v>259</v>
      </c>
      <c r="U20" t="s">
        <v>25</v>
      </c>
    </row>
    <row r="21" spans="1:21" x14ac:dyDescent="0.35">
      <c r="A21" t="s">
        <v>50</v>
      </c>
      <c r="B21">
        <v>24</v>
      </c>
      <c r="C21" t="s">
        <v>166</v>
      </c>
      <c r="D21">
        <v>110</v>
      </c>
      <c r="E21" t="s">
        <v>167</v>
      </c>
      <c r="F21" t="s">
        <v>22</v>
      </c>
      <c r="G21" t="s">
        <v>23</v>
      </c>
      <c r="H21">
        <v>50</v>
      </c>
      <c r="I21" t="s">
        <v>29</v>
      </c>
      <c r="J21" t="s">
        <v>26</v>
      </c>
      <c r="K21">
        <v>5</v>
      </c>
      <c r="L21">
        <v>1</v>
      </c>
      <c r="M21" t="s">
        <v>25</v>
      </c>
      <c r="N21" t="s">
        <v>26</v>
      </c>
      <c r="O21" t="s">
        <v>25</v>
      </c>
      <c r="P21" t="s">
        <v>30</v>
      </c>
      <c r="Q21">
        <v>40</v>
      </c>
      <c r="R21">
        <v>146</v>
      </c>
      <c r="S21" t="s">
        <v>27</v>
      </c>
      <c r="T21" t="s">
        <v>259</v>
      </c>
      <c r="U21" t="s">
        <v>25</v>
      </c>
    </row>
    <row r="22" spans="1:21" x14ac:dyDescent="0.35">
      <c r="A22" t="s">
        <v>51</v>
      </c>
      <c r="B22">
        <v>25</v>
      </c>
      <c r="C22" t="s">
        <v>166</v>
      </c>
      <c r="D22">
        <v>110</v>
      </c>
      <c r="E22" t="s">
        <v>167</v>
      </c>
      <c r="F22" t="s">
        <v>22</v>
      </c>
      <c r="G22" t="s">
        <v>23</v>
      </c>
      <c r="H22">
        <v>150</v>
      </c>
      <c r="I22" t="s">
        <v>29</v>
      </c>
      <c r="J22" t="s">
        <v>26</v>
      </c>
      <c r="K22">
        <v>5</v>
      </c>
      <c r="L22">
        <v>1</v>
      </c>
      <c r="M22" t="s">
        <v>25</v>
      </c>
      <c r="N22" t="s">
        <v>26</v>
      </c>
      <c r="O22" t="s">
        <v>30</v>
      </c>
      <c r="P22" t="s">
        <v>30</v>
      </c>
      <c r="Q22">
        <v>15</v>
      </c>
      <c r="R22">
        <v>180</v>
      </c>
      <c r="S22" t="s">
        <v>31</v>
      </c>
      <c r="T22" t="s">
        <v>259</v>
      </c>
      <c r="U22" t="s">
        <v>259</v>
      </c>
    </row>
    <row r="23" spans="1:21" x14ac:dyDescent="0.35">
      <c r="A23" t="s">
        <v>52</v>
      </c>
      <c r="B23">
        <v>26</v>
      </c>
      <c r="C23" t="s">
        <v>166</v>
      </c>
      <c r="D23">
        <v>110</v>
      </c>
      <c r="E23" t="s">
        <v>167</v>
      </c>
      <c r="F23" t="s">
        <v>22</v>
      </c>
      <c r="G23" t="s">
        <v>23</v>
      </c>
      <c r="H23">
        <v>55.45</v>
      </c>
      <c r="I23" t="s">
        <v>29</v>
      </c>
      <c r="J23" t="s">
        <v>26</v>
      </c>
      <c r="K23">
        <v>5</v>
      </c>
      <c r="L23">
        <v>1</v>
      </c>
      <c r="M23" t="s">
        <v>25</v>
      </c>
      <c r="N23" t="s">
        <v>26</v>
      </c>
      <c r="O23" t="s">
        <v>30</v>
      </c>
      <c r="P23" t="s">
        <v>30</v>
      </c>
      <c r="Q23">
        <v>25</v>
      </c>
      <c r="R23">
        <v>29.8</v>
      </c>
      <c r="S23" t="s">
        <v>27</v>
      </c>
      <c r="T23" t="s">
        <v>259</v>
      </c>
      <c r="U23" t="s">
        <v>258</v>
      </c>
    </row>
    <row r="24" spans="1:21" x14ac:dyDescent="0.35">
      <c r="A24" t="s">
        <v>53</v>
      </c>
      <c r="B24">
        <v>27</v>
      </c>
      <c r="C24" t="s">
        <v>166</v>
      </c>
      <c r="D24">
        <v>110</v>
      </c>
      <c r="E24" t="s">
        <v>167</v>
      </c>
      <c r="F24" t="s">
        <v>22</v>
      </c>
      <c r="G24" t="s">
        <v>23</v>
      </c>
      <c r="H24">
        <v>138.25</v>
      </c>
      <c r="I24" t="s">
        <v>29</v>
      </c>
      <c r="J24" t="s">
        <v>26</v>
      </c>
      <c r="K24">
        <v>5</v>
      </c>
      <c r="L24">
        <v>1</v>
      </c>
      <c r="M24" t="s">
        <v>25</v>
      </c>
      <c r="N24" t="s">
        <v>26</v>
      </c>
      <c r="O24" t="s">
        <v>25</v>
      </c>
      <c r="P24" t="s">
        <v>30</v>
      </c>
      <c r="Q24">
        <v>0</v>
      </c>
      <c r="R24">
        <v>85</v>
      </c>
      <c r="S24" t="s">
        <v>27</v>
      </c>
      <c r="T24" t="s">
        <v>259</v>
      </c>
      <c r="U24" t="s">
        <v>259</v>
      </c>
    </row>
    <row r="25" spans="1:21" x14ac:dyDescent="0.35">
      <c r="A25" t="s">
        <v>54</v>
      </c>
      <c r="B25">
        <v>28</v>
      </c>
      <c r="C25" t="s">
        <v>166</v>
      </c>
      <c r="D25">
        <v>110</v>
      </c>
      <c r="E25" t="s">
        <v>167</v>
      </c>
      <c r="F25" t="s">
        <v>22</v>
      </c>
      <c r="G25" t="s">
        <v>23</v>
      </c>
      <c r="H25">
        <v>175</v>
      </c>
      <c r="I25" t="s">
        <v>29</v>
      </c>
      <c r="J25" t="s">
        <v>26</v>
      </c>
      <c r="K25">
        <v>5</v>
      </c>
      <c r="L25">
        <v>1</v>
      </c>
      <c r="M25" t="s">
        <v>25</v>
      </c>
      <c r="N25" t="s">
        <v>26</v>
      </c>
      <c r="O25" t="s">
        <v>25</v>
      </c>
      <c r="P25" t="s">
        <v>30</v>
      </c>
      <c r="Q25">
        <v>40</v>
      </c>
      <c r="R25">
        <v>100</v>
      </c>
      <c r="S25" t="s">
        <v>27</v>
      </c>
      <c r="T25" t="s">
        <v>185</v>
      </c>
      <c r="U25" t="s">
        <v>25</v>
      </c>
    </row>
    <row r="26" spans="1:21" x14ac:dyDescent="0.35">
      <c r="A26" t="s">
        <v>55</v>
      </c>
      <c r="B26">
        <v>29</v>
      </c>
      <c r="C26" t="s">
        <v>166</v>
      </c>
      <c r="D26">
        <v>110</v>
      </c>
      <c r="E26" t="s">
        <v>167</v>
      </c>
      <c r="F26" t="s">
        <v>22</v>
      </c>
      <c r="G26" t="s">
        <v>23</v>
      </c>
      <c r="H26">
        <v>150</v>
      </c>
      <c r="I26" t="s">
        <v>29</v>
      </c>
      <c r="J26" t="s">
        <v>26</v>
      </c>
      <c r="K26">
        <v>5</v>
      </c>
      <c r="L26">
        <v>1</v>
      </c>
      <c r="M26" t="s">
        <v>25</v>
      </c>
      <c r="N26" t="s">
        <v>26</v>
      </c>
      <c r="O26" t="s">
        <v>25</v>
      </c>
      <c r="P26" t="s">
        <v>30</v>
      </c>
      <c r="Q26">
        <v>0</v>
      </c>
      <c r="R26">
        <v>60</v>
      </c>
      <c r="S26" t="s">
        <v>31</v>
      </c>
      <c r="T26" t="s">
        <v>258</v>
      </c>
      <c r="U26" t="s">
        <v>258</v>
      </c>
    </row>
    <row r="27" spans="1:21" x14ac:dyDescent="0.35">
      <c r="A27" t="s">
        <v>38</v>
      </c>
      <c r="B27">
        <v>11</v>
      </c>
      <c r="C27" t="s">
        <v>166</v>
      </c>
      <c r="D27">
        <v>110</v>
      </c>
      <c r="E27" t="s">
        <v>167</v>
      </c>
      <c r="F27" t="s">
        <v>22</v>
      </c>
      <c r="G27" t="s">
        <v>23</v>
      </c>
      <c r="H27">
        <v>230</v>
      </c>
      <c r="I27" t="s">
        <v>29</v>
      </c>
      <c r="J27" t="s">
        <v>26</v>
      </c>
      <c r="K27">
        <v>5</v>
      </c>
      <c r="L27">
        <v>1</v>
      </c>
      <c r="M27" t="s">
        <v>25</v>
      </c>
      <c r="N27" t="s">
        <v>26</v>
      </c>
      <c r="O27" t="s">
        <v>25</v>
      </c>
      <c r="P27" t="s">
        <v>30</v>
      </c>
      <c r="Q27">
        <v>24</v>
      </c>
      <c r="R27">
        <v>313</v>
      </c>
      <c r="S27" t="s">
        <v>27</v>
      </c>
      <c r="T27" t="s">
        <v>259</v>
      </c>
      <c r="U27" t="s">
        <v>259</v>
      </c>
    </row>
    <row r="28" spans="1:21" x14ac:dyDescent="0.35">
      <c r="A28" t="s">
        <v>56</v>
      </c>
      <c r="B28">
        <v>30</v>
      </c>
      <c r="C28" t="s">
        <v>166</v>
      </c>
      <c r="D28">
        <v>110</v>
      </c>
      <c r="E28" t="s">
        <v>167</v>
      </c>
      <c r="F28" t="s">
        <v>22</v>
      </c>
      <c r="G28" t="s">
        <v>23</v>
      </c>
      <c r="H28">
        <v>105</v>
      </c>
      <c r="I28" t="s">
        <v>29</v>
      </c>
      <c r="J28" t="s">
        <v>26</v>
      </c>
      <c r="K28">
        <v>5</v>
      </c>
      <c r="L28">
        <v>1</v>
      </c>
      <c r="M28" t="s">
        <v>25</v>
      </c>
      <c r="N28" t="s">
        <v>26</v>
      </c>
      <c r="O28" t="s">
        <v>25</v>
      </c>
      <c r="P28" t="s">
        <v>25</v>
      </c>
      <c r="Q28">
        <v>24</v>
      </c>
      <c r="R28">
        <v>50</v>
      </c>
      <c r="S28" t="s">
        <v>27</v>
      </c>
      <c r="T28" t="s">
        <v>259</v>
      </c>
      <c r="U28" t="s">
        <v>259</v>
      </c>
    </row>
    <row r="29" spans="1:21" x14ac:dyDescent="0.35">
      <c r="A29" t="s">
        <v>57</v>
      </c>
      <c r="B29">
        <v>31</v>
      </c>
      <c r="C29" t="s">
        <v>166</v>
      </c>
      <c r="D29">
        <v>110</v>
      </c>
      <c r="E29" t="s">
        <v>167</v>
      </c>
      <c r="F29" t="s">
        <v>22</v>
      </c>
      <c r="G29" t="s">
        <v>23</v>
      </c>
      <c r="H29">
        <v>113.25</v>
      </c>
      <c r="I29" t="s">
        <v>29</v>
      </c>
      <c r="J29" t="s">
        <v>26</v>
      </c>
      <c r="K29">
        <v>5</v>
      </c>
      <c r="L29">
        <v>1</v>
      </c>
      <c r="M29" t="s">
        <v>25</v>
      </c>
      <c r="N29">
        <v>19</v>
      </c>
      <c r="O29" t="s">
        <v>25</v>
      </c>
      <c r="P29" t="s">
        <v>30</v>
      </c>
      <c r="Q29">
        <v>40</v>
      </c>
      <c r="R29">
        <v>68</v>
      </c>
      <c r="S29" t="s">
        <v>27</v>
      </c>
      <c r="T29" t="s">
        <v>259</v>
      </c>
      <c r="U29" t="s">
        <v>25</v>
      </c>
    </row>
    <row r="30" spans="1:21" x14ac:dyDescent="0.35">
      <c r="A30" t="s">
        <v>58</v>
      </c>
      <c r="B30">
        <v>32</v>
      </c>
      <c r="C30" t="s">
        <v>166</v>
      </c>
      <c r="D30">
        <v>110</v>
      </c>
      <c r="E30" t="s">
        <v>167</v>
      </c>
      <c r="F30" t="s">
        <v>22</v>
      </c>
      <c r="G30" t="s">
        <v>23</v>
      </c>
      <c r="H30">
        <v>240</v>
      </c>
      <c r="I30" t="s">
        <v>29</v>
      </c>
      <c r="J30" t="s">
        <v>26</v>
      </c>
      <c r="K30">
        <v>5</v>
      </c>
      <c r="L30">
        <v>1</v>
      </c>
      <c r="M30" t="s">
        <v>25</v>
      </c>
      <c r="N30" t="s">
        <v>26</v>
      </c>
      <c r="O30" t="s">
        <v>25</v>
      </c>
      <c r="P30" t="s">
        <v>30</v>
      </c>
      <c r="Q30">
        <v>45</v>
      </c>
      <c r="R30">
        <v>300</v>
      </c>
      <c r="S30" t="s">
        <v>27</v>
      </c>
      <c r="T30" t="s">
        <v>259</v>
      </c>
      <c r="U30" t="s">
        <v>259</v>
      </c>
    </row>
    <row r="31" spans="1:21" x14ac:dyDescent="0.35">
      <c r="A31" t="s">
        <v>59</v>
      </c>
      <c r="B31">
        <v>33</v>
      </c>
      <c r="C31" t="s">
        <v>166</v>
      </c>
      <c r="D31">
        <v>110</v>
      </c>
      <c r="E31" t="s">
        <v>167</v>
      </c>
      <c r="F31" t="s">
        <v>22</v>
      </c>
      <c r="G31" t="s">
        <v>23</v>
      </c>
      <c r="H31">
        <v>148.25</v>
      </c>
      <c r="I31" t="s">
        <v>29</v>
      </c>
      <c r="J31" t="s">
        <v>26</v>
      </c>
      <c r="K31">
        <v>5</v>
      </c>
      <c r="L31">
        <v>1</v>
      </c>
      <c r="M31" t="s">
        <v>25</v>
      </c>
      <c r="N31" t="s">
        <v>26</v>
      </c>
      <c r="O31" t="s">
        <v>25</v>
      </c>
      <c r="P31" t="s">
        <v>30</v>
      </c>
      <c r="Q31">
        <v>30</v>
      </c>
      <c r="R31">
        <v>100</v>
      </c>
      <c r="S31" t="s">
        <v>25</v>
      </c>
      <c r="T31" t="s">
        <v>25</v>
      </c>
      <c r="U31" t="s">
        <v>25</v>
      </c>
    </row>
    <row r="32" spans="1:21" x14ac:dyDescent="0.35">
      <c r="A32" t="s">
        <v>60</v>
      </c>
      <c r="B32">
        <v>34</v>
      </c>
      <c r="C32" t="s">
        <v>166</v>
      </c>
      <c r="D32">
        <v>110</v>
      </c>
      <c r="E32" t="s">
        <v>167</v>
      </c>
      <c r="F32" t="s">
        <v>22</v>
      </c>
      <c r="G32" t="s">
        <v>23</v>
      </c>
      <c r="H32">
        <v>278.75</v>
      </c>
      <c r="I32" t="s">
        <v>29</v>
      </c>
      <c r="J32" t="s">
        <v>26</v>
      </c>
      <c r="K32">
        <v>5</v>
      </c>
      <c r="L32">
        <v>1</v>
      </c>
      <c r="M32" t="s">
        <v>25</v>
      </c>
      <c r="N32">
        <v>18</v>
      </c>
      <c r="O32" t="s">
        <v>30</v>
      </c>
      <c r="P32" t="s">
        <v>25</v>
      </c>
      <c r="Q32">
        <v>30</v>
      </c>
      <c r="R32">
        <v>160</v>
      </c>
      <c r="S32" t="s">
        <v>27</v>
      </c>
      <c r="T32" t="s">
        <v>258</v>
      </c>
      <c r="U32" t="s">
        <v>258</v>
      </c>
    </row>
    <row r="33" spans="1:21" x14ac:dyDescent="0.35">
      <c r="A33" t="s">
        <v>61</v>
      </c>
      <c r="B33">
        <v>35</v>
      </c>
      <c r="C33" t="s">
        <v>166</v>
      </c>
      <c r="D33">
        <v>110</v>
      </c>
      <c r="E33" t="s">
        <v>167</v>
      </c>
      <c r="F33" t="s">
        <v>22</v>
      </c>
      <c r="G33" t="s">
        <v>23</v>
      </c>
      <c r="H33">
        <v>144</v>
      </c>
      <c r="I33" t="s">
        <v>29</v>
      </c>
      <c r="J33" t="s">
        <v>26</v>
      </c>
      <c r="K33">
        <v>5</v>
      </c>
      <c r="L33">
        <v>1</v>
      </c>
      <c r="M33" t="s">
        <v>25</v>
      </c>
      <c r="N33" t="s">
        <v>26</v>
      </c>
      <c r="O33" t="s">
        <v>25</v>
      </c>
      <c r="P33" t="s">
        <v>30</v>
      </c>
      <c r="Q33">
        <v>50</v>
      </c>
      <c r="R33">
        <v>110</v>
      </c>
      <c r="S33" t="s">
        <v>27</v>
      </c>
      <c r="T33" t="s">
        <v>259</v>
      </c>
      <c r="U33" t="s">
        <v>259</v>
      </c>
    </row>
    <row r="34" spans="1:21" x14ac:dyDescent="0.35">
      <c r="A34" t="s">
        <v>62</v>
      </c>
      <c r="B34">
        <v>36</v>
      </c>
      <c r="C34" t="s">
        <v>166</v>
      </c>
      <c r="D34">
        <v>110</v>
      </c>
      <c r="E34" t="s">
        <v>167</v>
      </c>
      <c r="F34" t="s">
        <v>22</v>
      </c>
      <c r="G34" t="s">
        <v>23</v>
      </c>
      <c r="H34">
        <v>80</v>
      </c>
      <c r="I34" t="s">
        <v>29</v>
      </c>
      <c r="J34" t="s">
        <v>26</v>
      </c>
      <c r="K34">
        <v>5</v>
      </c>
      <c r="L34">
        <v>1</v>
      </c>
      <c r="M34" t="s">
        <v>25</v>
      </c>
      <c r="N34">
        <v>18</v>
      </c>
      <c r="O34" t="s">
        <v>25</v>
      </c>
      <c r="P34" t="s">
        <v>30</v>
      </c>
      <c r="Q34">
        <v>0</v>
      </c>
      <c r="R34">
        <v>30</v>
      </c>
      <c r="S34" t="s">
        <v>27</v>
      </c>
      <c r="T34" t="s">
        <v>25</v>
      </c>
      <c r="U34" t="s">
        <v>25</v>
      </c>
    </row>
    <row r="35" spans="1:21" x14ac:dyDescent="0.35">
      <c r="A35" t="s">
        <v>63</v>
      </c>
      <c r="B35">
        <v>37</v>
      </c>
      <c r="C35" t="s">
        <v>166</v>
      </c>
      <c r="D35">
        <v>110</v>
      </c>
      <c r="E35" t="s">
        <v>167</v>
      </c>
      <c r="F35" t="s">
        <v>22</v>
      </c>
      <c r="G35" t="s">
        <v>23</v>
      </c>
      <c r="H35">
        <v>0</v>
      </c>
      <c r="I35" t="s">
        <v>29</v>
      </c>
      <c r="J35" t="s">
        <v>26</v>
      </c>
      <c r="K35">
        <v>5</v>
      </c>
      <c r="L35">
        <v>1</v>
      </c>
      <c r="M35" t="s">
        <v>25</v>
      </c>
      <c r="N35" t="s">
        <v>26</v>
      </c>
      <c r="O35" t="s">
        <v>25</v>
      </c>
      <c r="P35" t="s">
        <v>25</v>
      </c>
      <c r="Q35">
        <v>0</v>
      </c>
      <c r="R35">
        <v>0</v>
      </c>
      <c r="S35" t="s">
        <v>27</v>
      </c>
      <c r="T35" t="s">
        <v>259</v>
      </c>
      <c r="U35" t="s">
        <v>25</v>
      </c>
    </row>
    <row r="36" spans="1:21" x14ac:dyDescent="0.35">
      <c r="A36" t="s">
        <v>64</v>
      </c>
      <c r="B36">
        <v>38</v>
      </c>
      <c r="C36" t="s">
        <v>166</v>
      </c>
      <c r="D36">
        <v>110</v>
      </c>
      <c r="E36" t="s">
        <v>167</v>
      </c>
      <c r="F36" t="s">
        <v>22</v>
      </c>
      <c r="G36" t="s">
        <v>23</v>
      </c>
      <c r="H36">
        <v>166.25</v>
      </c>
      <c r="I36" t="s">
        <v>29</v>
      </c>
      <c r="J36" t="s">
        <v>26</v>
      </c>
      <c r="K36">
        <v>5</v>
      </c>
      <c r="L36">
        <v>1</v>
      </c>
      <c r="M36" t="s">
        <v>25</v>
      </c>
      <c r="N36" t="s">
        <v>26</v>
      </c>
      <c r="O36" t="s">
        <v>25</v>
      </c>
      <c r="P36" t="s">
        <v>25</v>
      </c>
      <c r="Q36">
        <v>12</v>
      </c>
      <c r="R36">
        <v>440</v>
      </c>
      <c r="S36" t="s">
        <v>27</v>
      </c>
      <c r="T36" t="s">
        <v>259</v>
      </c>
      <c r="U36" t="s">
        <v>259</v>
      </c>
    </row>
    <row r="37" spans="1:21" x14ac:dyDescent="0.35">
      <c r="A37" t="s">
        <v>65</v>
      </c>
      <c r="B37">
        <v>39</v>
      </c>
      <c r="C37" t="s">
        <v>166</v>
      </c>
      <c r="D37">
        <v>110</v>
      </c>
      <c r="E37" t="s">
        <v>167</v>
      </c>
      <c r="F37" t="s">
        <v>22</v>
      </c>
      <c r="G37" t="s">
        <v>23</v>
      </c>
      <c r="H37">
        <v>150</v>
      </c>
      <c r="I37" t="s">
        <v>29</v>
      </c>
      <c r="J37" t="s">
        <v>26</v>
      </c>
      <c r="K37">
        <v>5</v>
      </c>
      <c r="L37">
        <v>1</v>
      </c>
      <c r="M37" t="s">
        <v>25</v>
      </c>
      <c r="N37" t="s">
        <v>26</v>
      </c>
      <c r="O37" t="s">
        <v>25</v>
      </c>
      <c r="P37" t="s">
        <v>25</v>
      </c>
      <c r="Q37">
        <v>24</v>
      </c>
      <c r="R37">
        <v>138.5</v>
      </c>
      <c r="S37" t="s">
        <v>31</v>
      </c>
      <c r="T37" t="s">
        <v>258</v>
      </c>
      <c r="U37" t="s">
        <v>258</v>
      </c>
    </row>
    <row r="38" spans="1:21" x14ac:dyDescent="0.35">
      <c r="A38" t="s">
        <v>66</v>
      </c>
      <c r="B38">
        <v>40</v>
      </c>
      <c r="C38" t="s">
        <v>166</v>
      </c>
      <c r="D38">
        <v>110</v>
      </c>
      <c r="E38" t="s">
        <v>167</v>
      </c>
      <c r="F38" t="s">
        <v>22</v>
      </c>
      <c r="G38" t="s">
        <v>23</v>
      </c>
      <c r="H38">
        <v>70</v>
      </c>
      <c r="I38" t="s">
        <v>29</v>
      </c>
      <c r="J38" t="s">
        <v>26</v>
      </c>
      <c r="K38">
        <v>5</v>
      </c>
      <c r="L38">
        <v>1</v>
      </c>
      <c r="M38" t="s">
        <v>25</v>
      </c>
      <c r="N38" t="s">
        <v>26</v>
      </c>
      <c r="O38" t="s">
        <v>25</v>
      </c>
      <c r="P38" t="s">
        <v>30</v>
      </c>
      <c r="Q38">
        <v>15</v>
      </c>
      <c r="R38">
        <v>45</v>
      </c>
      <c r="S38" t="s">
        <v>27</v>
      </c>
      <c r="T38" t="s">
        <v>259</v>
      </c>
      <c r="U38" t="s">
        <v>258</v>
      </c>
    </row>
    <row r="39" spans="1:21" x14ac:dyDescent="0.35">
      <c r="A39" t="s">
        <v>67</v>
      </c>
      <c r="B39">
        <v>41</v>
      </c>
      <c r="C39" t="s">
        <v>166</v>
      </c>
      <c r="D39">
        <v>110</v>
      </c>
      <c r="E39" t="s">
        <v>167</v>
      </c>
      <c r="F39" t="s">
        <v>22</v>
      </c>
      <c r="G39" t="s">
        <v>23</v>
      </c>
      <c r="H39">
        <v>208</v>
      </c>
      <c r="I39" t="s">
        <v>29</v>
      </c>
      <c r="J39" t="s">
        <v>26</v>
      </c>
      <c r="K39">
        <v>5</v>
      </c>
      <c r="L39">
        <v>1</v>
      </c>
      <c r="M39" t="s">
        <v>25</v>
      </c>
      <c r="N39" t="s">
        <v>26</v>
      </c>
      <c r="O39" t="s">
        <v>25</v>
      </c>
      <c r="P39" t="s">
        <v>25</v>
      </c>
      <c r="Q39">
        <v>0</v>
      </c>
      <c r="R39">
        <v>105</v>
      </c>
      <c r="S39" t="s">
        <v>27</v>
      </c>
      <c r="T39" t="s">
        <v>259</v>
      </c>
      <c r="U39" t="s">
        <v>259</v>
      </c>
    </row>
    <row r="40" spans="1:21" x14ac:dyDescent="0.35">
      <c r="A40" t="s">
        <v>68</v>
      </c>
      <c r="B40">
        <v>42</v>
      </c>
      <c r="C40" t="s">
        <v>166</v>
      </c>
      <c r="D40">
        <v>110</v>
      </c>
      <c r="E40" t="s">
        <v>167</v>
      </c>
      <c r="F40" t="s">
        <v>22</v>
      </c>
      <c r="G40" t="s">
        <v>23</v>
      </c>
      <c r="H40">
        <v>100</v>
      </c>
      <c r="I40" t="s">
        <v>29</v>
      </c>
      <c r="J40" t="s">
        <v>26</v>
      </c>
      <c r="K40">
        <v>5</v>
      </c>
      <c r="L40">
        <v>1</v>
      </c>
      <c r="M40" t="s">
        <v>25</v>
      </c>
      <c r="N40" t="s">
        <v>26</v>
      </c>
      <c r="O40" t="s">
        <v>30</v>
      </c>
      <c r="P40" t="s">
        <v>25</v>
      </c>
      <c r="Q40">
        <v>30</v>
      </c>
      <c r="R40">
        <v>81</v>
      </c>
      <c r="S40" t="s">
        <v>27</v>
      </c>
      <c r="T40" t="s">
        <v>25</v>
      </c>
      <c r="U40" t="s">
        <v>25</v>
      </c>
    </row>
    <row r="41" spans="1:21" x14ac:dyDescent="0.35">
      <c r="A41" t="s">
        <v>69</v>
      </c>
      <c r="B41">
        <v>44</v>
      </c>
      <c r="C41" t="s">
        <v>166</v>
      </c>
      <c r="D41">
        <v>110</v>
      </c>
      <c r="E41" t="s">
        <v>167</v>
      </c>
      <c r="F41" t="s">
        <v>22</v>
      </c>
      <c r="G41" t="s">
        <v>23</v>
      </c>
      <c r="H41">
        <v>145</v>
      </c>
      <c r="I41" t="s">
        <v>29</v>
      </c>
      <c r="J41" t="s">
        <v>26</v>
      </c>
      <c r="K41">
        <v>5</v>
      </c>
      <c r="L41">
        <v>1</v>
      </c>
      <c r="M41" t="s">
        <v>25</v>
      </c>
      <c r="N41" t="s">
        <v>26</v>
      </c>
      <c r="O41" t="s">
        <v>30</v>
      </c>
      <c r="P41" t="s">
        <v>30</v>
      </c>
      <c r="Q41">
        <v>10</v>
      </c>
      <c r="R41">
        <v>145</v>
      </c>
      <c r="S41" t="s">
        <v>27</v>
      </c>
      <c r="T41" t="s">
        <v>259</v>
      </c>
      <c r="U41" t="s">
        <v>259</v>
      </c>
    </row>
    <row r="42" spans="1:21" x14ac:dyDescent="0.35">
      <c r="A42" t="s">
        <v>70</v>
      </c>
      <c r="B42">
        <v>45</v>
      </c>
      <c r="C42" t="s">
        <v>166</v>
      </c>
      <c r="D42">
        <v>110</v>
      </c>
      <c r="E42" t="s">
        <v>167</v>
      </c>
      <c r="F42" t="s">
        <v>22</v>
      </c>
      <c r="G42" t="s">
        <v>23</v>
      </c>
      <c r="H42">
        <v>30</v>
      </c>
      <c r="I42" t="s">
        <v>29</v>
      </c>
      <c r="J42" t="s">
        <v>26</v>
      </c>
      <c r="K42">
        <v>5</v>
      </c>
      <c r="L42">
        <v>1</v>
      </c>
      <c r="M42" t="s">
        <v>25</v>
      </c>
      <c r="N42" t="s">
        <v>26</v>
      </c>
      <c r="O42" t="s">
        <v>30</v>
      </c>
      <c r="P42" t="s">
        <v>30</v>
      </c>
      <c r="Q42">
        <v>20</v>
      </c>
      <c r="R42">
        <v>105</v>
      </c>
      <c r="S42" t="s">
        <v>27</v>
      </c>
      <c r="T42" t="s">
        <v>258</v>
      </c>
      <c r="U42" t="s">
        <v>258</v>
      </c>
    </row>
    <row r="43" spans="1:21" x14ac:dyDescent="0.35">
      <c r="A43" t="s">
        <v>71</v>
      </c>
      <c r="B43">
        <v>46</v>
      </c>
      <c r="C43" t="s">
        <v>166</v>
      </c>
      <c r="D43">
        <v>110</v>
      </c>
      <c r="E43" t="s">
        <v>167</v>
      </c>
      <c r="F43" t="s">
        <v>22</v>
      </c>
      <c r="G43" t="s">
        <v>23</v>
      </c>
      <c r="H43">
        <v>100</v>
      </c>
      <c r="I43" t="s">
        <v>29</v>
      </c>
      <c r="J43" t="s">
        <v>26</v>
      </c>
      <c r="K43">
        <v>5</v>
      </c>
      <c r="L43">
        <v>1</v>
      </c>
      <c r="M43" t="s">
        <v>25</v>
      </c>
      <c r="N43" t="s">
        <v>26</v>
      </c>
      <c r="O43" t="s">
        <v>25</v>
      </c>
      <c r="P43" t="s">
        <v>25</v>
      </c>
      <c r="Q43">
        <v>0</v>
      </c>
      <c r="R43">
        <v>95</v>
      </c>
      <c r="S43" t="s">
        <v>27</v>
      </c>
      <c r="T43" t="s">
        <v>258</v>
      </c>
      <c r="U43" t="s">
        <v>25</v>
      </c>
    </row>
    <row r="44" spans="1:21" x14ac:dyDescent="0.35">
      <c r="A44" t="s">
        <v>72</v>
      </c>
      <c r="B44">
        <v>47</v>
      </c>
      <c r="C44" t="s">
        <v>166</v>
      </c>
      <c r="D44">
        <v>110</v>
      </c>
      <c r="E44" t="s">
        <v>167</v>
      </c>
      <c r="F44" t="s">
        <v>22</v>
      </c>
      <c r="G44" t="s">
        <v>23</v>
      </c>
      <c r="H44">
        <v>39.15</v>
      </c>
      <c r="I44" t="s">
        <v>29</v>
      </c>
      <c r="J44" t="s">
        <v>26</v>
      </c>
      <c r="K44">
        <v>5</v>
      </c>
      <c r="L44">
        <v>1</v>
      </c>
      <c r="M44" t="s">
        <v>30</v>
      </c>
      <c r="N44" t="s">
        <v>26</v>
      </c>
      <c r="O44" t="s">
        <v>25</v>
      </c>
      <c r="P44" t="s">
        <v>25</v>
      </c>
      <c r="Q44">
        <v>0</v>
      </c>
      <c r="R44">
        <v>110</v>
      </c>
      <c r="S44" t="s">
        <v>27</v>
      </c>
      <c r="T44" t="s">
        <v>258</v>
      </c>
      <c r="U44" t="s">
        <v>258</v>
      </c>
    </row>
    <row r="45" spans="1:21" x14ac:dyDescent="0.35">
      <c r="A45" t="s">
        <v>73</v>
      </c>
      <c r="B45">
        <v>48</v>
      </c>
      <c r="C45" t="s">
        <v>166</v>
      </c>
      <c r="D45">
        <v>110</v>
      </c>
      <c r="E45" t="s">
        <v>167</v>
      </c>
      <c r="F45" t="s">
        <v>22</v>
      </c>
      <c r="G45" t="s">
        <v>23</v>
      </c>
      <c r="H45">
        <v>100</v>
      </c>
      <c r="I45" t="s">
        <v>29</v>
      </c>
      <c r="J45" t="s">
        <v>26</v>
      </c>
      <c r="K45">
        <v>5</v>
      </c>
      <c r="L45">
        <v>1</v>
      </c>
      <c r="M45" t="s">
        <v>25</v>
      </c>
      <c r="N45" t="s">
        <v>26</v>
      </c>
      <c r="O45" t="s">
        <v>25</v>
      </c>
      <c r="P45" t="s">
        <v>25</v>
      </c>
      <c r="Q45">
        <v>20</v>
      </c>
      <c r="R45">
        <v>50</v>
      </c>
      <c r="S45" t="s">
        <v>27</v>
      </c>
      <c r="T45" t="s">
        <v>258</v>
      </c>
      <c r="U45" t="s">
        <v>258</v>
      </c>
    </row>
    <row r="46" spans="1:21" x14ac:dyDescent="0.35">
      <c r="A46" t="s">
        <v>74</v>
      </c>
      <c r="B46">
        <v>49</v>
      </c>
      <c r="C46" t="s">
        <v>166</v>
      </c>
      <c r="D46">
        <v>110</v>
      </c>
      <c r="E46" t="s">
        <v>167</v>
      </c>
      <c r="F46" t="s">
        <v>22</v>
      </c>
      <c r="G46" t="s">
        <v>23</v>
      </c>
      <c r="H46">
        <v>130</v>
      </c>
      <c r="I46" t="s">
        <v>29</v>
      </c>
      <c r="J46" t="s">
        <v>26</v>
      </c>
      <c r="K46">
        <v>5</v>
      </c>
      <c r="L46">
        <v>1</v>
      </c>
      <c r="M46" t="s">
        <v>25</v>
      </c>
      <c r="N46" t="s">
        <v>26</v>
      </c>
      <c r="O46" t="s">
        <v>25</v>
      </c>
      <c r="P46" t="s">
        <v>25</v>
      </c>
      <c r="Q46">
        <v>30</v>
      </c>
      <c r="R46">
        <v>78</v>
      </c>
      <c r="S46" t="s">
        <v>27</v>
      </c>
      <c r="T46" t="s">
        <v>259</v>
      </c>
      <c r="U46" t="s">
        <v>259</v>
      </c>
    </row>
    <row r="47" spans="1:21" x14ac:dyDescent="0.35">
      <c r="A47" t="s">
        <v>75</v>
      </c>
      <c r="B47">
        <v>50</v>
      </c>
      <c r="C47" t="s">
        <v>166</v>
      </c>
      <c r="D47">
        <v>110</v>
      </c>
      <c r="E47" t="s">
        <v>167</v>
      </c>
      <c r="F47" t="s">
        <v>22</v>
      </c>
      <c r="G47" t="s">
        <v>23</v>
      </c>
      <c r="H47">
        <v>100</v>
      </c>
      <c r="I47" t="s">
        <v>29</v>
      </c>
      <c r="J47" t="s">
        <v>26</v>
      </c>
      <c r="K47">
        <v>5</v>
      </c>
      <c r="L47">
        <v>1</v>
      </c>
      <c r="M47" t="s">
        <v>25</v>
      </c>
      <c r="N47" t="s">
        <v>26</v>
      </c>
      <c r="O47" t="s">
        <v>25</v>
      </c>
      <c r="P47" t="s">
        <v>30</v>
      </c>
      <c r="Q47">
        <v>75</v>
      </c>
      <c r="R47">
        <v>125</v>
      </c>
      <c r="S47" t="s">
        <v>27</v>
      </c>
      <c r="T47" t="s">
        <v>259</v>
      </c>
      <c r="U47" t="s">
        <v>259</v>
      </c>
    </row>
    <row r="48" spans="1:21" x14ac:dyDescent="0.35">
      <c r="A48" t="s">
        <v>76</v>
      </c>
      <c r="B48">
        <v>51</v>
      </c>
      <c r="C48" t="s">
        <v>166</v>
      </c>
      <c r="D48">
        <v>110</v>
      </c>
      <c r="E48" t="s">
        <v>167</v>
      </c>
      <c r="F48" t="s">
        <v>22</v>
      </c>
      <c r="G48" t="s">
        <v>23</v>
      </c>
      <c r="H48">
        <v>125</v>
      </c>
      <c r="I48" t="s">
        <v>29</v>
      </c>
      <c r="J48" t="s">
        <v>26</v>
      </c>
      <c r="K48">
        <v>5</v>
      </c>
      <c r="L48">
        <v>1</v>
      </c>
      <c r="M48" t="s">
        <v>25</v>
      </c>
      <c r="N48" t="s">
        <v>26</v>
      </c>
      <c r="O48" t="s">
        <v>25</v>
      </c>
      <c r="P48" t="s">
        <v>25</v>
      </c>
      <c r="Q48">
        <v>40</v>
      </c>
      <c r="R48">
        <v>80</v>
      </c>
      <c r="S48" t="s">
        <v>27</v>
      </c>
      <c r="T48" t="s">
        <v>259</v>
      </c>
      <c r="U48" t="s">
        <v>258</v>
      </c>
    </row>
    <row r="49" spans="1:21" x14ac:dyDescent="0.35">
      <c r="A49" t="s">
        <v>77</v>
      </c>
      <c r="B49">
        <v>53</v>
      </c>
      <c r="C49" t="s">
        <v>166</v>
      </c>
      <c r="D49">
        <v>110</v>
      </c>
      <c r="E49" t="s">
        <v>167</v>
      </c>
      <c r="F49" t="s">
        <v>22</v>
      </c>
      <c r="G49" t="s">
        <v>23</v>
      </c>
      <c r="H49">
        <v>125</v>
      </c>
      <c r="I49" t="s">
        <v>29</v>
      </c>
      <c r="J49" t="s">
        <v>26</v>
      </c>
      <c r="K49">
        <v>5</v>
      </c>
      <c r="L49">
        <v>1</v>
      </c>
      <c r="M49" t="s">
        <v>25</v>
      </c>
      <c r="N49" t="s">
        <v>26</v>
      </c>
      <c r="O49" t="s">
        <v>25</v>
      </c>
      <c r="P49" t="s">
        <v>25</v>
      </c>
      <c r="Q49">
        <v>30</v>
      </c>
      <c r="R49">
        <v>125</v>
      </c>
      <c r="S49" t="s">
        <v>31</v>
      </c>
      <c r="T49" t="s">
        <v>259</v>
      </c>
      <c r="U49" t="s">
        <v>259</v>
      </c>
    </row>
    <row r="50" spans="1:21" x14ac:dyDescent="0.35">
      <c r="A50" t="s">
        <v>79</v>
      </c>
      <c r="B50">
        <v>54</v>
      </c>
      <c r="C50" t="s">
        <v>166</v>
      </c>
      <c r="D50">
        <v>110</v>
      </c>
      <c r="E50" t="s">
        <v>167</v>
      </c>
      <c r="F50" t="s">
        <v>22</v>
      </c>
      <c r="G50" t="s">
        <v>23</v>
      </c>
      <c r="H50">
        <v>35</v>
      </c>
      <c r="I50" t="s">
        <v>29</v>
      </c>
      <c r="J50" t="s">
        <v>26</v>
      </c>
      <c r="K50">
        <v>5</v>
      </c>
      <c r="L50">
        <v>1</v>
      </c>
      <c r="M50" t="s">
        <v>25</v>
      </c>
      <c r="N50">
        <v>18</v>
      </c>
      <c r="O50" t="s">
        <v>30</v>
      </c>
      <c r="P50" t="s">
        <v>30</v>
      </c>
      <c r="Q50">
        <v>24</v>
      </c>
      <c r="R50">
        <v>35</v>
      </c>
      <c r="S50" t="s">
        <v>27</v>
      </c>
      <c r="T50" t="s">
        <v>259</v>
      </c>
      <c r="U50" t="s">
        <v>259</v>
      </c>
    </row>
    <row r="51" spans="1:21" x14ac:dyDescent="0.35">
      <c r="A51" t="s">
        <v>80</v>
      </c>
      <c r="B51">
        <v>55</v>
      </c>
      <c r="C51" t="s">
        <v>166</v>
      </c>
      <c r="D51">
        <v>110</v>
      </c>
      <c r="E51" t="s">
        <v>167</v>
      </c>
      <c r="F51" t="s">
        <v>22</v>
      </c>
      <c r="G51" t="s">
        <v>23</v>
      </c>
      <c r="H51">
        <v>135</v>
      </c>
      <c r="I51" t="s">
        <v>29</v>
      </c>
      <c r="J51" t="s">
        <v>26</v>
      </c>
      <c r="K51">
        <v>5</v>
      </c>
      <c r="L51">
        <v>2</v>
      </c>
      <c r="M51" t="s">
        <v>25</v>
      </c>
      <c r="N51" t="s">
        <v>26</v>
      </c>
      <c r="O51" t="s">
        <v>25</v>
      </c>
      <c r="P51" t="s">
        <v>25</v>
      </c>
      <c r="Q51">
        <v>16</v>
      </c>
      <c r="R51">
        <v>82</v>
      </c>
      <c r="S51" t="s">
        <v>27</v>
      </c>
      <c r="T51" t="s">
        <v>259</v>
      </c>
      <c r="U51" t="s">
        <v>258</v>
      </c>
    </row>
    <row r="52" spans="1:21" x14ac:dyDescent="0.35">
      <c r="A52" t="s">
        <v>81</v>
      </c>
      <c r="B52">
        <v>56</v>
      </c>
      <c r="C52" t="s">
        <v>166</v>
      </c>
      <c r="D52">
        <v>110</v>
      </c>
      <c r="E52" t="s">
        <v>167</v>
      </c>
      <c r="F52" t="s">
        <v>22</v>
      </c>
      <c r="G52" t="s">
        <v>23</v>
      </c>
      <c r="H52">
        <v>310</v>
      </c>
      <c r="I52" t="s">
        <v>29</v>
      </c>
      <c r="J52" t="s">
        <v>26</v>
      </c>
      <c r="K52">
        <v>5</v>
      </c>
      <c r="L52">
        <v>1</v>
      </c>
      <c r="M52" t="s">
        <v>25</v>
      </c>
      <c r="N52" t="s">
        <v>26</v>
      </c>
      <c r="O52" t="s">
        <v>25</v>
      </c>
      <c r="P52" t="s">
        <v>30</v>
      </c>
      <c r="Q52">
        <v>60</v>
      </c>
      <c r="R52">
        <v>180</v>
      </c>
      <c r="S52" t="s">
        <v>27</v>
      </c>
      <c r="T52" t="s">
        <v>259</v>
      </c>
      <c r="U52" t="s">
        <v>259</v>
      </c>
    </row>
  </sheetData>
  <phoneticPr fontId="1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013A16-A9B7-477D-8337-53A19F51B36F}">
  <dimension ref="A1:T52"/>
  <sheetViews>
    <sheetView workbookViewId="0">
      <selection activeCell="K1" sqref="K1"/>
    </sheetView>
  </sheetViews>
  <sheetFormatPr defaultColWidth="8.81640625" defaultRowHeight="14.5" x14ac:dyDescent="0.35"/>
  <cols>
    <col min="1" max="1" width="17" customWidth="1"/>
    <col min="2" max="2" width="9.26953125" customWidth="1"/>
    <col min="3" max="4" width="15.7265625" customWidth="1"/>
    <col min="5" max="5" width="9" customWidth="1"/>
    <col min="6" max="6" width="15.7265625" customWidth="1"/>
    <col min="7" max="7" width="17.81640625" bestFit="1" customWidth="1"/>
    <col min="8" max="9" width="9.1796875"/>
    <col min="10" max="10" width="14.81640625" customWidth="1"/>
    <col min="11" max="12" width="11.453125" customWidth="1"/>
    <col min="19" max="19" width="9.1796875"/>
  </cols>
  <sheetData>
    <row r="1" spans="1:20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251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t="s">
        <v>12</v>
      </c>
      <c r="O1" t="s">
        <v>13</v>
      </c>
      <c r="P1" t="s">
        <v>14</v>
      </c>
      <c r="Q1" t="s">
        <v>15</v>
      </c>
      <c r="R1" t="s">
        <v>16</v>
      </c>
      <c r="S1" t="s">
        <v>17</v>
      </c>
      <c r="T1" t="s">
        <v>18</v>
      </c>
    </row>
    <row r="2" spans="1:20" x14ac:dyDescent="0.35">
      <c r="A2" t="s">
        <v>19</v>
      </c>
      <c r="B2">
        <v>1</v>
      </c>
      <c r="C2" t="s">
        <v>168</v>
      </c>
      <c r="D2">
        <v>111</v>
      </c>
      <c r="E2" t="s">
        <v>169</v>
      </c>
      <c r="F2" t="s">
        <v>95</v>
      </c>
      <c r="G2" t="s">
        <v>23</v>
      </c>
      <c r="H2">
        <v>3000</v>
      </c>
      <c r="I2">
        <v>255</v>
      </c>
      <c r="J2" t="s">
        <v>100</v>
      </c>
      <c r="K2">
        <v>1500</v>
      </c>
      <c r="L2" s="3">
        <v>2</v>
      </c>
      <c r="M2">
        <v>2</v>
      </c>
      <c r="N2" t="s">
        <v>25</v>
      </c>
      <c r="O2">
        <v>16</v>
      </c>
      <c r="P2" t="s">
        <v>25</v>
      </c>
      <c r="Q2" t="s">
        <v>30</v>
      </c>
      <c r="R2">
        <v>0</v>
      </c>
      <c r="S2">
        <v>100</v>
      </c>
      <c r="T2" t="s">
        <v>31</v>
      </c>
    </row>
    <row r="3" spans="1:20" x14ac:dyDescent="0.35">
      <c r="A3" t="s">
        <v>28</v>
      </c>
      <c r="B3">
        <v>2</v>
      </c>
      <c r="C3" t="s">
        <v>168</v>
      </c>
      <c r="D3">
        <v>111</v>
      </c>
      <c r="E3" t="s">
        <v>169</v>
      </c>
      <c r="F3" t="s">
        <v>95</v>
      </c>
      <c r="G3" t="s">
        <v>23</v>
      </c>
      <c r="H3">
        <v>2000</v>
      </c>
      <c r="I3">
        <v>390</v>
      </c>
      <c r="J3" t="s">
        <v>26</v>
      </c>
      <c r="K3">
        <v>1650</v>
      </c>
      <c r="L3" s="3">
        <v>2</v>
      </c>
      <c r="M3">
        <v>1</v>
      </c>
      <c r="N3" t="s">
        <v>25</v>
      </c>
      <c r="O3" t="s">
        <v>26</v>
      </c>
      <c r="P3" t="s">
        <v>25</v>
      </c>
      <c r="Q3" t="s">
        <v>25</v>
      </c>
      <c r="R3">
        <v>0</v>
      </c>
      <c r="S3">
        <v>90</v>
      </c>
      <c r="T3" t="s">
        <v>27</v>
      </c>
    </row>
    <row r="4" spans="1:20" x14ac:dyDescent="0.35">
      <c r="A4" t="s">
        <v>32</v>
      </c>
      <c r="B4">
        <v>4</v>
      </c>
      <c r="C4" t="s">
        <v>168</v>
      </c>
      <c r="D4">
        <v>111</v>
      </c>
      <c r="E4" t="s">
        <v>169</v>
      </c>
      <c r="F4" t="s">
        <v>95</v>
      </c>
      <c r="G4" t="s">
        <v>23</v>
      </c>
      <c r="H4">
        <v>3000</v>
      </c>
      <c r="I4">
        <v>237</v>
      </c>
      <c r="J4" t="s">
        <v>100</v>
      </c>
      <c r="K4">
        <v>1500</v>
      </c>
      <c r="L4" s="3">
        <v>2</v>
      </c>
      <c r="M4">
        <v>2</v>
      </c>
      <c r="N4" t="s">
        <v>25</v>
      </c>
      <c r="O4">
        <v>16</v>
      </c>
      <c r="P4" t="s">
        <v>25</v>
      </c>
      <c r="Q4" t="s">
        <v>25</v>
      </c>
      <c r="R4">
        <v>0</v>
      </c>
      <c r="S4">
        <v>60</v>
      </c>
      <c r="T4" t="s">
        <v>31</v>
      </c>
    </row>
    <row r="5" spans="1:20" x14ac:dyDescent="0.35">
      <c r="A5" t="s">
        <v>33</v>
      </c>
      <c r="B5">
        <v>5</v>
      </c>
      <c r="C5" t="s">
        <v>168</v>
      </c>
      <c r="D5">
        <v>111</v>
      </c>
      <c r="E5" t="s">
        <v>169</v>
      </c>
      <c r="F5" t="s">
        <v>95</v>
      </c>
      <c r="G5" t="s">
        <v>23</v>
      </c>
      <c r="H5" t="s">
        <v>26</v>
      </c>
      <c r="I5">
        <v>145</v>
      </c>
      <c r="J5" t="s">
        <v>100</v>
      </c>
      <c r="K5">
        <v>1200</v>
      </c>
      <c r="L5" s="3">
        <v>2</v>
      </c>
      <c r="M5">
        <v>2</v>
      </c>
      <c r="N5" t="s">
        <v>25</v>
      </c>
      <c r="O5">
        <v>16</v>
      </c>
      <c r="P5" t="s">
        <v>25</v>
      </c>
      <c r="Q5" t="s">
        <v>25</v>
      </c>
      <c r="R5">
        <v>0</v>
      </c>
      <c r="S5">
        <v>50</v>
      </c>
      <c r="T5" t="s">
        <v>31</v>
      </c>
    </row>
    <row r="6" spans="1:20" x14ac:dyDescent="0.35">
      <c r="A6" t="s">
        <v>34</v>
      </c>
      <c r="B6">
        <v>6</v>
      </c>
      <c r="C6" t="s">
        <v>168</v>
      </c>
      <c r="D6">
        <v>111</v>
      </c>
      <c r="E6" t="s">
        <v>169</v>
      </c>
      <c r="F6" t="s">
        <v>95</v>
      </c>
      <c r="G6" t="s">
        <v>23</v>
      </c>
      <c r="H6">
        <v>3200</v>
      </c>
      <c r="I6">
        <v>134</v>
      </c>
      <c r="J6" t="s">
        <v>100</v>
      </c>
      <c r="K6">
        <v>1000</v>
      </c>
      <c r="L6" s="3">
        <v>2</v>
      </c>
      <c r="M6">
        <v>1</v>
      </c>
      <c r="N6" t="s">
        <v>25</v>
      </c>
      <c r="O6">
        <v>17</v>
      </c>
      <c r="P6" t="s">
        <v>25</v>
      </c>
      <c r="Q6" t="s">
        <v>25</v>
      </c>
      <c r="R6">
        <v>0</v>
      </c>
      <c r="S6">
        <v>50</v>
      </c>
      <c r="T6" t="s">
        <v>31</v>
      </c>
    </row>
    <row r="7" spans="1:20" x14ac:dyDescent="0.35">
      <c r="A7" t="s">
        <v>35</v>
      </c>
      <c r="B7">
        <v>8</v>
      </c>
      <c r="C7" t="s">
        <v>168</v>
      </c>
      <c r="D7">
        <v>111</v>
      </c>
      <c r="E7" t="s">
        <v>169</v>
      </c>
      <c r="F7" t="s">
        <v>95</v>
      </c>
      <c r="G7" t="s">
        <v>23</v>
      </c>
      <c r="H7" t="s">
        <v>26</v>
      </c>
      <c r="I7">
        <v>152</v>
      </c>
      <c r="J7" t="s">
        <v>26</v>
      </c>
      <c r="K7">
        <v>1500</v>
      </c>
      <c r="L7" s="3">
        <v>2</v>
      </c>
      <c r="M7">
        <v>2</v>
      </c>
      <c r="N7" t="s">
        <v>25</v>
      </c>
      <c r="O7">
        <v>16</v>
      </c>
      <c r="P7" t="s">
        <v>25</v>
      </c>
      <c r="Q7" t="s">
        <v>30</v>
      </c>
      <c r="R7">
        <v>0</v>
      </c>
      <c r="S7">
        <v>90</v>
      </c>
      <c r="T7" t="s">
        <v>27</v>
      </c>
    </row>
    <row r="8" spans="1:20" x14ac:dyDescent="0.35">
      <c r="A8" t="s">
        <v>36</v>
      </c>
      <c r="B8">
        <v>9</v>
      </c>
      <c r="C8" t="s">
        <v>168</v>
      </c>
      <c r="D8">
        <v>111</v>
      </c>
      <c r="E8" t="s">
        <v>169</v>
      </c>
      <c r="F8" t="s">
        <v>95</v>
      </c>
      <c r="G8" t="s">
        <v>23</v>
      </c>
      <c r="H8" t="s">
        <v>26</v>
      </c>
      <c r="I8">
        <v>165</v>
      </c>
      <c r="J8" t="s">
        <v>170</v>
      </c>
      <c r="K8">
        <v>1500</v>
      </c>
      <c r="L8" s="3">
        <v>2</v>
      </c>
      <c r="M8">
        <v>1</v>
      </c>
      <c r="N8" t="s">
        <v>25</v>
      </c>
      <c r="O8" t="s">
        <v>26</v>
      </c>
      <c r="P8" t="s">
        <v>25</v>
      </c>
      <c r="Q8" t="s">
        <v>25</v>
      </c>
      <c r="R8">
        <v>0</v>
      </c>
      <c r="S8">
        <v>100</v>
      </c>
      <c r="T8" t="s">
        <v>27</v>
      </c>
    </row>
    <row r="9" spans="1:20" x14ac:dyDescent="0.35">
      <c r="A9" t="s">
        <v>37</v>
      </c>
      <c r="B9">
        <v>10</v>
      </c>
      <c r="C9" t="s">
        <v>168</v>
      </c>
      <c r="D9">
        <v>111</v>
      </c>
      <c r="E9" t="s">
        <v>169</v>
      </c>
      <c r="F9" t="s">
        <v>95</v>
      </c>
      <c r="G9" t="s">
        <v>23</v>
      </c>
      <c r="H9">
        <v>3000</v>
      </c>
      <c r="I9">
        <v>433</v>
      </c>
      <c r="J9" t="s">
        <v>100</v>
      </c>
      <c r="K9">
        <v>1500</v>
      </c>
      <c r="L9" s="3">
        <v>2</v>
      </c>
      <c r="M9">
        <v>2</v>
      </c>
      <c r="N9" t="s">
        <v>25</v>
      </c>
      <c r="O9" t="s">
        <v>26</v>
      </c>
      <c r="P9" t="s">
        <v>25</v>
      </c>
      <c r="Q9" t="s">
        <v>30</v>
      </c>
      <c r="R9">
        <v>0</v>
      </c>
      <c r="S9">
        <v>128</v>
      </c>
      <c r="T9" t="s">
        <v>31</v>
      </c>
    </row>
    <row r="10" spans="1:20" x14ac:dyDescent="0.35">
      <c r="A10" t="s">
        <v>38</v>
      </c>
      <c r="B10">
        <v>11</v>
      </c>
      <c r="C10" t="s">
        <v>168</v>
      </c>
      <c r="D10">
        <v>111</v>
      </c>
      <c r="E10" t="s">
        <v>169</v>
      </c>
      <c r="F10" t="s">
        <v>95</v>
      </c>
      <c r="G10" t="s">
        <v>23</v>
      </c>
      <c r="H10">
        <v>2000</v>
      </c>
      <c r="I10">
        <v>175</v>
      </c>
      <c r="J10" t="s">
        <v>100</v>
      </c>
      <c r="K10">
        <v>1500</v>
      </c>
      <c r="L10" s="3">
        <v>2</v>
      </c>
      <c r="M10">
        <v>2</v>
      </c>
      <c r="N10" t="s">
        <v>25</v>
      </c>
      <c r="O10">
        <v>18</v>
      </c>
      <c r="P10" t="s">
        <v>25</v>
      </c>
      <c r="Q10" t="s">
        <v>30</v>
      </c>
      <c r="R10">
        <v>6</v>
      </c>
      <c r="S10">
        <v>110</v>
      </c>
      <c r="T10" t="s">
        <v>27</v>
      </c>
    </row>
    <row r="11" spans="1:20" x14ac:dyDescent="0.35">
      <c r="A11" t="s">
        <v>39</v>
      </c>
      <c r="B11">
        <v>12</v>
      </c>
      <c r="C11" t="s">
        <v>168</v>
      </c>
      <c r="D11">
        <v>111</v>
      </c>
      <c r="E11" t="s">
        <v>169</v>
      </c>
      <c r="F11" t="s">
        <v>95</v>
      </c>
      <c r="G11" t="s">
        <v>23</v>
      </c>
      <c r="H11" t="s">
        <v>26</v>
      </c>
      <c r="I11">
        <v>95</v>
      </c>
      <c r="J11" t="s">
        <v>100</v>
      </c>
      <c r="K11">
        <v>1200</v>
      </c>
      <c r="L11" s="3">
        <v>2</v>
      </c>
      <c r="M11">
        <v>2</v>
      </c>
      <c r="N11" t="s">
        <v>25</v>
      </c>
      <c r="O11">
        <v>16</v>
      </c>
      <c r="P11" t="s">
        <v>25</v>
      </c>
      <c r="Q11" t="s">
        <v>25</v>
      </c>
      <c r="R11">
        <v>10</v>
      </c>
      <c r="S11">
        <v>40</v>
      </c>
      <c r="T11" t="s">
        <v>27</v>
      </c>
    </row>
    <row r="12" spans="1:20" x14ac:dyDescent="0.35">
      <c r="A12" t="s">
        <v>40</v>
      </c>
      <c r="B12">
        <v>13</v>
      </c>
      <c r="C12" t="s">
        <v>168</v>
      </c>
      <c r="D12">
        <v>111</v>
      </c>
      <c r="E12" t="s">
        <v>169</v>
      </c>
      <c r="F12" t="s">
        <v>95</v>
      </c>
      <c r="G12" t="s">
        <v>23</v>
      </c>
      <c r="H12">
        <v>3000</v>
      </c>
      <c r="I12">
        <v>139</v>
      </c>
      <c r="J12" t="s">
        <v>86</v>
      </c>
      <c r="K12">
        <v>1500</v>
      </c>
      <c r="L12" s="3">
        <v>2</v>
      </c>
      <c r="M12">
        <v>2</v>
      </c>
      <c r="N12" t="s">
        <v>25</v>
      </c>
      <c r="O12">
        <v>18</v>
      </c>
      <c r="P12" t="s">
        <v>25</v>
      </c>
      <c r="Q12" t="s">
        <v>30</v>
      </c>
      <c r="R12">
        <v>5</v>
      </c>
      <c r="S12">
        <v>50</v>
      </c>
      <c r="T12" t="s">
        <v>27</v>
      </c>
    </row>
    <row r="13" spans="1:20" x14ac:dyDescent="0.35">
      <c r="A13" t="s">
        <v>41</v>
      </c>
      <c r="B13">
        <v>15</v>
      </c>
      <c r="C13" t="s">
        <v>168</v>
      </c>
      <c r="D13">
        <v>111</v>
      </c>
      <c r="E13" t="s">
        <v>169</v>
      </c>
      <c r="F13" t="s">
        <v>95</v>
      </c>
      <c r="G13" t="s">
        <v>23</v>
      </c>
      <c r="H13">
        <v>3600</v>
      </c>
      <c r="I13">
        <v>255</v>
      </c>
      <c r="J13" t="s">
        <v>86</v>
      </c>
      <c r="K13">
        <v>1800</v>
      </c>
      <c r="L13" s="3">
        <v>2</v>
      </c>
      <c r="M13">
        <v>1</v>
      </c>
      <c r="N13" t="s">
        <v>25</v>
      </c>
      <c r="O13">
        <v>16</v>
      </c>
      <c r="P13" t="s">
        <v>25</v>
      </c>
      <c r="Q13" t="s">
        <v>30</v>
      </c>
      <c r="R13">
        <v>0</v>
      </c>
      <c r="S13">
        <v>46</v>
      </c>
      <c r="T13" t="s">
        <v>27</v>
      </c>
    </row>
    <row r="14" spans="1:20" x14ac:dyDescent="0.35">
      <c r="A14" t="s">
        <v>42</v>
      </c>
      <c r="B14">
        <v>16</v>
      </c>
      <c r="C14" t="s">
        <v>168</v>
      </c>
      <c r="D14">
        <v>111</v>
      </c>
      <c r="E14" t="s">
        <v>169</v>
      </c>
      <c r="F14" t="s">
        <v>95</v>
      </c>
      <c r="G14" t="s">
        <v>23</v>
      </c>
      <c r="H14">
        <v>3200</v>
      </c>
      <c r="I14">
        <v>239</v>
      </c>
      <c r="J14" t="s">
        <v>100</v>
      </c>
      <c r="K14">
        <v>1600</v>
      </c>
      <c r="L14" s="3">
        <v>2</v>
      </c>
      <c r="M14">
        <v>2</v>
      </c>
      <c r="N14" t="s">
        <v>25</v>
      </c>
      <c r="O14">
        <v>16.5</v>
      </c>
      <c r="P14" t="s">
        <v>25</v>
      </c>
      <c r="Q14" t="s">
        <v>30</v>
      </c>
      <c r="R14">
        <v>0</v>
      </c>
      <c r="S14">
        <v>100</v>
      </c>
      <c r="T14" t="s">
        <v>27</v>
      </c>
    </row>
    <row r="15" spans="1:20" x14ac:dyDescent="0.35">
      <c r="A15" t="s">
        <v>43</v>
      </c>
      <c r="B15">
        <v>17</v>
      </c>
      <c r="C15" t="s">
        <v>168</v>
      </c>
      <c r="D15">
        <v>111</v>
      </c>
      <c r="E15" t="s">
        <v>169</v>
      </c>
      <c r="F15" t="s">
        <v>95</v>
      </c>
      <c r="G15" t="s">
        <v>23</v>
      </c>
      <c r="H15" t="s">
        <v>26</v>
      </c>
      <c r="I15">
        <v>225</v>
      </c>
      <c r="J15" t="s">
        <v>86</v>
      </c>
      <c r="K15">
        <v>1500</v>
      </c>
      <c r="L15" s="3">
        <v>2</v>
      </c>
      <c r="M15">
        <v>1</v>
      </c>
      <c r="N15" t="s">
        <v>25</v>
      </c>
      <c r="O15">
        <v>16</v>
      </c>
      <c r="P15" t="s">
        <v>25</v>
      </c>
      <c r="Q15" t="s">
        <v>25</v>
      </c>
      <c r="R15">
        <v>14</v>
      </c>
      <c r="S15">
        <v>50</v>
      </c>
      <c r="T15" t="s">
        <v>27</v>
      </c>
    </row>
    <row r="16" spans="1:20" x14ac:dyDescent="0.35">
      <c r="A16" t="s">
        <v>44</v>
      </c>
      <c r="B16">
        <v>18</v>
      </c>
      <c r="C16" t="s">
        <v>168</v>
      </c>
      <c r="D16">
        <v>111</v>
      </c>
      <c r="E16" t="s">
        <v>169</v>
      </c>
      <c r="F16" t="s">
        <v>95</v>
      </c>
      <c r="G16" t="s">
        <v>23</v>
      </c>
      <c r="H16" t="s">
        <v>26</v>
      </c>
      <c r="I16">
        <v>88</v>
      </c>
      <c r="J16" t="s">
        <v>100</v>
      </c>
      <c r="K16">
        <v>1500</v>
      </c>
      <c r="L16" s="3">
        <v>2</v>
      </c>
      <c r="M16">
        <v>1</v>
      </c>
      <c r="N16" t="s">
        <v>25</v>
      </c>
      <c r="O16">
        <v>16</v>
      </c>
      <c r="P16" t="s">
        <v>25</v>
      </c>
      <c r="Q16" t="s">
        <v>25</v>
      </c>
      <c r="R16">
        <v>0</v>
      </c>
      <c r="S16">
        <v>20</v>
      </c>
      <c r="T16" t="s">
        <v>31</v>
      </c>
    </row>
    <row r="17" spans="1:20" x14ac:dyDescent="0.35">
      <c r="A17" t="s">
        <v>45</v>
      </c>
      <c r="B17">
        <v>19</v>
      </c>
      <c r="C17" t="s">
        <v>168</v>
      </c>
      <c r="D17">
        <v>111</v>
      </c>
      <c r="E17" t="s">
        <v>169</v>
      </c>
      <c r="F17" t="s">
        <v>95</v>
      </c>
      <c r="G17" t="s">
        <v>23</v>
      </c>
      <c r="H17">
        <v>2000</v>
      </c>
      <c r="I17">
        <v>180</v>
      </c>
      <c r="J17" t="s">
        <v>86</v>
      </c>
      <c r="K17">
        <v>2100</v>
      </c>
      <c r="L17" s="3">
        <v>2</v>
      </c>
      <c r="M17">
        <v>1</v>
      </c>
      <c r="N17" t="s">
        <v>25</v>
      </c>
      <c r="O17" t="s">
        <v>26</v>
      </c>
      <c r="P17" t="s">
        <v>25</v>
      </c>
      <c r="Q17" t="s">
        <v>25</v>
      </c>
      <c r="R17">
        <v>6</v>
      </c>
      <c r="S17">
        <v>60</v>
      </c>
      <c r="T17" t="s">
        <v>27</v>
      </c>
    </row>
    <row r="18" spans="1:20" x14ac:dyDescent="0.35">
      <c r="A18" t="s">
        <v>46</v>
      </c>
      <c r="B18">
        <v>20</v>
      </c>
      <c r="C18" t="s">
        <v>168</v>
      </c>
      <c r="D18">
        <v>111</v>
      </c>
      <c r="E18" t="s">
        <v>169</v>
      </c>
      <c r="F18" t="s">
        <v>95</v>
      </c>
      <c r="G18" t="s">
        <v>23</v>
      </c>
      <c r="H18">
        <v>1500</v>
      </c>
      <c r="I18">
        <v>210</v>
      </c>
      <c r="J18" t="s">
        <v>86</v>
      </c>
      <c r="K18">
        <v>1500</v>
      </c>
      <c r="L18" s="3">
        <v>2</v>
      </c>
      <c r="M18">
        <v>2</v>
      </c>
      <c r="N18" t="s">
        <v>25</v>
      </c>
      <c r="O18">
        <v>17</v>
      </c>
      <c r="P18" t="s">
        <v>25</v>
      </c>
      <c r="Q18" t="s">
        <v>30</v>
      </c>
      <c r="R18">
        <v>0</v>
      </c>
      <c r="S18">
        <v>50</v>
      </c>
      <c r="T18" t="s">
        <v>31</v>
      </c>
    </row>
    <row r="19" spans="1:20" x14ac:dyDescent="0.35">
      <c r="A19" t="s">
        <v>47</v>
      </c>
      <c r="B19">
        <v>21</v>
      </c>
      <c r="C19" t="s">
        <v>168</v>
      </c>
      <c r="D19">
        <v>111</v>
      </c>
      <c r="E19" t="s">
        <v>169</v>
      </c>
      <c r="F19" t="s">
        <v>95</v>
      </c>
      <c r="G19" t="s">
        <v>23</v>
      </c>
      <c r="H19" t="s">
        <v>26</v>
      </c>
      <c r="I19">
        <v>125</v>
      </c>
      <c r="J19" t="s">
        <v>86</v>
      </c>
      <c r="K19">
        <v>1500</v>
      </c>
      <c r="L19" s="3">
        <v>2</v>
      </c>
      <c r="M19">
        <v>2</v>
      </c>
      <c r="N19" t="s">
        <v>25</v>
      </c>
      <c r="O19">
        <v>18</v>
      </c>
      <c r="P19" t="s">
        <v>30</v>
      </c>
      <c r="Q19" t="s">
        <v>25</v>
      </c>
      <c r="R19">
        <v>0</v>
      </c>
      <c r="S19">
        <v>200</v>
      </c>
      <c r="T19" t="s">
        <v>31</v>
      </c>
    </row>
    <row r="20" spans="1:20" x14ac:dyDescent="0.35">
      <c r="A20" t="s">
        <v>48</v>
      </c>
      <c r="B20">
        <v>22</v>
      </c>
      <c r="C20" t="s">
        <v>168</v>
      </c>
      <c r="D20">
        <v>111</v>
      </c>
      <c r="E20" t="s">
        <v>169</v>
      </c>
      <c r="F20" t="s">
        <v>95</v>
      </c>
      <c r="G20" t="s">
        <v>23</v>
      </c>
      <c r="H20" t="s">
        <v>26</v>
      </c>
      <c r="I20">
        <v>75</v>
      </c>
      <c r="J20" t="s">
        <v>100</v>
      </c>
      <c r="K20">
        <v>1500</v>
      </c>
      <c r="L20" s="3">
        <v>2</v>
      </c>
      <c r="M20">
        <v>2</v>
      </c>
      <c r="N20" t="s">
        <v>25</v>
      </c>
      <c r="O20">
        <v>16</v>
      </c>
      <c r="P20" t="s">
        <v>25</v>
      </c>
      <c r="Q20" t="s">
        <v>25</v>
      </c>
      <c r="R20">
        <v>0</v>
      </c>
      <c r="S20">
        <v>100</v>
      </c>
      <c r="T20" t="s">
        <v>31</v>
      </c>
    </row>
    <row r="21" spans="1:20" x14ac:dyDescent="0.35">
      <c r="A21" t="s">
        <v>49</v>
      </c>
      <c r="B21">
        <v>23</v>
      </c>
      <c r="C21" t="s">
        <v>168</v>
      </c>
      <c r="D21">
        <v>111</v>
      </c>
      <c r="E21" t="s">
        <v>169</v>
      </c>
      <c r="F21" t="s">
        <v>95</v>
      </c>
      <c r="G21" t="s">
        <v>23</v>
      </c>
      <c r="H21">
        <v>2500</v>
      </c>
      <c r="I21">
        <v>41</v>
      </c>
      <c r="J21" t="s">
        <v>26</v>
      </c>
      <c r="K21">
        <v>1500</v>
      </c>
      <c r="L21" s="3">
        <v>2</v>
      </c>
      <c r="M21">
        <v>2</v>
      </c>
      <c r="N21" t="s">
        <v>25</v>
      </c>
      <c r="O21" t="s">
        <v>26</v>
      </c>
      <c r="P21" t="s">
        <v>25</v>
      </c>
      <c r="Q21" t="s">
        <v>30</v>
      </c>
      <c r="R21">
        <v>0</v>
      </c>
      <c r="S21">
        <v>80</v>
      </c>
      <c r="T21" t="s">
        <v>27</v>
      </c>
    </row>
    <row r="22" spans="1:20" x14ac:dyDescent="0.35">
      <c r="A22" t="s">
        <v>50</v>
      </c>
      <c r="B22">
        <v>24</v>
      </c>
      <c r="C22" t="s">
        <v>168</v>
      </c>
      <c r="D22">
        <v>111</v>
      </c>
      <c r="E22" t="s">
        <v>169</v>
      </c>
      <c r="F22" t="s">
        <v>95</v>
      </c>
      <c r="G22" t="s">
        <v>23</v>
      </c>
      <c r="H22">
        <v>4000</v>
      </c>
      <c r="I22">
        <v>104</v>
      </c>
      <c r="J22" t="s">
        <v>170</v>
      </c>
      <c r="K22">
        <v>1500</v>
      </c>
      <c r="L22" s="3">
        <v>2</v>
      </c>
      <c r="M22">
        <v>2</v>
      </c>
      <c r="N22" t="s">
        <v>25</v>
      </c>
      <c r="O22">
        <v>17</v>
      </c>
      <c r="P22" t="s">
        <v>25</v>
      </c>
      <c r="Q22" t="s">
        <v>30</v>
      </c>
      <c r="R22">
        <v>6</v>
      </c>
      <c r="S22">
        <v>25</v>
      </c>
      <c r="T22" t="s">
        <v>27</v>
      </c>
    </row>
    <row r="23" spans="1:20" x14ac:dyDescent="0.35">
      <c r="A23" t="s">
        <v>51</v>
      </c>
      <c r="B23">
        <v>25</v>
      </c>
      <c r="C23" t="s">
        <v>168</v>
      </c>
      <c r="D23">
        <v>111</v>
      </c>
      <c r="E23" t="s">
        <v>169</v>
      </c>
      <c r="F23" t="s">
        <v>95</v>
      </c>
      <c r="G23" t="s">
        <v>23</v>
      </c>
      <c r="H23">
        <v>1000</v>
      </c>
      <c r="I23">
        <v>68</v>
      </c>
      <c r="J23" t="s">
        <v>26</v>
      </c>
      <c r="K23">
        <v>1000</v>
      </c>
      <c r="L23" s="3">
        <v>2</v>
      </c>
      <c r="M23">
        <v>2</v>
      </c>
      <c r="N23" t="s">
        <v>25</v>
      </c>
      <c r="O23" t="s">
        <v>26</v>
      </c>
      <c r="P23" t="s">
        <v>25</v>
      </c>
      <c r="Q23" t="s">
        <v>25</v>
      </c>
      <c r="R23">
        <v>0</v>
      </c>
      <c r="S23">
        <v>63</v>
      </c>
      <c r="T23" t="s">
        <v>31</v>
      </c>
    </row>
    <row r="24" spans="1:20" x14ac:dyDescent="0.35">
      <c r="A24" t="s">
        <v>52</v>
      </c>
      <c r="B24">
        <v>26</v>
      </c>
      <c r="C24" t="s">
        <v>168</v>
      </c>
      <c r="D24">
        <v>111</v>
      </c>
      <c r="E24" t="s">
        <v>169</v>
      </c>
      <c r="F24" t="s">
        <v>95</v>
      </c>
      <c r="G24" t="s">
        <v>23</v>
      </c>
      <c r="H24">
        <v>4000</v>
      </c>
      <c r="I24">
        <v>230</v>
      </c>
      <c r="J24" t="s">
        <v>170</v>
      </c>
      <c r="K24">
        <v>1500</v>
      </c>
      <c r="L24" s="3">
        <v>2</v>
      </c>
      <c r="M24">
        <v>2</v>
      </c>
      <c r="N24" t="s">
        <v>25</v>
      </c>
      <c r="O24">
        <v>17</v>
      </c>
      <c r="P24" t="s">
        <v>30</v>
      </c>
      <c r="Q24" t="s">
        <v>25</v>
      </c>
      <c r="R24">
        <v>0</v>
      </c>
      <c r="S24">
        <v>48</v>
      </c>
      <c r="T24" t="s">
        <v>31</v>
      </c>
    </row>
    <row r="25" spans="1:20" x14ac:dyDescent="0.35">
      <c r="A25" t="s">
        <v>53</v>
      </c>
      <c r="B25">
        <v>27</v>
      </c>
      <c r="C25" t="s">
        <v>168</v>
      </c>
      <c r="D25">
        <v>111</v>
      </c>
      <c r="E25" t="s">
        <v>169</v>
      </c>
      <c r="F25" t="s">
        <v>95</v>
      </c>
      <c r="G25" t="s">
        <v>23</v>
      </c>
      <c r="H25" t="s">
        <v>26</v>
      </c>
      <c r="I25">
        <v>280</v>
      </c>
      <c r="J25" t="s">
        <v>86</v>
      </c>
      <c r="K25">
        <v>1550</v>
      </c>
      <c r="L25" s="3">
        <v>2</v>
      </c>
      <c r="M25">
        <v>3</v>
      </c>
      <c r="N25" t="s">
        <v>25</v>
      </c>
      <c r="O25">
        <v>17</v>
      </c>
      <c r="P25" t="s">
        <v>25</v>
      </c>
      <c r="Q25" t="s">
        <v>25</v>
      </c>
      <c r="R25">
        <v>4</v>
      </c>
      <c r="S25" s="5">
        <f>(2/3)*76.66</f>
        <v>51.106666666666662</v>
      </c>
      <c r="T25" t="s">
        <v>27</v>
      </c>
    </row>
    <row r="26" spans="1:20" x14ac:dyDescent="0.35">
      <c r="A26" t="s">
        <v>54</v>
      </c>
      <c r="B26">
        <v>28</v>
      </c>
      <c r="C26" t="s">
        <v>168</v>
      </c>
      <c r="D26">
        <v>111</v>
      </c>
      <c r="E26" t="s">
        <v>169</v>
      </c>
      <c r="F26" t="s">
        <v>95</v>
      </c>
      <c r="G26" t="s">
        <v>23</v>
      </c>
      <c r="H26" t="s">
        <v>26</v>
      </c>
      <c r="I26">
        <v>340</v>
      </c>
      <c r="J26" t="s">
        <v>86</v>
      </c>
      <c r="K26">
        <v>1500</v>
      </c>
      <c r="L26" s="3">
        <v>2</v>
      </c>
      <c r="M26">
        <v>2</v>
      </c>
      <c r="N26" t="s">
        <v>25</v>
      </c>
      <c r="O26">
        <v>17</v>
      </c>
      <c r="P26" t="s">
        <v>25</v>
      </c>
      <c r="Q26" t="s">
        <v>30</v>
      </c>
      <c r="R26">
        <v>0</v>
      </c>
      <c r="S26">
        <v>50</v>
      </c>
      <c r="T26" t="s">
        <v>31</v>
      </c>
    </row>
    <row r="27" spans="1:20" x14ac:dyDescent="0.35">
      <c r="A27" t="s">
        <v>55</v>
      </c>
      <c r="B27">
        <v>29</v>
      </c>
      <c r="C27" t="s">
        <v>168</v>
      </c>
      <c r="D27">
        <v>111</v>
      </c>
      <c r="E27" t="s">
        <v>169</v>
      </c>
      <c r="F27" t="s">
        <v>95</v>
      </c>
      <c r="G27" t="s">
        <v>23</v>
      </c>
      <c r="H27">
        <v>3000</v>
      </c>
      <c r="I27">
        <v>146</v>
      </c>
      <c r="J27" t="s">
        <v>100</v>
      </c>
      <c r="K27">
        <v>1500</v>
      </c>
      <c r="L27" s="3">
        <v>2</v>
      </c>
      <c r="M27">
        <v>2</v>
      </c>
      <c r="N27" t="s">
        <v>25</v>
      </c>
      <c r="O27">
        <v>17</v>
      </c>
      <c r="P27" t="s">
        <v>25</v>
      </c>
      <c r="Q27" t="s">
        <v>25</v>
      </c>
      <c r="R27">
        <v>0</v>
      </c>
      <c r="S27">
        <v>30</v>
      </c>
      <c r="T27" t="s">
        <v>31</v>
      </c>
    </row>
    <row r="28" spans="1:20" x14ac:dyDescent="0.35">
      <c r="A28" t="s">
        <v>56</v>
      </c>
      <c r="B28">
        <v>30</v>
      </c>
      <c r="C28" t="s">
        <v>168</v>
      </c>
      <c r="D28">
        <v>111</v>
      </c>
      <c r="E28" t="s">
        <v>169</v>
      </c>
      <c r="F28" t="s">
        <v>95</v>
      </c>
      <c r="G28" t="s">
        <v>23</v>
      </c>
      <c r="H28" t="s">
        <v>26</v>
      </c>
      <c r="I28">
        <v>309</v>
      </c>
      <c r="J28" t="s">
        <v>86</v>
      </c>
      <c r="K28">
        <v>1500</v>
      </c>
      <c r="L28" s="3">
        <v>2</v>
      </c>
      <c r="M28">
        <v>2</v>
      </c>
      <c r="N28" t="s">
        <v>25</v>
      </c>
      <c r="O28">
        <v>18</v>
      </c>
      <c r="P28" t="s">
        <v>30</v>
      </c>
      <c r="Q28" t="s">
        <v>30</v>
      </c>
      <c r="R28">
        <v>30</v>
      </c>
      <c r="S28">
        <v>80</v>
      </c>
      <c r="T28" t="s">
        <v>27</v>
      </c>
    </row>
    <row r="29" spans="1:20" x14ac:dyDescent="0.35">
      <c r="A29" t="s">
        <v>57</v>
      </c>
      <c r="B29">
        <v>31</v>
      </c>
      <c r="C29" t="s">
        <v>168</v>
      </c>
      <c r="D29">
        <v>111</v>
      </c>
      <c r="E29" t="s">
        <v>169</v>
      </c>
      <c r="F29" t="s">
        <v>95</v>
      </c>
      <c r="G29" t="s">
        <v>23</v>
      </c>
      <c r="H29">
        <v>1800</v>
      </c>
      <c r="I29">
        <v>148</v>
      </c>
      <c r="J29" t="s">
        <v>86</v>
      </c>
      <c r="K29">
        <v>1800</v>
      </c>
      <c r="L29" s="3">
        <v>2</v>
      </c>
      <c r="M29">
        <v>1</v>
      </c>
      <c r="N29" t="s">
        <v>25</v>
      </c>
      <c r="O29">
        <v>17</v>
      </c>
      <c r="P29" t="s">
        <v>30</v>
      </c>
      <c r="Q29" t="s">
        <v>30</v>
      </c>
      <c r="R29">
        <v>8</v>
      </c>
      <c r="S29">
        <v>118</v>
      </c>
      <c r="T29" t="s">
        <v>31</v>
      </c>
    </row>
    <row r="30" spans="1:20" x14ac:dyDescent="0.35">
      <c r="A30" t="s">
        <v>58</v>
      </c>
      <c r="B30">
        <v>32</v>
      </c>
      <c r="C30" t="s">
        <v>168</v>
      </c>
      <c r="D30">
        <v>111</v>
      </c>
      <c r="E30" t="s">
        <v>169</v>
      </c>
      <c r="F30" t="s">
        <v>95</v>
      </c>
      <c r="G30" t="s">
        <v>23</v>
      </c>
      <c r="H30">
        <v>3200</v>
      </c>
      <c r="I30">
        <v>210</v>
      </c>
      <c r="J30" t="s">
        <v>100</v>
      </c>
      <c r="K30">
        <v>1600</v>
      </c>
      <c r="L30" s="3">
        <v>2</v>
      </c>
      <c r="M30">
        <v>3</v>
      </c>
      <c r="N30" t="s">
        <v>25</v>
      </c>
      <c r="O30">
        <v>18</v>
      </c>
      <c r="P30" t="s">
        <v>30</v>
      </c>
      <c r="Q30" t="s">
        <v>25</v>
      </c>
      <c r="R30">
        <v>0</v>
      </c>
      <c r="S30">
        <v>70</v>
      </c>
      <c r="T30" t="s">
        <v>31</v>
      </c>
    </row>
    <row r="31" spans="1:20" x14ac:dyDescent="0.35">
      <c r="A31" t="s">
        <v>59</v>
      </c>
      <c r="B31">
        <v>33</v>
      </c>
      <c r="C31" t="s">
        <v>168</v>
      </c>
      <c r="D31">
        <v>111</v>
      </c>
      <c r="E31" t="s">
        <v>169</v>
      </c>
      <c r="F31" t="s">
        <v>95</v>
      </c>
      <c r="G31" t="s">
        <v>23</v>
      </c>
      <c r="H31">
        <v>3000</v>
      </c>
      <c r="I31">
        <v>30</v>
      </c>
      <c r="J31" t="s">
        <v>86</v>
      </c>
      <c r="K31">
        <v>1500</v>
      </c>
      <c r="L31" s="3">
        <v>2</v>
      </c>
      <c r="M31">
        <v>2</v>
      </c>
      <c r="N31" t="s">
        <v>25</v>
      </c>
      <c r="O31" t="s">
        <v>26</v>
      </c>
      <c r="P31" t="s">
        <v>30</v>
      </c>
      <c r="Q31" t="s">
        <v>30</v>
      </c>
      <c r="R31">
        <v>0</v>
      </c>
      <c r="S31">
        <v>40</v>
      </c>
      <c r="T31" t="s">
        <v>31</v>
      </c>
    </row>
    <row r="32" spans="1:20" x14ac:dyDescent="0.35">
      <c r="A32" t="s">
        <v>60</v>
      </c>
      <c r="B32">
        <v>34</v>
      </c>
      <c r="C32" t="s">
        <v>168</v>
      </c>
      <c r="D32">
        <v>111</v>
      </c>
      <c r="E32" t="s">
        <v>169</v>
      </c>
      <c r="F32" t="s">
        <v>95</v>
      </c>
      <c r="G32" t="s">
        <v>23</v>
      </c>
      <c r="H32" t="s">
        <v>26</v>
      </c>
      <c r="I32">
        <v>178</v>
      </c>
      <c r="J32" t="s">
        <v>86</v>
      </c>
      <c r="K32">
        <v>1200</v>
      </c>
      <c r="L32" s="3">
        <v>2</v>
      </c>
      <c r="M32">
        <v>2</v>
      </c>
      <c r="N32" t="s">
        <v>25</v>
      </c>
      <c r="O32">
        <v>17</v>
      </c>
      <c r="P32" t="s">
        <v>30</v>
      </c>
      <c r="Q32" t="s">
        <v>25</v>
      </c>
      <c r="R32">
        <v>0</v>
      </c>
      <c r="S32">
        <v>90</v>
      </c>
      <c r="T32" t="s">
        <v>27</v>
      </c>
    </row>
    <row r="33" spans="1:20" x14ac:dyDescent="0.35">
      <c r="A33" t="s">
        <v>61</v>
      </c>
      <c r="B33">
        <v>35</v>
      </c>
      <c r="C33" t="s">
        <v>168</v>
      </c>
      <c r="D33">
        <v>111</v>
      </c>
      <c r="E33" t="s">
        <v>169</v>
      </c>
      <c r="F33" t="s">
        <v>95</v>
      </c>
      <c r="G33" t="s">
        <v>23</v>
      </c>
      <c r="H33" t="s">
        <v>26</v>
      </c>
      <c r="I33">
        <v>313</v>
      </c>
      <c r="J33" t="s">
        <v>100</v>
      </c>
      <c r="K33">
        <v>1600</v>
      </c>
      <c r="L33" s="3">
        <v>2</v>
      </c>
      <c r="M33">
        <v>3</v>
      </c>
      <c r="N33" t="s">
        <v>25</v>
      </c>
      <c r="O33">
        <v>17</v>
      </c>
      <c r="P33" t="s">
        <v>25</v>
      </c>
      <c r="Q33" t="s">
        <v>25</v>
      </c>
      <c r="R33">
        <v>0</v>
      </c>
      <c r="S33">
        <v>400</v>
      </c>
      <c r="T33" t="s">
        <v>31</v>
      </c>
    </row>
    <row r="34" spans="1:20" x14ac:dyDescent="0.35">
      <c r="A34" t="s">
        <v>62</v>
      </c>
      <c r="B34">
        <v>36</v>
      </c>
      <c r="C34" t="s">
        <v>168</v>
      </c>
      <c r="D34">
        <v>111</v>
      </c>
      <c r="E34" t="s">
        <v>169</v>
      </c>
      <c r="F34" t="s">
        <v>95</v>
      </c>
      <c r="G34" t="s">
        <v>23</v>
      </c>
      <c r="H34" t="s">
        <v>26</v>
      </c>
      <c r="I34">
        <v>70</v>
      </c>
      <c r="J34" t="s">
        <v>26</v>
      </c>
      <c r="K34">
        <v>1000</v>
      </c>
      <c r="L34" s="3">
        <v>2</v>
      </c>
      <c r="M34">
        <v>2</v>
      </c>
      <c r="N34" t="s">
        <v>25</v>
      </c>
      <c r="O34">
        <v>17</v>
      </c>
      <c r="P34" t="s">
        <v>25</v>
      </c>
      <c r="Q34" t="s">
        <v>25</v>
      </c>
      <c r="R34">
        <v>0</v>
      </c>
      <c r="S34">
        <v>10</v>
      </c>
      <c r="T34" t="s">
        <v>27</v>
      </c>
    </row>
    <row r="35" spans="1:20" x14ac:dyDescent="0.35">
      <c r="A35" t="s">
        <v>63</v>
      </c>
      <c r="B35">
        <v>37</v>
      </c>
      <c r="C35" t="s">
        <v>168</v>
      </c>
      <c r="D35">
        <v>111</v>
      </c>
      <c r="E35" t="s">
        <v>169</v>
      </c>
      <c r="F35" t="s">
        <v>95</v>
      </c>
      <c r="G35" t="s">
        <v>23</v>
      </c>
      <c r="H35">
        <v>1000</v>
      </c>
      <c r="I35">
        <v>232</v>
      </c>
      <c r="J35" t="s">
        <v>26</v>
      </c>
      <c r="K35">
        <v>1500</v>
      </c>
      <c r="L35" s="3">
        <v>2</v>
      </c>
      <c r="M35">
        <v>2</v>
      </c>
      <c r="N35" t="s">
        <v>25</v>
      </c>
      <c r="O35" t="s">
        <v>26</v>
      </c>
      <c r="P35" t="s">
        <v>25</v>
      </c>
      <c r="Q35" t="s">
        <v>30</v>
      </c>
      <c r="R35">
        <v>24</v>
      </c>
      <c r="S35" s="5">
        <f>(2/3)*26</f>
        <v>17.333333333333332</v>
      </c>
      <c r="T35" t="s">
        <v>31</v>
      </c>
    </row>
    <row r="36" spans="1:20" x14ac:dyDescent="0.35">
      <c r="A36" t="s">
        <v>64</v>
      </c>
      <c r="B36">
        <v>38</v>
      </c>
      <c r="C36" t="s">
        <v>168</v>
      </c>
      <c r="D36">
        <v>111</v>
      </c>
      <c r="E36" t="s">
        <v>169</v>
      </c>
      <c r="F36" t="s">
        <v>95</v>
      </c>
      <c r="G36" t="s">
        <v>23</v>
      </c>
      <c r="H36" t="s">
        <v>26</v>
      </c>
      <c r="I36">
        <v>250</v>
      </c>
      <c r="J36" t="s">
        <v>86</v>
      </c>
      <c r="K36">
        <v>1500</v>
      </c>
      <c r="L36" s="3">
        <v>2</v>
      </c>
      <c r="M36">
        <v>3</v>
      </c>
      <c r="N36" t="s">
        <v>25</v>
      </c>
      <c r="O36" t="s">
        <v>26</v>
      </c>
      <c r="P36" t="s">
        <v>25</v>
      </c>
      <c r="Q36" t="s">
        <v>30</v>
      </c>
      <c r="R36">
        <v>0</v>
      </c>
      <c r="S36">
        <v>30</v>
      </c>
      <c r="T36" t="s">
        <v>31</v>
      </c>
    </row>
    <row r="37" spans="1:20" x14ac:dyDescent="0.35">
      <c r="A37" t="s">
        <v>65</v>
      </c>
      <c r="B37">
        <v>39</v>
      </c>
      <c r="C37" t="s">
        <v>168</v>
      </c>
      <c r="D37">
        <v>111</v>
      </c>
      <c r="E37" t="s">
        <v>169</v>
      </c>
      <c r="F37" t="s">
        <v>95</v>
      </c>
      <c r="G37" t="s">
        <v>23</v>
      </c>
      <c r="H37" t="s">
        <v>26</v>
      </c>
      <c r="I37">
        <v>85</v>
      </c>
      <c r="J37" t="s">
        <v>100</v>
      </c>
      <c r="K37">
        <v>1500</v>
      </c>
      <c r="L37" s="3">
        <v>2</v>
      </c>
      <c r="M37">
        <v>2</v>
      </c>
      <c r="N37" t="s">
        <v>25</v>
      </c>
      <c r="O37">
        <v>16</v>
      </c>
      <c r="P37" t="s">
        <v>25</v>
      </c>
      <c r="Q37" t="s">
        <v>30</v>
      </c>
      <c r="R37">
        <v>4</v>
      </c>
      <c r="S37">
        <v>55</v>
      </c>
      <c r="T37" t="s">
        <v>31</v>
      </c>
    </row>
    <row r="38" spans="1:20" x14ac:dyDescent="0.35">
      <c r="A38" t="s">
        <v>66</v>
      </c>
      <c r="B38">
        <v>40</v>
      </c>
      <c r="C38" t="s">
        <v>168</v>
      </c>
      <c r="D38">
        <v>111</v>
      </c>
      <c r="E38" t="s">
        <v>169</v>
      </c>
      <c r="F38" t="s">
        <v>95</v>
      </c>
      <c r="G38" t="s">
        <v>23</v>
      </c>
      <c r="H38">
        <v>3000</v>
      </c>
      <c r="I38">
        <v>60</v>
      </c>
      <c r="J38" t="s">
        <v>99</v>
      </c>
      <c r="K38">
        <v>1500</v>
      </c>
      <c r="L38" s="3">
        <v>2</v>
      </c>
      <c r="M38">
        <v>2</v>
      </c>
      <c r="N38" t="s">
        <v>25</v>
      </c>
      <c r="O38">
        <v>16</v>
      </c>
      <c r="P38" t="s">
        <v>25</v>
      </c>
      <c r="Q38" t="s">
        <v>25</v>
      </c>
      <c r="R38">
        <v>0</v>
      </c>
      <c r="S38">
        <v>50</v>
      </c>
      <c r="T38" t="s">
        <v>31</v>
      </c>
    </row>
    <row r="39" spans="1:20" x14ac:dyDescent="0.35">
      <c r="A39" t="s">
        <v>67</v>
      </c>
      <c r="B39">
        <v>41</v>
      </c>
      <c r="C39" t="s">
        <v>168</v>
      </c>
      <c r="D39">
        <v>111</v>
      </c>
      <c r="E39" t="s">
        <v>169</v>
      </c>
      <c r="F39" t="s">
        <v>95</v>
      </c>
      <c r="G39" t="s">
        <v>23</v>
      </c>
      <c r="H39" t="s">
        <v>26</v>
      </c>
      <c r="I39">
        <v>155</v>
      </c>
      <c r="J39" t="s">
        <v>86</v>
      </c>
      <c r="K39">
        <v>1.605</v>
      </c>
      <c r="L39" s="3">
        <v>2</v>
      </c>
      <c r="M39">
        <v>3</v>
      </c>
      <c r="N39" t="s">
        <v>25</v>
      </c>
      <c r="O39">
        <v>18</v>
      </c>
      <c r="P39" t="s">
        <v>25</v>
      </c>
      <c r="Q39" t="s">
        <v>25</v>
      </c>
      <c r="R39">
        <v>0</v>
      </c>
      <c r="S39">
        <v>65</v>
      </c>
      <c r="T39" t="s">
        <v>31</v>
      </c>
    </row>
    <row r="40" spans="1:20" x14ac:dyDescent="0.35">
      <c r="A40" t="s">
        <v>68</v>
      </c>
      <c r="B40">
        <v>42</v>
      </c>
      <c r="C40" t="s">
        <v>168</v>
      </c>
      <c r="D40">
        <v>111</v>
      </c>
      <c r="E40" t="s">
        <v>169</v>
      </c>
      <c r="F40" t="s">
        <v>95</v>
      </c>
      <c r="G40" t="s">
        <v>23</v>
      </c>
      <c r="H40">
        <v>2000</v>
      </c>
      <c r="I40">
        <v>103</v>
      </c>
      <c r="J40" t="s">
        <v>100</v>
      </c>
      <c r="K40">
        <v>1250</v>
      </c>
      <c r="L40" s="3">
        <v>2</v>
      </c>
      <c r="M40">
        <v>1</v>
      </c>
      <c r="N40" t="s">
        <v>25</v>
      </c>
      <c r="O40">
        <v>16</v>
      </c>
      <c r="P40" t="s">
        <v>30</v>
      </c>
      <c r="Q40" t="s">
        <v>25</v>
      </c>
      <c r="R40">
        <v>0</v>
      </c>
      <c r="S40">
        <v>67</v>
      </c>
      <c r="T40" t="s">
        <v>31</v>
      </c>
    </row>
    <row r="41" spans="1:20" x14ac:dyDescent="0.35">
      <c r="A41" t="s">
        <v>69</v>
      </c>
      <c r="B41">
        <v>44</v>
      </c>
      <c r="C41" t="s">
        <v>168</v>
      </c>
      <c r="D41">
        <v>111</v>
      </c>
      <c r="E41" t="s">
        <v>169</v>
      </c>
      <c r="F41" t="s">
        <v>95</v>
      </c>
      <c r="G41" t="s">
        <v>23</v>
      </c>
      <c r="H41" t="s">
        <v>26</v>
      </c>
      <c r="I41">
        <v>100</v>
      </c>
      <c r="J41" t="s">
        <v>86</v>
      </c>
      <c r="K41">
        <v>1200</v>
      </c>
      <c r="L41" s="3">
        <v>2</v>
      </c>
      <c r="M41">
        <v>1</v>
      </c>
      <c r="N41" t="s">
        <v>25</v>
      </c>
      <c r="O41">
        <v>18</v>
      </c>
      <c r="P41" t="s">
        <v>30</v>
      </c>
      <c r="Q41" t="s">
        <v>25</v>
      </c>
      <c r="R41">
        <v>0</v>
      </c>
      <c r="S41">
        <v>25</v>
      </c>
      <c r="T41" t="s">
        <v>27</v>
      </c>
    </row>
    <row r="42" spans="1:20" x14ac:dyDescent="0.35">
      <c r="A42" t="s">
        <v>70</v>
      </c>
      <c r="B42">
        <v>45</v>
      </c>
      <c r="C42" t="s">
        <v>168</v>
      </c>
      <c r="D42">
        <v>111</v>
      </c>
      <c r="E42" t="s">
        <v>169</v>
      </c>
      <c r="F42" t="s">
        <v>95</v>
      </c>
      <c r="G42" t="s">
        <v>23</v>
      </c>
      <c r="H42" t="s">
        <v>26</v>
      </c>
      <c r="I42">
        <v>167</v>
      </c>
      <c r="J42" t="s">
        <v>253</v>
      </c>
      <c r="K42">
        <v>1500</v>
      </c>
      <c r="L42" s="3">
        <v>2</v>
      </c>
      <c r="M42">
        <v>2</v>
      </c>
      <c r="N42" t="s">
        <v>25</v>
      </c>
      <c r="O42">
        <v>16</v>
      </c>
      <c r="P42" t="s">
        <v>25</v>
      </c>
      <c r="Q42" t="s">
        <v>30</v>
      </c>
      <c r="R42">
        <v>4</v>
      </c>
      <c r="S42">
        <v>52</v>
      </c>
      <c r="T42" t="s">
        <v>31</v>
      </c>
    </row>
    <row r="43" spans="1:20" x14ac:dyDescent="0.35">
      <c r="A43" t="s">
        <v>71</v>
      </c>
      <c r="B43">
        <v>46</v>
      </c>
      <c r="C43" t="s">
        <v>168</v>
      </c>
      <c r="D43">
        <v>111</v>
      </c>
      <c r="E43" t="s">
        <v>169</v>
      </c>
      <c r="F43" t="s">
        <v>95</v>
      </c>
      <c r="G43" t="s">
        <v>23</v>
      </c>
      <c r="H43">
        <v>1500</v>
      </c>
      <c r="I43">
        <v>100</v>
      </c>
      <c r="J43" t="s">
        <v>26</v>
      </c>
      <c r="K43">
        <v>1500</v>
      </c>
      <c r="L43" s="3">
        <v>2</v>
      </c>
      <c r="M43">
        <v>3</v>
      </c>
      <c r="N43" t="s">
        <v>25</v>
      </c>
      <c r="O43">
        <v>18</v>
      </c>
      <c r="P43" t="s">
        <v>25</v>
      </c>
      <c r="Q43" t="s">
        <v>30</v>
      </c>
      <c r="R43">
        <v>0</v>
      </c>
      <c r="S43">
        <v>100</v>
      </c>
      <c r="T43" t="s">
        <v>31</v>
      </c>
    </row>
    <row r="44" spans="1:20" x14ac:dyDescent="0.35">
      <c r="A44" t="s">
        <v>72</v>
      </c>
      <c r="B44">
        <v>47</v>
      </c>
      <c r="C44" t="s">
        <v>168</v>
      </c>
      <c r="D44">
        <v>111</v>
      </c>
      <c r="E44" t="s">
        <v>169</v>
      </c>
      <c r="F44" t="s">
        <v>95</v>
      </c>
      <c r="G44" t="s">
        <v>23</v>
      </c>
      <c r="H44">
        <v>750</v>
      </c>
      <c r="I44">
        <v>200</v>
      </c>
      <c r="J44" t="s">
        <v>100</v>
      </c>
      <c r="K44">
        <v>750</v>
      </c>
      <c r="L44" s="3">
        <v>2</v>
      </c>
      <c r="M44">
        <v>2</v>
      </c>
      <c r="N44" t="s">
        <v>25</v>
      </c>
      <c r="O44">
        <v>16</v>
      </c>
      <c r="P44" t="s">
        <v>25</v>
      </c>
      <c r="Q44" t="s">
        <v>25</v>
      </c>
      <c r="R44">
        <v>0</v>
      </c>
      <c r="S44">
        <v>60</v>
      </c>
      <c r="T44" t="s">
        <v>31</v>
      </c>
    </row>
    <row r="45" spans="1:20" x14ac:dyDescent="0.35">
      <c r="A45" t="s">
        <v>73</v>
      </c>
      <c r="B45">
        <v>48</v>
      </c>
      <c r="C45" t="s">
        <v>168</v>
      </c>
      <c r="D45">
        <v>111</v>
      </c>
      <c r="E45" t="s">
        <v>169</v>
      </c>
      <c r="F45" t="s">
        <v>95</v>
      </c>
      <c r="G45" t="s">
        <v>23</v>
      </c>
      <c r="H45" t="s">
        <v>26</v>
      </c>
      <c r="I45">
        <v>50</v>
      </c>
      <c r="J45" t="s">
        <v>86</v>
      </c>
      <c r="K45">
        <v>1500</v>
      </c>
      <c r="L45" s="3">
        <v>2</v>
      </c>
      <c r="M45">
        <v>2</v>
      </c>
      <c r="N45" t="s">
        <v>25</v>
      </c>
      <c r="O45">
        <v>17</v>
      </c>
      <c r="P45" t="s">
        <v>25</v>
      </c>
      <c r="Q45" t="s">
        <v>25</v>
      </c>
      <c r="R45">
        <v>4</v>
      </c>
      <c r="S45">
        <v>50</v>
      </c>
      <c r="T45" t="s">
        <v>31</v>
      </c>
    </row>
    <row r="46" spans="1:20" x14ac:dyDescent="0.35">
      <c r="A46" t="s">
        <v>74</v>
      </c>
      <c r="B46">
        <v>49</v>
      </c>
      <c r="C46" t="s">
        <v>168</v>
      </c>
      <c r="D46">
        <v>111</v>
      </c>
      <c r="E46" t="s">
        <v>169</v>
      </c>
      <c r="F46" t="s">
        <v>95</v>
      </c>
      <c r="G46" t="s">
        <v>23</v>
      </c>
      <c r="H46">
        <v>2500</v>
      </c>
      <c r="I46">
        <v>254</v>
      </c>
      <c r="J46" t="s">
        <v>26</v>
      </c>
      <c r="K46">
        <v>1600</v>
      </c>
      <c r="L46" s="3">
        <v>2</v>
      </c>
      <c r="M46">
        <v>2</v>
      </c>
      <c r="N46" t="s">
        <v>25</v>
      </c>
      <c r="O46" t="s">
        <v>26</v>
      </c>
      <c r="P46" t="s">
        <v>25</v>
      </c>
      <c r="Q46" t="s">
        <v>30</v>
      </c>
      <c r="R46">
        <v>0</v>
      </c>
      <c r="S46">
        <v>52</v>
      </c>
      <c r="T46" t="s">
        <v>27</v>
      </c>
    </row>
    <row r="47" spans="1:20" x14ac:dyDescent="0.35">
      <c r="A47" t="s">
        <v>75</v>
      </c>
      <c r="B47">
        <v>50</v>
      </c>
      <c r="C47" t="s">
        <v>168</v>
      </c>
      <c r="D47">
        <v>111</v>
      </c>
      <c r="E47" t="s">
        <v>169</v>
      </c>
      <c r="F47" t="s">
        <v>95</v>
      </c>
      <c r="G47" t="s">
        <v>23</v>
      </c>
      <c r="H47">
        <v>1500</v>
      </c>
      <c r="I47">
        <v>360</v>
      </c>
      <c r="J47" t="s">
        <v>86</v>
      </c>
      <c r="K47">
        <v>1000</v>
      </c>
      <c r="L47" s="3">
        <v>2</v>
      </c>
      <c r="M47">
        <v>2</v>
      </c>
      <c r="N47" t="s">
        <v>25</v>
      </c>
      <c r="O47">
        <v>18</v>
      </c>
      <c r="P47" t="s">
        <v>25</v>
      </c>
      <c r="Q47" t="s">
        <v>25</v>
      </c>
      <c r="R47">
        <v>0</v>
      </c>
      <c r="S47">
        <v>130</v>
      </c>
      <c r="T47" t="s">
        <v>27</v>
      </c>
    </row>
    <row r="48" spans="1:20" x14ac:dyDescent="0.35">
      <c r="A48" t="s">
        <v>76</v>
      </c>
      <c r="B48">
        <v>51</v>
      </c>
      <c r="C48" t="s">
        <v>168</v>
      </c>
      <c r="D48">
        <v>111</v>
      </c>
      <c r="E48" t="s">
        <v>169</v>
      </c>
      <c r="F48" t="s">
        <v>95</v>
      </c>
      <c r="G48" t="s">
        <v>23</v>
      </c>
      <c r="H48">
        <v>3000</v>
      </c>
      <c r="I48">
        <v>267</v>
      </c>
      <c r="J48" t="s">
        <v>26</v>
      </c>
      <c r="K48">
        <v>1500</v>
      </c>
      <c r="L48" s="3">
        <v>2</v>
      </c>
      <c r="M48">
        <v>2</v>
      </c>
      <c r="N48" t="s">
        <v>25</v>
      </c>
      <c r="O48" t="s">
        <v>26</v>
      </c>
      <c r="P48" t="s">
        <v>25</v>
      </c>
      <c r="Q48" t="s">
        <v>30</v>
      </c>
      <c r="R48">
        <v>0</v>
      </c>
      <c r="S48">
        <v>95</v>
      </c>
      <c r="T48" t="s">
        <v>27</v>
      </c>
    </row>
    <row r="49" spans="1:20" x14ac:dyDescent="0.35">
      <c r="A49" t="s">
        <v>77</v>
      </c>
      <c r="B49">
        <v>53</v>
      </c>
      <c r="C49" t="s">
        <v>168</v>
      </c>
      <c r="D49">
        <v>111</v>
      </c>
      <c r="E49" t="s">
        <v>169</v>
      </c>
      <c r="F49" t="s">
        <v>95</v>
      </c>
      <c r="G49" t="s">
        <v>23</v>
      </c>
      <c r="H49">
        <v>2000</v>
      </c>
      <c r="I49">
        <v>349</v>
      </c>
      <c r="J49" t="s">
        <v>26</v>
      </c>
      <c r="K49">
        <v>1600</v>
      </c>
      <c r="L49" s="3">
        <v>2</v>
      </c>
      <c r="M49">
        <v>2</v>
      </c>
      <c r="N49" t="s">
        <v>25</v>
      </c>
      <c r="O49">
        <v>17</v>
      </c>
      <c r="P49" t="s">
        <v>25</v>
      </c>
      <c r="Q49" t="s">
        <v>30</v>
      </c>
      <c r="R49">
        <v>0</v>
      </c>
      <c r="S49">
        <v>55</v>
      </c>
      <c r="T49" t="s">
        <v>31</v>
      </c>
    </row>
    <row r="50" spans="1:20" x14ac:dyDescent="0.35">
      <c r="A50" t="s">
        <v>79</v>
      </c>
      <c r="B50">
        <v>54</v>
      </c>
      <c r="C50" t="s">
        <v>168</v>
      </c>
      <c r="D50">
        <v>111</v>
      </c>
      <c r="E50" t="s">
        <v>169</v>
      </c>
      <c r="F50" t="s">
        <v>95</v>
      </c>
      <c r="G50" t="s">
        <v>23</v>
      </c>
      <c r="H50" t="s">
        <v>26</v>
      </c>
      <c r="I50">
        <v>134</v>
      </c>
      <c r="J50" t="s">
        <v>86</v>
      </c>
      <c r="K50">
        <v>2100</v>
      </c>
      <c r="L50" s="3">
        <v>2</v>
      </c>
      <c r="M50">
        <v>3</v>
      </c>
      <c r="N50" t="s">
        <v>25</v>
      </c>
      <c r="O50">
        <v>18</v>
      </c>
      <c r="P50" t="s">
        <v>30</v>
      </c>
      <c r="Q50" t="s">
        <v>25</v>
      </c>
      <c r="R50">
        <v>4</v>
      </c>
      <c r="S50">
        <v>140</v>
      </c>
      <c r="T50" t="s">
        <v>31</v>
      </c>
    </row>
    <row r="51" spans="1:20" x14ac:dyDescent="0.35">
      <c r="A51" t="s">
        <v>80</v>
      </c>
      <c r="B51">
        <v>55</v>
      </c>
      <c r="C51" t="s">
        <v>168</v>
      </c>
      <c r="D51">
        <v>111</v>
      </c>
      <c r="E51" t="s">
        <v>169</v>
      </c>
      <c r="F51" t="s">
        <v>95</v>
      </c>
      <c r="G51" t="s">
        <v>23</v>
      </c>
      <c r="H51">
        <v>4000</v>
      </c>
      <c r="I51" s="5">
        <v>314.5</v>
      </c>
      <c r="J51" t="s">
        <v>86</v>
      </c>
      <c r="K51">
        <v>1550</v>
      </c>
      <c r="L51" s="3">
        <v>2</v>
      </c>
      <c r="M51">
        <v>2</v>
      </c>
      <c r="N51" t="s">
        <v>25</v>
      </c>
      <c r="O51">
        <v>18</v>
      </c>
      <c r="P51" t="s">
        <v>25</v>
      </c>
      <c r="Q51" t="s">
        <v>30</v>
      </c>
      <c r="R51">
        <v>0</v>
      </c>
      <c r="S51">
        <v>11</v>
      </c>
      <c r="T51" t="s">
        <v>27</v>
      </c>
    </row>
    <row r="52" spans="1:20" x14ac:dyDescent="0.35">
      <c r="A52" t="s">
        <v>81</v>
      </c>
      <c r="B52">
        <v>56</v>
      </c>
      <c r="C52" t="s">
        <v>168</v>
      </c>
      <c r="D52">
        <v>111</v>
      </c>
      <c r="E52" t="s">
        <v>169</v>
      </c>
      <c r="F52" t="s">
        <v>95</v>
      </c>
      <c r="G52" t="s">
        <v>23</v>
      </c>
      <c r="H52" t="s">
        <v>26</v>
      </c>
      <c r="I52">
        <v>148</v>
      </c>
      <c r="J52" t="s">
        <v>100</v>
      </c>
      <c r="K52">
        <v>1600</v>
      </c>
      <c r="L52" s="3">
        <v>2</v>
      </c>
      <c r="M52">
        <v>2</v>
      </c>
      <c r="N52" t="s">
        <v>25</v>
      </c>
      <c r="O52">
        <v>16</v>
      </c>
      <c r="P52" t="s">
        <v>25</v>
      </c>
      <c r="Q52" t="s">
        <v>30</v>
      </c>
      <c r="R52">
        <v>0</v>
      </c>
      <c r="S52">
        <v>175</v>
      </c>
      <c r="T52" t="s">
        <v>27</v>
      </c>
    </row>
  </sheetData>
  <phoneticPr fontId="1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2CC49B-48D8-4668-8D71-38D9CC428308}">
  <dimension ref="A1:S52"/>
  <sheetViews>
    <sheetView zoomScaleNormal="100" workbookViewId="0">
      <selection activeCell="J1" sqref="J1"/>
    </sheetView>
  </sheetViews>
  <sheetFormatPr defaultColWidth="8.81640625" defaultRowHeight="14.5" x14ac:dyDescent="0.35"/>
  <cols>
    <col min="1" max="1" width="14.7265625" customWidth="1"/>
    <col min="2" max="2" width="9.453125" customWidth="1"/>
    <col min="3" max="3" width="17.7265625" customWidth="1"/>
    <col min="4" max="4" width="15.453125" bestFit="1" customWidth="1"/>
    <col min="5" max="5" width="9.7265625" customWidth="1"/>
    <col min="6" max="6" width="17.7265625" customWidth="1"/>
    <col min="7" max="7" width="18.26953125" customWidth="1"/>
    <col min="8" max="8" width="13.453125" customWidth="1"/>
    <col min="10" max="10" width="9.1796875"/>
    <col min="18" max="18" width="9.1796875"/>
  </cols>
  <sheetData>
    <row r="1" spans="1:19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9" x14ac:dyDescent="0.35">
      <c r="A2" t="s">
        <v>19</v>
      </c>
      <c r="B2">
        <v>1</v>
      </c>
      <c r="C2" t="s">
        <v>171</v>
      </c>
      <c r="D2">
        <v>112</v>
      </c>
      <c r="E2" t="s">
        <v>172</v>
      </c>
      <c r="F2" t="s">
        <v>173</v>
      </c>
      <c r="G2" t="s">
        <v>25</v>
      </c>
      <c r="H2" t="s">
        <v>26</v>
      </c>
      <c r="I2" t="s">
        <v>26</v>
      </c>
      <c r="J2" t="s">
        <v>26</v>
      </c>
      <c r="K2" t="s">
        <v>26</v>
      </c>
      <c r="L2" t="s">
        <v>26</v>
      </c>
      <c r="M2" t="s">
        <v>26</v>
      </c>
      <c r="N2" t="s">
        <v>26</v>
      </c>
      <c r="O2" t="s">
        <v>26</v>
      </c>
      <c r="P2" t="s">
        <v>26</v>
      </c>
      <c r="Q2" t="s">
        <v>26</v>
      </c>
      <c r="R2" t="s">
        <v>26</v>
      </c>
      <c r="S2" t="s">
        <v>26</v>
      </c>
    </row>
    <row r="3" spans="1:19" x14ac:dyDescent="0.35">
      <c r="A3" t="s">
        <v>28</v>
      </c>
      <c r="B3">
        <v>2</v>
      </c>
      <c r="C3" t="s">
        <v>171</v>
      </c>
      <c r="D3">
        <v>112</v>
      </c>
      <c r="E3" t="s">
        <v>172</v>
      </c>
      <c r="F3" t="s">
        <v>173</v>
      </c>
      <c r="G3" t="s">
        <v>25</v>
      </c>
      <c r="H3" t="s">
        <v>26</v>
      </c>
      <c r="I3" t="s">
        <v>26</v>
      </c>
      <c r="J3" t="s">
        <v>26</v>
      </c>
      <c r="K3" t="s">
        <v>26</v>
      </c>
      <c r="L3" t="s">
        <v>26</v>
      </c>
      <c r="M3" t="s">
        <v>26</v>
      </c>
      <c r="N3" t="s">
        <v>26</v>
      </c>
      <c r="O3" t="s">
        <v>26</v>
      </c>
      <c r="P3" t="s">
        <v>26</v>
      </c>
      <c r="Q3" t="s">
        <v>26</v>
      </c>
      <c r="R3" t="s">
        <v>26</v>
      </c>
      <c r="S3" t="s">
        <v>26</v>
      </c>
    </row>
    <row r="4" spans="1:19" x14ac:dyDescent="0.35">
      <c r="A4" t="s">
        <v>32</v>
      </c>
      <c r="B4">
        <v>4</v>
      </c>
      <c r="C4" t="s">
        <v>171</v>
      </c>
      <c r="D4">
        <v>112</v>
      </c>
      <c r="E4" t="s">
        <v>172</v>
      </c>
      <c r="F4" t="s">
        <v>173</v>
      </c>
      <c r="G4" t="s">
        <v>25</v>
      </c>
      <c r="H4" t="s">
        <v>26</v>
      </c>
      <c r="I4" t="s">
        <v>26</v>
      </c>
      <c r="J4" t="s">
        <v>26</v>
      </c>
      <c r="K4" t="s">
        <v>26</v>
      </c>
      <c r="L4" t="s">
        <v>26</v>
      </c>
      <c r="M4" t="s">
        <v>26</v>
      </c>
      <c r="N4" t="s">
        <v>26</v>
      </c>
      <c r="O4" t="s">
        <v>26</v>
      </c>
      <c r="P4" t="s">
        <v>26</v>
      </c>
      <c r="Q4" t="s">
        <v>26</v>
      </c>
      <c r="R4" t="s">
        <v>26</v>
      </c>
      <c r="S4" t="s">
        <v>26</v>
      </c>
    </row>
    <row r="5" spans="1:19" x14ac:dyDescent="0.35">
      <c r="A5" t="s">
        <v>33</v>
      </c>
      <c r="B5">
        <v>5</v>
      </c>
      <c r="C5" t="s">
        <v>171</v>
      </c>
      <c r="D5">
        <v>112</v>
      </c>
      <c r="E5" t="s">
        <v>172</v>
      </c>
      <c r="F5" t="s">
        <v>173</v>
      </c>
      <c r="G5" t="s">
        <v>25</v>
      </c>
      <c r="H5" t="s">
        <v>26</v>
      </c>
      <c r="I5" t="s">
        <v>26</v>
      </c>
      <c r="J5" t="s">
        <v>26</v>
      </c>
      <c r="K5" t="s">
        <v>26</v>
      </c>
      <c r="L5" t="s">
        <v>26</v>
      </c>
      <c r="M5" t="s">
        <v>26</v>
      </c>
      <c r="N5" t="s">
        <v>26</v>
      </c>
      <c r="O5" t="s">
        <v>26</v>
      </c>
      <c r="P5" t="s">
        <v>26</v>
      </c>
      <c r="Q5" t="s">
        <v>26</v>
      </c>
      <c r="R5" t="s">
        <v>26</v>
      </c>
      <c r="S5" t="s">
        <v>26</v>
      </c>
    </row>
    <row r="6" spans="1:19" x14ac:dyDescent="0.35">
      <c r="A6" t="s">
        <v>34</v>
      </c>
      <c r="B6">
        <v>6</v>
      </c>
      <c r="C6" t="s">
        <v>171</v>
      </c>
      <c r="D6">
        <v>112</v>
      </c>
      <c r="E6" t="s">
        <v>172</v>
      </c>
      <c r="F6" t="s">
        <v>173</v>
      </c>
      <c r="G6" t="s">
        <v>25</v>
      </c>
      <c r="H6" t="s">
        <v>26</v>
      </c>
      <c r="I6" t="s">
        <v>26</v>
      </c>
      <c r="J6" t="s">
        <v>26</v>
      </c>
      <c r="K6" t="s">
        <v>26</v>
      </c>
      <c r="L6" t="s">
        <v>26</v>
      </c>
      <c r="M6" t="s">
        <v>26</v>
      </c>
      <c r="N6" t="s">
        <v>26</v>
      </c>
      <c r="O6" t="s">
        <v>26</v>
      </c>
      <c r="P6" t="s">
        <v>26</v>
      </c>
      <c r="Q6" t="s">
        <v>26</v>
      </c>
      <c r="R6" t="s">
        <v>26</v>
      </c>
      <c r="S6" t="s">
        <v>26</v>
      </c>
    </row>
    <row r="7" spans="1:19" x14ac:dyDescent="0.35">
      <c r="A7" t="s">
        <v>35</v>
      </c>
      <c r="B7">
        <v>8</v>
      </c>
      <c r="C7" t="s">
        <v>171</v>
      </c>
      <c r="D7">
        <v>112</v>
      </c>
      <c r="E7" t="s">
        <v>172</v>
      </c>
      <c r="F7" t="s">
        <v>173</v>
      </c>
      <c r="G7" t="s">
        <v>25</v>
      </c>
      <c r="H7" t="s">
        <v>26</v>
      </c>
      <c r="I7" t="s">
        <v>26</v>
      </c>
      <c r="J7" t="s">
        <v>26</v>
      </c>
      <c r="K7" t="s">
        <v>26</v>
      </c>
      <c r="L7" t="s">
        <v>26</v>
      </c>
      <c r="M7" t="s">
        <v>26</v>
      </c>
      <c r="N7" t="s">
        <v>26</v>
      </c>
      <c r="O7" t="s">
        <v>26</v>
      </c>
      <c r="P7" t="s">
        <v>26</v>
      </c>
      <c r="Q7" t="s">
        <v>26</v>
      </c>
      <c r="R7" t="s">
        <v>26</v>
      </c>
      <c r="S7" t="s">
        <v>26</v>
      </c>
    </row>
    <row r="8" spans="1:19" x14ac:dyDescent="0.35">
      <c r="A8" t="s">
        <v>36</v>
      </c>
      <c r="B8">
        <v>9</v>
      </c>
      <c r="C8" t="s">
        <v>171</v>
      </c>
      <c r="D8">
        <v>112</v>
      </c>
      <c r="E8" t="s">
        <v>172</v>
      </c>
      <c r="F8" t="s">
        <v>173</v>
      </c>
      <c r="G8" t="s">
        <v>23</v>
      </c>
      <c r="H8">
        <v>100</v>
      </c>
      <c r="I8" t="s">
        <v>26</v>
      </c>
      <c r="J8">
        <v>4000</v>
      </c>
      <c r="K8">
        <v>0</v>
      </c>
      <c r="L8">
        <v>1</v>
      </c>
      <c r="M8" t="s">
        <v>25</v>
      </c>
      <c r="N8">
        <v>18</v>
      </c>
      <c r="O8" t="s">
        <v>25</v>
      </c>
      <c r="P8" t="s">
        <v>25</v>
      </c>
      <c r="Q8">
        <v>0</v>
      </c>
      <c r="R8">
        <v>50</v>
      </c>
      <c r="S8" t="s">
        <v>25</v>
      </c>
    </row>
    <row r="9" spans="1:19" x14ac:dyDescent="0.35">
      <c r="A9" t="s">
        <v>37</v>
      </c>
      <c r="B9">
        <v>10</v>
      </c>
      <c r="C9" t="s">
        <v>171</v>
      </c>
      <c r="D9">
        <v>112</v>
      </c>
      <c r="E9" t="s">
        <v>172</v>
      </c>
      <c r="F9" t="s">
        <v>173</v>
      </c>
      <c r="G9" t="s">
        <v>25</v>
      </c>
      <c r="H9" t="s">
        <v>26</v>
      </c>
      <c r="I9" t="s">
        <v>26</v>
      </c>
      <c r="J9" t="s">
        <v>26</v>
      </c>
      <c r="K9" t="s">
        <v>26</v>
      </c>
      <c r="L9" t="s">
        <v>26</v>
      </c>
      <c r="M9" t="s">
        <v>26</v>
      </c>
      <c r="N9" t="s">
        <v>26</v>
      </c>
      <c r="O9" t="s">
        <v>26</v>
      </c>
      <c r="P9" t="s">
        <v>26</v>
      </c>
      <c r="Q9" t="s">
        <v>26</v>
      </c>
      <c r="R9" t="s">
        <v>26</v>
      </c>
      <c r="S9" t="s">
        <v>26</v>
      </c>
    </row>
    <row r="10" spans="1:19" x14ac:dyDescent="0.35">
      <c r="A10" t="s">
        <v>38</v>
      </c>
      <c r="B10">
        <v>11</v>
      </c>
      <c r="C10" t="s">
        <v>171</v>
      </c>
      <c r="D10">
        <v>112</v>
      </c>
      <c r="E10" t="s">
        <v>172</v>
      </c>
      <c r="F10" t="s">
        <v>173</v>
      </c>
      <c r="G10" t="s">
        <v>25</v>
      </c>
      <c r="H10" t="s">
        <v>26</v>
      </c>
      <c r="I10" t="s">
        <v>26</v>
      </c>
      <c r="J10" t="s">
        <v>26</v>
      </c>
      <c r="K10" t="s">
        <v>26</v>
      </c>
      <c r="L10" t="s">
        <v>26</v>
      </c>
      <c r="M10" t="s">
        <v>26</v>
      </c>
      <c r="N10" t="s">
        <v>26</v>
      </c>
      <c r="O10" t="s">
        <v>26</v>
      </c>
      <c r="P10" t="s">
        <v>26</v>
      </c>
      <c r="Q10" t="s">
        <v>26</v>
      </c>
      <c r="R10" t="s">
        <v>26</v>
      </c>
      <c r="S10" t="s">
        <v>26</v>
      </c>
    </row>
    <row r="11" spans="1:19" x14ac:dyDescent="0.35">
      <c r="A11" t="s">
        <v>39</v>
      </c>
      <c r="B11">
        <v>12</v>
      </c>
      <c r="C11" t="s">
        <v>171</v>
      </c>
      <c r="D11">
        <v>112</v>
      </c>
      <c r="E11" t="s">
        <v>172</v>
      </c>
      <c r="F11" t="s">
        <v>173</v>
      </c>
      <c r="G11" t="s">
        <v>25</v>
      </c>
      <c r="H11" t="s">
        <v>26</v>
      </c>
      <c r="I11" t="s">
        <v>26</v>
      </c>
      <c r="J11" t="s">
        <v>26</v>
      </c>
      <c r="K11" t="s">
        <v>26</v>
      </c>
      <c r="L11" t="s">
        <v>26</v>
      </c>
      <c r="M11" t="s">
        <v>26</v>
      </c>
      <c r="N11" t="s">
        <v>26</v>
      </c>
      <c r="O11" t="s">
        <v>26</v>
      </c>
      <c r="P11" t="s">
        <v>26</v>
      </c>
      <c r="Q11" t="s">
        <v>26</v>
      </c>
      <c r="R11" t="s">
        <v>26</v>
      </c>
      <c r="S11" t="s">
        <v>26</v>
      </c>
    </row>
    <row r="12" spans="1:19" x14ac:dyDescent="0.35">
      <c r="A12" t="s">
        <v>40</v>
      </c>
      <c r="B12">
        <v>13</v>
      </c>
      <c r="C12" t="s">
        <v>171</v>
      </c>
      <c r="D12">
        <v>112</v>
      </c>
      <c r="E12" t="s">
        <v>172</v>
      </c>
      <c r="F12" t="s">
        <v>173</v>
      </c>
      <c r="G12" t="s">
        <v>25</v>
      </c>
      <c r="H12" t="s">
        <v>26</v>
      </c>
      <c r="I12" t="s">
        <v>26</v>
      </c>
      <c r="J12" t="s">
        <v>26</v>
      </c>
      <c r="K12" t="s">
        <v>26</v>
      </c>
      <c r="L12" t="s">
        <v>26</v>
      </c>
      <c r="M12" t="s">
        <v>26</v>
      </c>
      <c r="N12" t="s">
        <v>26</v>
      </c>
      <c r="O12" t="s">
        <v>26</v>
      </c>
      <c r="P12" t="s">
        <v>26</v>
      </c>
      <c r="Q12" t="s">
        <v>26</v>
      </c>
      <c r="R12" t="s">
        <v>26</v>
      </c>
      <c r="S12" t="s">
        <v>26</v>
      </c>
    </row>
    <row r="13" spans="1:19" x14ac:dyDescent="0.35">
      <c r="A13" t="s">
        <v>41</v>
      </c>
      <c r="B13">
        <v>15</v>
      </c>
      <c r="C13" t="s">
        <v>171</v>
      </c>
      <c r="D13">
        <v>112</v>
      </c>
      <c r="E13" t="s">
        <v>172</v>
      </c>
      <c r="F13" t="s">
        <v>173</v>
      </c>
      <c r="G13" t="s">
        <v>23</v>
      </c>
      <c r="H13">
        <v>150</v>
      </c>
      <c r="I13" t="s">
        <v>26</v>
      </c>
      <c r="J13" t="s">
        <v>26</v>
      </c>
      <c r="K13">
        <v>0</v>
      </c>
      <c r="L13">
        <v>1</v>
      </c>
      <c r="M13" t="s">
        <v>25</v>
      </c>
      <c r="N13">
        <v>21</v>
      </c>
      <c r="O13" t="s">
        <v>25</v>
      </c>
      <c r="P13" t="s">
        <v>25</v>
      </c>
      <c r="Q13">
        <v>0</v>
      </c>
      <c r="R13">
        <v>100</v>
      </c>
      <c r="S13" t="s">
        <v>25</v>
      </c>
    </row>
    <row r="14" spans="1:19" x14ac:dyDescent="0.35">
      <c r="A14" t="s">
        <v>42</v>
      </c>
      <c r="B14">
        <v>16</v>
      </c>
      <c r="C14" t="s">
        <v>171</v>
      </c>
      <c r="D14">
        <v>112</v>
      </c>
      <c r="E14" t="s">
        <v>172</v>
      </c>
      <c r="F14" t="s">
        <v>173</v>
      </c>
      <c r="G14" t="s">
        <v>25</v>
      </c>
      <c r="H14" t="s">
        <v>26</v>
      </c>
      <c r="I14" t="s">
        <v>26</v>
      </c>
      <c r="J14" t="s">
        <v>26</v>
      </c>
      <c r="K14" t="s">
        <v>26</v>
      </c>
      <c r="L14" t="s">
        <v>26</v>
      </c>
      <c r="M14" t="s">
        <v>26</v>
      </c>
      <c r="N14" t="s">
        <v>26</v>
      </c>
      <c r="O14" t="s">
        <v>26</v>
      </c>
      <c r="P14" t="s">
        <v>26</v>
      </c>
      <c r="Q14" t="s">
        <v>26</v>
      </c>
      <c r="R14" t="s">
        <v>26</v>
      </c>
      <c r="S14" t="s">
        <v>26</v>
      </c>
    </row>
    <row r="15" spans="1:19" x14ac:dyDescent="0.35">
      <c r="A15" t="s">
        <v>43</v>
      </c>
      <c r="B15">
        <v>17</v>
      </c>
      <c r="C15" t="s">
        <v>171</v>
      </c>
      <c r="D15">
        <v>112</v>
      </c>
      <c r="E15" t="s">
        <v>172</v>
      </c>
      <c r="F15" t="s">
        <v>173</v>
      </c>
      <c r="G15" t="s">
        <v>25</v>
      </c>
      <c r="H15" t="s">
        <v>26</v>
      </c>
      <c r="I15" t="s">
        <v>26</v>
      </c>
      <c r="J15" t="s">
        <v>26</v>
      </c>
      <c r="K15" t="s">
        <v>26</v>
      </c>
      <c r="L15" t="s">
        <v>26</v>
      </c>
      <c r="M15" t="s">
        <v>26</v>
      </c>
      <c r="N15" t="s">
        <v>26</v>
      </c>
      <c r="O15" t="s">
        <v>26</v>
      </c>
      <c r="P15" t="s">
        <v>26</v>
      </c>
      <c r="Q15" t="s">
        <v>26</v>
      </c>
      <c r="R15" t="s">
        <v>26</v>
      </c>
      <c r="S15" t="s">
        <v>26</v>
      </c>
    </row>
    <row r="16" spans="1:19" x14ac:dyDescent="0.35">
      <c r="A16" t="s">
        <v>44</v>
      </c>
      <c r="B16">
        <v>18</v>
      </c>
      <c r="C16" t="s">
        <v>171</v>
      </c>
      <c r="D16">
        <v>112</v>
      </c>
      <c r="E16" t="s">
        <v>172</v>
      </c>
      <c r="F16" t="s">
        <v>173</v>
      </c>
      <c r="G16" t="s">
        <v>25</v>
      </c>
      <c r="H16" t="s">
        <v>26</v>
      </c>
      <c r="I16" t="s">
        <v>26</v>
      </c>
      <c r="J16" t="s">
        <v>26</v>
      </c>
      <c r="K16" t="s">
        <v>26</v>
      </c>
      <c r="L16" t="s">
        <v>26</v>
      </c>
      <c r="M16" t="s">
        <v>26</v>
      </c>
      <c r="N16" t="s">
        <v>26</v>
      </c>
      <c r="O16" t="s">
        <v>26</v>
      </c>
      <c r="P16" t="s">
        <v>26</v>
      </c>
      <c r="Q16" t="s">
        <v>26</v>
      </c>
      <c r="R16" t="s">
        <v>26</v>
      </c>
      <c r="S16" t="s">
        <v>26</v>
      </c>
    </row>
    <row r="17" spans="1:19" x14ac:dyDescent="0.35">
      <c r="A17" t="s">
        <v>45</v>
      </c>
      <c r="B17">
        <v>19</v>
      </c>
      <c r="C17" t="s">
        <v>171</v>
      </c>
      <c r="D17">
        <v>112</v>
      </c>
      <c r="E17" t="s">
        <v>172</v>
      </c>
      <c r="F17" t="s">
        <v>173</v>
      </c>
      <c r="G17" t="s">
        <v>25</v>
      </c>
      <c r="H17" t="s">
        <v>26</v>
      </c>
      <c r="I17" t="s">
        <v>26</v>
      </c>
      <c r="J17" t="s">
        <v>26</v>
      </c>
      <c r="K17" t="s">
        <v>26</v>
      </c>
      <c r="L17" t="s">
        <v>26</v>
      </c>
      <c r="M17" t="s">
        <v>26</v>
      </c>
      <c r="N17" t="s">
        <v>26</v>
      </c>
      <c r="O17" t="s">
        <v>26</v>
      </c>
      <c r="P17" t="s">
        <v>26</v>
      </c>
      <c r="Q17" t="s">
        <v>26</v>
      </c>
      <c r="R17" t="s">
        <v>26</v>
      </c>
      <c r="S17" t="s">
        <v>26</v>
      </c>
    </row>
    <row r="18" spans="1:19" x14ac:dyDescent="0.35">
      <c r="A18" t="s">
        <v>46</v>
      </c>
      <c r="B18">
        <v>20</v>
      </c>
      <c r="C18" t="s">
        <v>171</v>
      </c>
      <c r="D18">
        <v>112</v>
      </c>
      <c r="E18" t="s">
        <v>172</v>
      </c>
      <c r="F18" t="s">
        <v>173</v>
      </c>
      <c r="G18" t="s">
        <v>25</v>
      </c>
      <c r="H18" t="s">
        <v>26</v>
      </c>
      <c r="I18" t="s">
        <v>26</v>
      </c>
      <c r="J18" t="s">
        <v>26</v>
      </c>
      <c r="K18" t="s">
        <v>26</v>
      </c>
      <c r="L18" t="s">
        <v>26</v>
      </c>
      <c r="M18" t="s">
        <v>26</v>
      </c>
      <c r="N18" t="s">
        <v>26</v>
      </c>
      <c r="O18" t="s">
        <v>26</v>
      </c>
      <c r="P18" t="s">
        <v>26</v>
      </c>
      <c r="Q18" t="s">
        <v>26</v>
      </c>
      <c r="R18" t="s">
        <v>26</v>
      </c>
      <c r="S18" t="s">
        <v>26</v>
      </c>
    </row>
    <row r="19" spans="1:19" x14ac:dyDescent="0.35">
      <c r="A19" t="s">
        <v>47</v>
      </c>
      <c r="B19">
        <v>21</v>
      </c>
      <c r="C19" t="s">
        <v>171</v>
      </c>
      <c r="D19">
        <v>112</v>
      </c>
      <c r="E19" t="s">
        <v>172</v>
      </c>
      <c r="F19" t="s">
        <v>173</v>
      </c>
      <c r="G19" t="s">
        <v>25</v>
      </c>
      <c r="H19" t="s">
        <v>26</v>
      </c>
      <c r="I19" t="s">
        <v>26</v>
      </c>
      <c r="J19" t="s">
        <v>26</v>
      </c>
      <c r="K19" t="s">
        <v>26</v>
      </c>
      <c r="L19" t="s">
        <v>26</v>
      </c>
      <c r="M19" t="s">
        <v>26</v>
      </c>
      <c r="N19" t="s">
        <v>26</v>
      </c>
      <c r="O19" t="s">
        <v>26</v>
      </c>
      <c r="P19" t="s">
        <v>26</v>
      </c>
      <c r="Q19" t="s">
        <v>26</v>
      </c>
      <c r="R19" t="s">
        <v>26</v>
      </c>
      <c r="S19" t="s">
        <v>26</v>
      </c>
    </row>
    <row r="20" spans="1:19" x14ac:dyDescent="0.35">
      <c r="A20" t="s">
        <v>48</v>
      </c>
      <c r="B20">
        <v>22</v>
      </c>
      <c r="C20" t="s">
        <v>171</v>
      </c>
      <c r="D20">
        <v>112</v>
      </c>
      <c r="E20" t="s">
        <v>172</v>
      </c>
      <c r="F20" t="s">
        <v>173</v>
      </c>
      <c r="G20" t="s">
        <v>25</v>
      </c>
      <c r="H20" t="s">
        <v>26</v>
      </c>
      <c r="I20" t="s">
        <v>26</v>
      </c>
      <c r="J20" t="s">
        <v>26</v>
      </c>
      <c r="K20" t="s">
        <v>26</v>
      </c>
      <c r="L20" t="s">
        <v>26</v>
      </c>
      <c r="M20" t="s">
        <v>26</v>
      </c>
      <c r="N20" t="s">
        <v>26</v>
      </c>
      <c r="O20" t="s">
        <v>26</v>
      </c>
      <c r="P20" t="s">
        <v>26</v>
      </c>
      <c r="Q20" t="s">
        <v>26</v>
      </c>
      <c r="R20" t="s">
        <v>26</v>
      </c>
      <c r="S20" t="s">
        <v>26</v>
      </c>
    </row>
    <row r="21" spans="1:19" x14ac:dyDescent="0.35">
      <c r="A21" t="s">
        <v>49</v>
      </c>
      <c r="B21">
        <v>23</v>
      </c>
      <c r="C21" t="s">
        <v>171</v>
      </c>
      <c r="D21">
        <v>112</v>
      </c>
      <c r="E21" t="s">
        <v>172</v>
      </c>
      <c r="F21" t="s">
        <v>173</v>
      </c>
      <c r="G21" t="s">
        <v>25</v>
      </c>
      <c r="H21" t="s">
        <v>26</v>
      </c>
      <c r="I21" t="s">
        <v>26</v>
      </c>
      <c r="J21" t="s">
        <v>26</v>
      </c>
      <c r="K21" t="s">
        <v>26</v>
      </c>
      <c r="L21" t="s">
        <v>26</v>
      </c>
      <c r="M21" t="s">
        <v>26</v>
      </c>
      <c r="N21" t="s">
        <v>26</v>
      </c>
      <c r="O21" t="s">
        <v>26</v>
      </c>
      <c r="P21" t="s">
        <v>26</v>
      </c>
      <c r="Q21" t="s">
        <v>26</v>
      </c>
      <c r="R21" t="s">
        <v>26</v>
      </c>
      <c r="S21" t="s">
        <v>26</v>
      </c>
    </row>
    <row r="22" spans="1:19" x14ac:dyDescent="0.35">
      <c r="A22" t="s">
        <v>50</v>
      </c>
      <c r="B22">
        <v>24</v>
      </c>
      <c r="C22" t="s">
        <v>171</v>
      </c>
      <c r="D22">
        <v>112</v>
      </c>
      <c r="E22" t="s">
        <v>172</v>
      </c>
      <c r="F22" t="s">
        <v>173</v>
      </c>
      <c r="G22" t="s">
        <v>23</v>
      </c>
      <c r="H22">
        <v>0</v>
      </c>
      <c r="I22" t="s">
        <v>26</v>
      </c>
      <c r="J22" t="s">
        <v>26</v>
      </c>
      <c r="K22">
        <v>0</v>
      </c>
      <c r="L22">
        <v>1</v>
      </c>
      <c r="M22" t="s">
        <v>25</v>
      </c>
      <c r="N22" t="s">
        <v>26</v>
      </c>
      <c r="O22" t="s">
        <v>25</v>
      </c>
      <c r="P22" t="s">
        <v>25</v>
      </c>
      <c r="Q22">
        <v>0</v>
      </c>
      <c r="R22">
        <v>0</v>
      </c>
      <c r="S22" t="s">
        <v>25</v>
      </c>
    </row>
    <row r="23" spans="1:19" x14ac:dyDescent="0.35">
      <c r="A23" t="s">
        <v>51</v>
      </c>
      <c r="B23">
        <v>25</v>
      </c>
      <c r="C23" t="s">
        <v>171</v>
      </c>
      <c r="D23">
        <v>112</v>
      </c>
      <c r="E23" t="s">
        <v>172</v>
      </c>
      <c r="F23" t="s">
        <v>173</v>
      </c>
      <c r="G23" t="s">
        <v>23</v>
      </c>
      <c r="H23">
        <v>75</v>
      </c>
      <c r="I23" t="s">
        <v>26</v>
      </c>
      <c r="J23" t="s">
        <v>26</v>
      </c>
      <c r="K23">
        <v>0</v>
      </c>
      <c r="L23">
        <v>2</v>
      </c>
      <c r="M23" t="s">
        <v>25</v>
      </c>
      <c r="N23">
        <v>18</v>
      </c>
      <c r="O23" t="s">
        <v>25</v>
      </c>
      <c r="P23" t="s">
        <v>25</v>
      </c>
      <c r="Q23">
        <v>4</v>
      </c>
      <c r="R23">
        <v>60</v>
      </c>
      <c r="S23" t="s">
        <v>25</v>
      </c>
    </row>
    <row r="24" spans="1:19" x14ac:dyDescent="0.35">
      <c r="A24" t="s">
        <v>52</v>
      </c>
      <c r="B24">
        <v>26</v>
      </c>
      <c r="C24" t="s">
        <v>171</v>
      </c>
      <c r="D24">
        <v>112</v>
      </c>
      <c r="E24" t="s">
        <v>172</v>
      </c>
      <c r="F24" t="s">
        <v>173</v>
      </c>
      <c r="G24" t="s">
        <v>25</v>
      </c>
      <c r="H24" t="s">
        <v>26</v>
      </c>
      <c r="I24" t="s">
        <v>26</v>
      </c>
      <c r="J24" t="s">
        <v>26</v>
      </c>
      <c r="K24" t="s">
        <v>26</v>
      </c>
      <c r="L24" t="s">
        <v>26</v>
      </c>
      <c r="M24" t="s">
        <v>26</v>
      </c>
      <c r="N24" t="s">
        <v>26</v>
      </c>
      <c r="O24" t="s">
        <v>26</v>
      </c>
      <c r="P24" t="s">
        <v>26</v>
      </c>
      <c r="Q24" t="s">
        <v>26</v>
      </c>
      <c r="R24" t="s">
        <v>26</v>
      </c>
      <c r="S24" t="s">
        <v>26</v>
      </c>
    </row>
    <row r="25" spans="1:19" x14ac:dyDescent="0.35">
      <c r="A25" t="s">
        <v>53</v>
      </c>
      <c r="B25">
        <v>27</v>
      </c>
      <c r="C25" t="s">
        <v>171</v>
      </c>
      <c r="D25">
        <v>112</v>
      </c>
      <c r="E25" t="s">
        <v>172</v>
      </c>
      <c r="F25" t="s">
        <v>173</v>
      </c>
      <c r="G25" t="s">
        <v>23</v>
      </c>
      <c r="H25">
        <v>250</v>
      </c>
      <c r="J25" t="s">
        <v>26</v>
      </c>
      <c r="K25">
        <v>0</v>
      </c>
      <c r="L25">
        <v>2</v>
      </c>
      <c r="M25" t="s">
        <v>25</v>
      </c>
      <c r="N25">
        <v>18</v>
      </c>
      <c r="O25" t="s">
        <v>25</v>
      </c>
      <c r="P25" t="s">
        <v>25</v>
      </c>
      <c r="Q25">
        <v>0</v>
      </c>
      <c r="R25">
        <v>0</v>
      </c>
      <c r="S25" t="s">
        <v>25</v>
      </c>
    </row>
    <row r="26" spans="1:19" x14ac:dyDescent="0.35">
      <c r="A26" t="s">
        <v>54</v>
      </c>
      <c r="B26">
        <v>28</v>
      </c>
      <c r="C26" t="s">
        <v>171</v>
      </c>
      <c r="D26">
        <v>112</v>
      </c>
      <c r="E26" t="s">
        <v>172</v>
      </c>
      <c r="F26" t="s">
        <v>173</v>
      </c>
      <c r="G26" t="s">
        <v>25</v>
      </c>
      <c r="H26" t="s">
        <v>26</v>
      </c>
      <c r="I26" t="s">
        <v>26</v>
      </c>
      <c r="J26" t="s">
        <v>26</v>
      </c>
      <c r="K26" t="s">
        <v>26</v>
      </c>
      <c r="L26" t="s">
        <v>26</v>
      </c>
      <c r="M26" t="s">
        <v>26</v>
      </c>
      <c r="N26" t="s">
        <v>26</v>
      </c>
      <c r="O26" t="s">
        <v>26</v>
      </c>
      <c r="P26" t="s">
        <v>26</v>
      </c>
      <c r="Q26" t="s">
        <v>26</v>
      </c>
      <c r="R26" t="s">
        <v>26</v>
      </c>
      <c r="S26" t="s">
        <v>26</v>
      </c>
    </row>
    <row r="27" spans="1:19" x14ac:dyDescent="0.35">
      <c r="A27" t="s">
        <v>55</v>
      </c>
      <c r="B27">
        <v>29</v>
      </c>
      <c r="C27" t="s">
        <v>171</v>
      </c>
      <c r="D27">
        <v>112</v>
      </c>
      <c r="E27" t="s">
        <v>172</v>
      </c>
      <c r="F27" t="s">
        <v>173</v>
      </c>
      <c r="G27" t="s">
        <v>25</v>
      </c>
      <c r="H27" t="s">
        <v>26</v>
      </c>
      <c r="I27" t="s">
        <v>26</v>
      </c>
      <c r="J27" t="s">
        <v>26</v>
      </c>
      <c r="K27" t="s">
        <v>26</v>
      </c>
      <c r="L27" t="s">
        <v>26</v>
      </c>
      <c r="M27" t="s">
        <v>26</v>
      </c>
      <c r="N27" t="s">
        <v>26</v>
      </c>
      <c r="O27" t="s">
        <v>26</v>
      </c>
      <c r="P27" t="s">
        <v>26</v>
      </c>
      <c r="Q27" t="s">
        <v>26</v>
      </c>
      <c r="R27" t="s">
        <v>26</v>
      </c>
      <c r="S27" t="s">
        <v>26</v>
      </c>
    </row>
    <row r="28" spans="1:19" x14ac:dyDescent="0.35">
      <c r="A28" t="s">
        <v>56</v>
      </c>
      <c r="B28">
        <v>30</v>
      </c>
      <c r="C28" t="s">
        <v>171</v>
      </c>
      <c r="D28">
        <v>112</v>
      </c>
      <c r="E28" t="s">
        <v>172</v>
      </c>
      <c r="F28" t="s">
        <v>173</v>
      </c>
      <c r="G28" t="s">
        <v>23</v>
      </c>
      <c r="H28">
        <v>100</v>
      </c>
      <c r="I28" t="s">
        <v>26</v>
      </c>
      <c r="J28">
        <v>1000</v>
      </c>
      <c r="K28">
        <v>0</v>
      </c>
      <c r="L28">
        <v>1</v>
      </c>
      <c r="M28" t="s">
        <v>30</v>
      </c>
      <c r="N28">
        <v>18</v>
      </c>
      <c r="O28" t="s">
        <v>25</v>
      </c>
      <c r="P28" t="s">
        <v>25</v>
      </c>
      <c r="Q28">
        <v>0</v>
      </c>
      <c r="R28">
        <v>150</v>
      </c>
      <c r="S28" t="s">
        <v>31</v>
      </c>
    </row>
    <row r="29" spans="1:19" x14ac:dyDescent="0.35">
      <c r="A29" t="s">
        <v>57</v>
      </c>
      <c r="B29">
        <v>31</v>
      </c>
      <c r="C29" t="s">
        <v>171</v>
      </c>
      <c r="D29">
        <v>112</v>
      </c>
      <c r="E29" t="s">
        <v>172</v>
      </c>
      <c r="F29" t="s">
        <v>173</v>
      </c>
      <c r="G29" t="s">
        <v>25</v>
      </c>
      <c r="H29" t="s">
        <v>26</v>
      </c>
      <c r="I29" t="s">
        <v>26</v>
      </c>
      <c r="J29" t="s">
        <v>26</v>
      </c>
      <c r="K29" t="s">
        <v>26</v>
      </c>
      <c r="L29" t="s">
        <v>26</v>
      </c>
      <c r="M29" t="s">
        <v>26</v>
      </c>
      <c r="N29" t="s">
        <v>26</v>
      </c>
      <c r="O29" t="s">
        <v>26</v>
      </c>
      <c r="P29" t="s">
        <v>26</v>
      </c>
      <c r="Q29" t="s">
        <v>26</v>
      </c>
      <c r="R29" t="s">
        <v>26</v>
      </c>
      <c r="S29" t="s">
        <v>26</v>
      </c>
    </row>
    <row r="30" spans="1:19" x14ac:dyDescent="0.35">
      <c r="A30" t="s">
        <v>58</v>
      </c>
      <c r="B30">
        <v>32</v>
      </c>
      <c r="C30" t="s">
        <v>171</v>
      </c>
      <c r="D30">
        <v>112</v>
      </c>
      <c r="E30" t="s">
        <v>172</v>
      </c>
      <c r="F30" t="s">
        <v>173</v>
      </c>
      <c r="G30" t="s">
        <v>25</v>
      </c>
      <c r="H30" t="s">
        <v>26</v>
      </c>
      <c r="I30" t="s">
        <v>26</v>
      </c>
      <c r="J30" t="s">
        <v>26</v>
      </c>
      <c r="K30" t="s">
        <v>26</v>
      </c>
      <c r="L30" t="s">
        <v>26</v>
      </c>
      <c r="M30" t="s">
        <v>26</v>
      </c>
      <c r="N30" t="s">
        <v>26</v>
      </c>
      <c r="O30" t="s">
        <v>26</v>
      </c>
      <c r="P30" t="s">
        <v>26</v>
      </c>
      <c r="Q30" t="s">
        <v>26</v>
      </c>
      <c r="R30" t="s">
        <v>26</v>
      </c>
      <c r="S30" t="s">
        <v>26</v>
      </c>
    </row>
    <row r="31" spans="1:19" x14ac:dyDescent="0.35">
      <c r="A31" t="s">
        <v>59</v>
      </c>
      <c r="B31">
        <v>33</v>
      </c>
      <c r="C31" t="s">
        <v>171</v>
      </c>
      <c r="D31">
        <v>112</v>
      </c>
      <c r="E31" t="s">
        <v>172</v>
      </c>
      <c r="F31" t="s">
        <v>173</v>
      </c>
      <c r="G31" t="s">
        <v>25</v>
      </c>
      <c r="H31" t="s">
        <v>26</v>
      </c>
      <c r="I31" t="s">
        <v>26</v>
      </c>
      <c r="J31" t="s">
        <v>26</v>
      </c>
      <c r="K31" t="s">
        <v>26</v>
      </c>
      <c r="L31" t="s">
        <v>26</v>
      </c>
      <c r="M31" t="s">
        <v>26</v>
      </c>
      <c r="N31" t="s">
        <v>26</v>
      </c>
      <c r="O31" t="s">
        <v>26</v>
      </c>
      <c r="P31" t="s">
        <v>26</v>
      </c>
      <c r="Q31" t="s">
        <v>26</v>
      </c>
      <c r="R31" t="s">
        <v>26</v>
      </c>
      <c r="S31" t="s">
        <v>26</v>
      </c>
    </row>
    <row r="32" spans="1:19" x14ac:dyDescent="0.35">
      <c r="A32" t="s">
        <v>60</v>
      </c>
      <c r="B32">
        <v>34</v>
      </c>
      <c r="C32" t="s">
        <v>171</v>
      </c>
      <c r="D32">
        <v>112</v>
      </c>
      <c r="E32" t="s">
        <v>172</v>
      </c>
      <c r="F32" t="s">
        <v>173</v>
      </c>
      <c r="G32" t="s">
        <v>23</v>
      </c>
      <c r="H32">
        <v>250</v>
      </c>
      <c r="I32" t="s">
        <v>26</v>
      </c>
      <c r="J32">
        <v>1000</v>
      </c>
      <c r="K32">
        <v>0</v>
      </c>
      <c r="L32">
        <v>2</v>
      </c>
      <c r="M32" t="s">
        <v>25</v>
      </c>
      <c r="N32">
        <v>18</v>
      </c>
      <c r="O32" t="s">
        <v>25</v>
      </c>
      <c r="P32" t="s">
        <v>25</v>
      </c>
      <c r="Q32">
        <v>0</v>
      </c>
      <c r="R32">
        <v>250</v>
      </c>
      <c r="S32" t="s">
        <v>25</v>
      </c>
    </row>
    <row r="33" spans="1:19" x14ac:dyDescent="0.35">
      <c r="A33" t="s">
        <v>61</v>
      </c>
      <c r="B33">
        <v>35</v>
      </c>
      <c r="C33" t="s">
        <v>171</v>
      </c>
      <c r="D33">
        <v>112</v>
      </c>
      <c r="E33" t="s">
        <v>172</v>
      </c>
      <c r="F33" t="s">
        <v>173</v>
      </c>
      <c r="G33" t="s">
        <v>23</v>
      </c>
      <c r="H33">
        <v>125</v>
      </c>
      <c r="I33" t="s">
        <v>26</v>
      </c>
      <c r="J33">
        <v>500</v>
      </c>
      <c r="K33">
        <v>0</v>
      </c>
      <c r="L33">
        <v>1</v>
      </c>
      <c r="M33" t="s">
        <v>25</v>
      </c>
      <c r="N33">
        <v>18</v>
      </c>
      <c r="O33" t="s">
        <v>25</v>
      </c>
      <c r="P33" t="s">
        <v>25</v>
      </c>
      <c r="Q33">
        <v>0</v>
      </c>
      <c r="R33">
        <v>75</v>
      </c>
      <c r="S33" t="s">
        <v>25</v>
      </c>
    </row>
    <row r="34" spans="1:19" x14ac:dyDescent="0.35">
      <c r="A34" t="s">
        <v>62</v>
      </c>
      <c r="B34">
        <v>36</v>
      </c>
      <c r="C34" t="s">
        <v>171</v>
      </c>
      <c r="D34">
        <v>112</v>
      </c>
      <c r="E34" t="s">
        <v>172</v>
      </c>
      <c r="F34" t="s">
        <v>173</v>
      </c>
      <c r="G34" t="s">
        <v>23</v>
      </c>
      <c r="H34">
        <v>150</v>
      </c>
      <c r="I34" t="s">
        <v>26</v>
      </c>
      <c r="J34">
        <v>6000</v>
      </c>
      <c r="K34">
        <v>0</v>
      </c>
      <c r="L34">
        <v>2</v>
      </c>
      <c r="M34" t="s">
        <v>25</v>
      </c>
      <c r="N34">
        <v>21</v>
      </c>
      <c r="O34" t="s">
        <v>25</v>
      </c>
      <c r="P34" t="s">
        <v>25</v>
      </c>
      <c r="Q34">
        <v>0</v>
      </c>
      <c r="R34">
        <v>150</v>
      </c>
      <c r="S34" t="s">
        <v>25</v>
      </c>
    </row>
    <row r="35" spans="1:19" x14ac:dyDescent="0.35">
      <c r="A35" t="s">
        <v>63</v>
      </c>
      <c r="B35">
        <v>37</v>
      </c>
      <c r="C35" t="s">
        <v>171</v>
      </c>
      <c r="D35">
        <v>112</v>
      </c>
      <c r="E35" t="s">
        <v>172</v>
      </c>
      <c r="F35" t="s">
        <v>173</v>
      </c>
      <c r="G35" t="s">
        <v>25</v>
      </c>
      <c r="H35" t="s">
        <v>26</v>
      </c>
      <c r="I35" t="s">
        <v>26</v>
      </c>
      <c r="J35" t="s">
        <v>26</v>
      </c>
      <c r="K35" t="s">
        <v>26</v>
      </c>
      <c r="L35" t="s">
        <v>26</v>
      </c>
      <c r="M35" t="s">
        <v>26</v>
      </c>
      <c r="N35" t="s">
        <v>26</v>
      </c>
      <c r="O35" t="s">
        <v>26</v>
      </c>
      <c r="P35" t="s">
        <v>26</v>
      </c>
      <c r="Q35" t="s">
        <v>26</v>
      </c>
      <c r="R35" t="s">
        <v>26</v>
      </c>
      <c r="S35" t="s">
        <v>26</v>
      </c>
    </row>
    <row r="36" spans="1:19" x14ac:dyDescent="0.35">
      <c r="A36" t="s">
        <v>64</v>
      </c>
      <c r="B36">
        <v>38</v>
      </c>
      <c r="C36" t="s">
        <v>171</v>
      </c>
      <c r="D36">
        <v>112</v>
      </c>
      <c r="E36" t="s">
        <v>172</v>
      </c>
      <c r="F36" t="s">
        <v>173</v>
      </c>
      <c r="G36" t="s">
        <v>25</v>
      </c>
      <c r="H36" t="s">
        <v>26</v>
      </c>
      <c r="I36" t="s">
        <v>26</v>
      </c>
      <c r="J36" t="s">
        <v>26</v>
      </c>
      <c r="K36" t="s">
        <v>26</v>
      </c>
      <c r="L36" t="s">
        <v>26</v>
      </c>
      <c r="M36" t="s">
        <v>26</v>
      </c>
      <c r="N36" t="s">
        <v>26</v>
      </c>
      <c r="O36" t="s">
        <v>26</v>
      </c>
      <c r="P36" t="s">
        <v>26</v>
      </c>
      <c r="Q36" t="s">
        <v>26</v>
      </c>
      <c r="R36" t="s">
        <v>26</v>
      </c>
      <c r="S36" t="s">
        <v>26</v>
      </c>
    </row>
    <row r="37" spans="1:19" x14ac:dyDescent="0.35">
      <c r="A37" t="s">
        <v>65</v>
      </c>
      <c r="B37">
        <v>39</v>
      </c>
      <c r="C37" t="s">
        <v>171</v>
      </c>
      <c r="D37">
        <v>112</v>
      </c>
      <c r="E37" t="s">
        <v>172</v>
      </c>
      <c r="F37" t="s">
        <v>173</v>
      </c>
      <c r="G37" t="s">
        <v>25</v>
      </c>
      <c r="H37" t="s">
        <v>26</v>
      </c>
      <c r="I37" t="s">
        <v>26</v>
      </c>
      <c r="J37" t="s">
        <v>26</v>
      </c>
      <c r="K37" t="s">
        <v>26</v>
      </c>
      <c r="L37" t="s">
        <v>26</v>
      </c>
      <c r="M37" t="s">
        <v>26</v>
      </c>
      <c r="N37" t="s">
        <v>26</v>
      </c>
      <c r="O37" t="s">
        <v>26</v>
      </c>
      <c r="P37" t="s">
        <v>26</v>
      </c>
      <c r="Q37" t="s">
        <v>26</v>
      </c>
      <c r="R37" t="s">
        <v>26</v>
      </c>
      <c r="S37" t="s">
        <v>26</v>
      </c>
    </row>
    <row r="38" spans="1:19" x14ac:dyDescent="0.35">
      <c r="A38" t="s">
        <v>66</v>
      </c>
      <c r="B38">
        <v>40</v>
      </c>
      <c r="C38" t="s">
        <v>171</v>
      </c>
      <c r="D38">
        <v>112</v>
      </c>
      <c r="E38" t="s">
        <v>172</v>
      </c>
      <c r="F38" t="s">
        <v>173</v>
      </c>
      <c r="G38" t="s">
        <v>25</v>
      </c>
      <c r="H38" t="s">
        <v>26</v>
      </c>
      <c r="I38" t="s">
        <v>26</v>
      </c>
      <c r="J38" t="s">
        <v>26</v>
      </c>
      <c r="K38" t="s">
        <v>26</v>
      </c>
      <c r="L38" t="s">
        <v>26</v>
      </c>
      <c r="M38" t="s">
        <v>26</v>
      </c>
      <c r="N38" t="s">
        <v>26</v>
      </c>
      <c r="O38" t="s">
        <v>26</v>
      </c>
      <c r="P38" t="s">
        <v>26</v>
      </c>
      <c r="Q38" t="s">
        <v>26</v>
      </c>
      <c r="R38" t="s">
        <v>26</v>
      </c>
      <c r="S38" t="s">
        <v>26</v>
      </c>
    </row>
    <row r="39" spans="1:19" x14ac:dyDescent="0.35">
      <c r="A39" t="s">
        <v>67</v>
      </c>
      <c r="B39">
        <v>41</v>
      </c>
      <c r="C39" t="s">
        <v>171</v>
      </c>
      <c r="D39">
        <v>112</v>
      </c>
      <c r="E39" t="s">
        <v>172</v>
      </c>
      <c r="F39" t="s">
        <v>173</v>
      </c>
      <c r="G39" t="s">
        <v>25</v>
      </c>
      <c r="H39" t="s">
        <v>26</v>
      </c>
      <c r="I39" t="s">
        <v>26</v>
      </c>
      <c r="J39" t="s">
        <v>26</v>
      </c>
      <c r="K39" t="s">
        <v>26</v>
      </c>
      <c r="L39" t="s">
        <v>26</v>
      </c>
      <c r="M39" t="s">
        <v>26</v>
      </c>
      <c r="N39" t="s">
        <v>26</v>
      </c>
      <c r="O39" t="s">
        <v>26</v>
      </c>
      <c r="P39" t="s">
        <v>26</v>
      </c>
      <c r="Q39" t="s">
        <v>26</v>
      </c>
      <c r="R39" t="s">
        <v>26</v>
      </c>
      <c r="S39" t="s">
        <v>26</v>
      </c>
    </row>
    <row r="40" spans="1:19" x14ac:dyDescent="0.35">
      <c r="A40" t="s">
        <v>68</v>
      </c>
      <c r="B40">
        <v>42</v>
      </c>
      <c r="C40" t="s">
        <v>171</v>
      </c>
      <c r="D40">
        <v>112</v>
      </c>
      <c r="E40" t="s">
        <v>172</v>
      </c>
      <c r="F40" t="s">
        <v>173</v>
      </c>
      <c r="G40" t="s">
        <v>23</v>
      </c>
      <c r="H40">
        <v>170</v>
      </c>
      <c r="I40" t="s">
        <v>26</v>
      </c>
      <c r="J40" t="s">
        <v>26</v>
      </c>
      <c r="K40">
        <v>0</v>
      </c>
      <c r="L40">
        <v>1</v>
      </c>
      <c r="M40" t="s">
        <v>25</v>
      </c>
      <c r="N40">
        <v>18</v>
      </c>
      <c r="O40" t="s">
        <v>30</v>
      </c>
      <c r="P40" t="s">
        <v>25</v>
      </c>
      <c r="Q40">
        <v>0</v>
      </c>
      <c r="R40">
        <v>130</v>
      </c>
      <c r="S40" t="s">
        <v>31</v>
      </c>
    </row>
    <row r="41" spans="1:19" x14ac:dyDescent="0.35">
      <c r="A41" t="s">
        <v>69</v>
      </c>
      <c r="B41">
        <v>44</v>
      </c>
      <c r="C41" t="s">
        <v>171</v>
      </c>
      <c r="D41">
        <v>112</v>
      </c>
      <c r="E41" t="s">
        <v>172</v>
      </c>
      <c r="F41" t="s">
        <v>173</v>
      </c>
      <c r="G41" t="s">
        <v>23</v>
      </c>
      <c r="H41">
        <v>159</v>
      </c>
      <c r="I41" t="s">
        <v>26</v>
      </c>
      <c r="J41" t="s">
        <v>26</v>
      </c>
      <c r="K41">
        <v>0</v>
      </c>
      <c r="L41">
        <v>1</v>
      </c>
      <c r="M41" t="s">
        <v>25</v>
      </c>
      <c r="N41" t="s">
        <v>26</v>
      </c>
      <c r="O41" t="s">
        <v>25</v>
      </c>
      <c r="P41" t="s">
        <v>25</v>
      </c>
      <c r="Q41">
        <v>0</v>
      </c>
      <c r="R41">
        <v>102</v>
      </c>
      <c r="S41" t="s">
        <v>27</v>
      </c>
    </row>
    <row r="42" spans="1:19" x14ac:dyDescent="0.35">
      <c r="A42" t="s">
        <v>70</v>
      </c>
      <c r="B42">
        <v>45</v>
      </c>
      <c r="C42" t="s">
        <v>171</v>
      </c>
      <c r="D42">
        <v>112</v>
      </c>
      <c r="E42" t="s">
        <v>172</v>
      </c>
      <c r="F42" t="s">
        <v>173</v>
      </c>
      <c r="G42" t="s">
        <v>25</v>
      </c>
      <c r="H42" t="s">
        <v>26</v>
      </c>
      <c r="I42" t="s">
        <v>26</v>
      </c>
      <c r="J42" t="s">
        <v>26</v>
      </c>
      <c r="K42" t="s">
        <v>26</v>
      </c>
      <c r="L42" t="s">
        <v>26</v>
      </c>
      <c r="M42" t="s">
        <v>26</v>
      </c>
      <c r="N42" t="s">
        <v>26</v>
      </c>
      <c r="O42" t="s">
        <v>26</v>
      </c>
      <c r="P42" t="s">
        <v>26</v>
      </c>
      <c r="Q42" t="s">
        <v>26</v>
      </c>
      <c r="R42" t="s">
        <v>26</v>
      </c>
      <c r="S42" t="s">
        <v>26</v>
      </c>
    </row>
    <row r="43" spans="1:19" x14ac:dyDescent="0.35">
      <c r="A43" t="s">
        <v>71</v>
      </c>
      <c r="B43">
        <v>46</v>
      </c>
      <c r="C43" t="s">
        <v>171</v>
      </c>
      <c r="D43">
        <v>112</v>
      </c>
      <c r="E43" t="s">
        <v>172</v>
      </c>
      <c r="F43" t="s">
        <v>173</v>
      </c>
      <c r="G43" t="s">
        <v>25</v>
      </c>
      <c r="H43" t="s">
        <v>26</v>
      </c>
      <c r="I43" t="s">
        <v>26</v>
      </c>
      <c r="J43" t="s">
        <v>26</v>
      </c>
      <c r="K43" t="s">
        <v>26</v>
      </c>
      <c r="L43" t="s">
        <v>26</v>
      </c>
      <c r="M43" t="s">
        <v>26</v>
      </c>
      <c r="N43" t="s">
        <v>26</v>
      </c>
      <c r="O43" t="s">
        <v>26</v>
      </c>
      <c r="P43" t="s">
        <v>26</v>
      </c>
      <c r="Q43" t="s">
        <v>26</v>
      </c>
      <c r="R43" t="s">
        <v>26</v>
      </c>
      <c r="S43" t="s">
        <v>26</v>
      </c>
    </row>
    <row r="44" spans="1:19" x14ac:dyDescent="0.35">
      <c r="A44" t="s">
        <v>72</v>
      </c>
      <c r="B44">
        <v>47</v>
      </c>
      <c r="C44" t="s">
        <v>171</v>
      </c>
      <c r="D44">
        <v>112</v>
      </c>
      <c r="E44" t="s">
        <v>172</v>
      </c>
      <c r="F44" t="s">
        <v>173</v>
      </c>
      <c r="G44" t="s">
        <v>25</v>
      </c>
      <c r="H44" t="s">
        <v>26</v>
      </c>
      <c r="I44" t="s">
        <v>26</v>
      </c>
      <c r="J44" t="s">
        <v>26</v>
      </c>
      <c r="K44" t="s">
        <v>26</v>
      </c>
      <c r="L44" t="s">
        <v>26</v>
      </c>
      <c r="M44" t="s">
        <v>26</v>
      </c>
      <c r="N44" t="s">
        <v>26</v>
      </c>
      <c r="O44" t="s">
        <v>26</v>
      </c>
      <c r="P44" t="s">
        <v>26</v>
      </c>
      <c r="Q44" t="s">
        <v>26</v>
      </c>
      <c r="R44" t="s">
        <v>26</v>
      </c>
      <c r="S44" t="s">
        <v>26</v>
      </c>
    </row>
    <row r="45" spans="1:19" x14ac:dyDescent="0.35">
      <c r="A45" t="s">
        <v>73</v>
      </c>
      <c r="B45">
        <v>48</v>
      </c>
      <c r="C45" t="s">
        <v>171</v>
      </c>
      <c r="D45">
        <v>112</v>
      </c>
      <c r="E45" t="s">
        <v>172</v>
      </c>
      <c r="F45" t="s">
        <v>173</v>
      </c>
      <c r="G45" t="s">
        <v>25</v>
      </c>
      <c r="H45" t="s">
        <v>26</v>
      </c>
      <c r="I45" t="s">
        <v>26</v>
      </c>
      <c r="J45" t="s">
        <v>26</v>
      </c>
      <c r="K45" t="s">
        <v>26</v>
      </c>
      <c r="L45" t="s">
        <v>26</v>
      </c>
      <c r="M45" t="s">
        <v>26</v>
      </c>
      <c r="N45" t="s">
        <v>26</v>
      </c>
      <c r="O45" t="s">
        <v>26</v>
      </c>
      <c r="P45" t="s">
        <v>26</v>
      </c>
      <c r="Q45" t="s">
        <v>26</v>
      </c>
      <c r="R45" t="s">
        <v>26</v>
      </c>
      <c r="S45" t="s">
        <v>26</v>
      </c>
    </row>
    <row r="46" spans="1:19" x14ac:dyDescent="0.35">
      <c r="A46" t="s">
        <v>74</v>
      </c>
      <c r="B46">
        <v>49</v>
      </c>
      <c r="C46" t="s">
        <v>171</v>
      </c>
      <c r="D46">
        <v>112</v>
      </c>
      <c r="E46" t="s">
        <v>172</v>
      </c>
      <c r="F46" t="s">
        <v>173</v>
      </c>
      <c r="G46" t="s">
        <v>25</v>
      </c>
      <c r="H46" t="s">
        <v>26</v>
      </c>
      <c r="I46" t="s">
        <v>26</v>
      </c>
      <c r="J46" t="s">
        <v>26</v>
      </c>
      <c r="K46" t="s">
        <v>26</v>
      </c>
      <c r="L46" t="s">
        <v>26</v>
      </c>
      <c r="M46" t="s">
        <v>26</v>
      </c>
      <c r="N46" t="s">
        <v>26</v>
      </c>
      <c r="O46" t="s">
        <v>26</v>
      </c>
      <c r="P46" t="s">
        <v>26</v>
      </c>
      <c r="Q46" t="s">
        <v>26</v>
      </c>
      <c r="R46" t="s">
        <v>26</v>
      </c>
      <c r="S46" t="s">
        <v>26</v>
      </c>
    </row>
    <row r="47" spans="1:19" x14ac:dyDescent="0.35">
      <c r="A47" t="s">
        <v>75</v>
      </c>
      <c r="B47">
        <v>50</v>
      </c>
      <c r="C47" t="s">
        <v>171</v>
      </c>
      <c r="D47">
        <v>112</v>
      </c>
      <c r="E47" t="s">
        <v>172</v>
      </c>
      <c r="F47" t="s">
        <v>173</v>
      </c>
      <c r="G47" t="s">
        <v>25</v>
      </c>
      <c r="H47" t="s">
        <v>26</v>
      </c>
      <c r="I47" t="s">
        <v>26</v>
      </c>
      <c r="J47" t="s">
        <v>26</v>
      </c>
      <c r="K47" t="s">
        <v>26</v>
      </c>
      <c r="L47" t="s">
        <v>26</v>
      </c>
      <c r="M47" t="s">
        <v>26</v>
      </c>
      <c r="N47" t="s">
        <v>26</v>
      </c>
      <c r="O47" t="s">
        <v>26</v>
      </c>
      <c r="P47" t="s">
        <v>26</v>
      </c>
      <c r="Q47" t="s">
        <v>26</v>
      </c>
      <c r="R47" t="s">
        <v>26</v>
      </c>
      <c r="S47" t="s">
        <v>26</v>
      </c>
    </row>
    <row r="48" spans="1:19" x14ac:dyDescent="0.35">
      <c r="A48" t="s">
        <v>76</v>
      </c>
      <c r="B48">
        <v>51</v>
      </c>
      <c r="C48" t="s">
        <v>171</v>
      </c>
      <c r="D48">
        <v>112</v>
      </c>
      <c r="E48" t="s">
        <v>172</v>
      </c>
      <c r="F48" t="s">
        <v>173</v>
      </c>
      <c r="G48" t="s">
        <v>25</v>
      </c>
      <c r="H48" t="s">
        <v>26</v>
      </c>
      <c r="I48" t="s">
        <v>26</v>
      </c>
      <c r="J48" t="s">
        <v>26</v>
      </c>
      <c r="K48" t="s">
        <v>26</v>
      </c>
      <c r="L48" t="s">
        <v>26</v>
      </c>
      <c r="M48" t="s">
        <v>26</v>
      </c>
      <c r="N48" t="s">
        <v>26</v>
      </c>
      <c r="O48" t="s">
        <v>26</v>
      </c>
      <c r="P48" t="s">
        <v>26</v>
      </c>
      <c r="Q48" t="s">
        <v>26</v>
      </c>
      <c r="R48" t="s">
        <v>26</v>
      </c>
      <c r="S48" t="s">
        <v>26</v>
      </c>
    </row>
    <row r="49" spans="1:19" x14ac:dyDescent="0.35">
      <c r="A49" t="s">
        <v>77</v>
      </c>
      <c r="B49">
        <v>53</v>
      </c>
      <c r="C49" t="s">
        <v>171</v>
      </c>
      <c r="D49">
        <v>112</v>
      </c>
      <c r="E49" t="s">
        <v>172</v>
      </c>
      <c r="F49" t="s">
        <v>173</v>
      </c>
      <c r="G49" t="s">
        <v>25</v>
      </c>
      <c r="H49" t="s">
        <v>26</v>
      </c>
      <c r="I49" t="s">
        <v>26</v>
      </c>
      <c r="J49" t="s">
        <v>26</v>
      </c>
      <c r="K49" t="s">
        <v>26</v>
      </c>
      <c r="L49" t="s">
        <v>26</v>
      </c>
      <c r="M49" t="s">
        <v>26</v>
      </c>
      <c r="N49" t="s">
        <v>26</v>
      </c>
      <c r="O49" t="s">
        <v>26</v>
      </c>
      <c r="P49" t="s">
        <v>26</v>
      </c>
      <c r="Q49" t="s">
        <v>26</v>
      </c>
      <c r="R49" t="s">
        <v>26</v>
      </c>
      <c r="S49" t="s">
        <v>26</v>
      </c>
    </row>
    <row r="50" spans="1:19" x14ac:dyDescent="0.35">
      <c r="A50" t="s">
        <v>79</v>
      </c>
      <c r="B50">
        <v>54</v>
      </c>
      <c r="C50" t="s">
        <v>171</v>
      </c>
      <c r="D50">
        <v>112</v>
      </c>
      <c r="E50" t="s">
        <v>172</v>
      </c>
      <c r="F50" t="s">
        <v>173</v>
      </c>
      <c r="G50" t="s">
        <v>25</v>
      </c>
      <c r="H50" t="s">
        <v>26</v>
      </c>
      <c r="I50" t="s">
        <v>26</v>
      </c>
      <c r="J50" t="s">
        <v>26</v>
      </c>
      <c r="K50" t="s">
        <v>26</v>
      </c>
      <c r="L50" t="s">
        <v>26</v>
      </c>
      <c r="M50" t="s">
        <v>26</v>
      </c>
      <c r="N50" t="s">
        <v>26</v>
      </c>
      <c r="O50" t="s">
        <v>26</v>
      </c>
      <c r="P50" t="s">
        <v>26</v>
      </c>
      <c r="Q50" t="s">
        <v>26</v>
      </c>
      <c r="R50" t="s">
        <v>26</v>
      </c>
      <c r="S50" t="s">
        <v>26</v>
      </c>
    </row>
    <row r="51" spans="1:19" x14ac:dyDescent="0.35">
      <c r="A51" t="s">
        <v>80</v>
      </c>
      <c r="B51">
        <v>55</v>
      </c>
      <c r="C51" t="s">
        <v>171</v>
      </c>
      <c r="D51">
        <v>112</v>
      </c>
      <c r="E51" t="s">
        <v>172</v>
      </c>
      <c r="F51" t="s">
        <v>173</v>
      </c>
      <c r="G51" t="s">
        <v>25</v>
      </c>
      <c r="H51" t="s">
        <v>26</v>
      </c>
      <c r="I51" t="s">
        <v>26</v>
      </c>
      <c r="J51" t="s">
        <v>26</v>
      </c>
      <c r="K51" t="s">
        <v>26</v>
      </c>
      <c r="L51" t="s">
        <v>26</v>
      </c>
      <c r="M51" t="s">
        <v>26</v>
      </c>
      <c r="N51" t="s">
        <v>26</v>
      </c>
      <c r="O51" t="s">
        <v>26</v>
      </c>
      <c r="P51" t="s">
        <v>26</v>
      </c>
      <c r="Q51" t="s">
        <v>26</v>
      </c>
      <c r="R51" t="s">
        <v>26</v>
      </c>
      <c r="S51" t="s">
        <v>26</v>
      </c>
    </row>
    <row r="52" spans="1:19" x14ac:dyDescent="0.35">
      <c r="A52" t="s">
        <v>81</v>
      </c>
      <c r="B52">
        <v>56</v>
      </c>
      <c r="C52" t="s">
        <v>171</v>
      </c>
      <c r="D52">
        <v>112</v>
      </c>
      <c r="E52" t="s">
        <v>172</v>
      </c>
      <c r="F52" t="s">
        <v>173</v>
      </c>
      <c r="G52" t="s">
        <v>25</v>
      </c>
      <c r="H52" t="s">
        <v>26</v>
      </c>
      <c r="I52" t="s">
        <v>26</v>
      </c>
      <c r="J52" t="s">
        <v>26</v>
      </c>
      <c r="K52" t="s">
        <v>26</v>
      </c>
      <c r="L52" t="s">
        <v>26</v>
      </c>
      <c r="M52" t="s">
        <v>26</v>
      </c>
      <c r="N52" t="s">
        <v>26</v>
      </c>
      <c r="O52" t="s">
        <v>26</v>
      </c>
      <c r="P52" t="s">
        <v>26</v>
      </c>
      <c r="Q52" t="s">
        <v>26</v>
      </c>
      <c r="R52" t="s">
        <v>26</v>
      </c>
      <c r="S52" t="s">
        <v>26</v>
      </c>
    </row>
  </sheetData>
  <phoneticPr fontId="1" type="noConversion"/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539633-79B3-4506-8ACC-328BE6458D38}">
  <dimension ref="A1:S52"/>
  <sheetViews>
    <sheetView workbookViewId="0">
      <selection activeCell="I47" sqref="I47"/>
    </sheetView>
  </sheetViews>
  <sheetFormatPr defaultColWidth="9.1796875" defaultRowHeight="14.5" x14ac:dyDescent="0.35"/>
  <cols>
    <col min="1" max="1" width="15.453125" customWidth="1"/>
    <col min="2" max="2" width="8.81640625" bestFit="1" customWidth="1"/>
    <col min="3" max="3" width="18.26953125" customWidth="1"/>
    <col min="4" max="4" width="15.453125" bestFit="1" customWidth="1"/>
    <col min="5" max="5" width="9.7265625" customWidth="1"/>
    <col min="6" max="6" width="15" customWidth="1"/>
    <col min="7" max="7" width="17.81640625" bestFit="1" customWidth="1"/>
    <col min="8" max="8" width="12.81640625" customWidth="1"/>
    <col min="10" max="10" width="11.81640625" customWidth="1"/>
    <col min="19" max="19" width="17.1796875" customWidth="1"/>
  </cols>
  <sheetData>
    <row r="1" spans="1:19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9" x14ac:dyDescent="0.35">
      <c r="A2" t="s">
        <v>19</v>
      </c>
      <c r="B2">
        <v>1</v>
      </c>
      <c r="C2" t="s">
        <v>174</v>
      </c>
      <c r="D2">
        <v>113</v>
      </c>
      <c r="E2" t="s">
        <v>175</v>
      </c>
      <c r="F2" t="s">
        <v>22</v>
      </c>
      <c r="G2" t="s">
        <v>25</v>
      </c>
      <c r="H2" t="s">
        <v>26</v>
      </c>
      <c r="I2" t="s">
        <v>26</v>
      </c>
      <c r="J2" t="s">
        <v>26</v>
      </c>
      <c r="K2" t="s">
        <v>26</v>
      </c>
      <c r="L2" t="s">
        <v>26</v>
      </c>
      <c r="M2" t="s">
        <v>26</v>
      </c>
      <c r="N2" t="s">
        <v>26</v>
      </c>
      <c r="O2" t="s">
        <v>26</v>
      </c>
      <c r="P2" t="s">
        <v>26</v>
      </c>
      <c r="Q2" t="s">
        <v>26</v>
      </c>
      <c r="R2" t="s">
        <v>26</v>
      </c>
      <c r="S2" t="s">
        <v>26</v>
      </c>
    </row>
    <row r="3" spans="1:19" x14ac:dyDescent="0.35">
      <c r="A3" t="s">
        <v>28</v>
      </c>
      <c r="B3">
        <v>2</v>
      </c>
      <c r="C3" t="s">
        <v>174</v>
      </c>
      <c r="D3">
        <v>113</v>
      </c>
      <c r="E3" t="s">
        <v>175</v>
      </c>
      <c r="F3" t="s">
        <v>22</v>
      </c>
      <c r="G3" t="s">
        <v>23</v>
      </c>
      <c r="H3">
        <v>120</v>
      </c>
      <c r="I3" t="s">
        <v>25</v>
      </c>
      <c r="J3" t="s">
        <v>85</v>
      </c>
      <c r="K3">
        <v>2</v>
      </c>
      <c r="L3">
        <v>1</v>
      </c>
      <c r="M3" t="s">
        <v>25</v>
      </c>
      <c r="N3" t="s">
        <v>26</v>
      </c>
      <c r="O3" t="s">
        <v>30</v>
      </c>
      <c r="P3" t="s">
        <v>25</v>
      </c>
      <c r="Q3">
        <v>2</v>
      </c>
      <c r="R3">
        <v>60</v>
      </c>
      <c r="S3" t="s">
        <v>27</v>
      </c>
    </row>
    <row r="4" spans="1:19" x14ac:dyDescent="0.35">
      <c r="A4" t="s">
        <v>32</v>
      </c>
      <c r="B4">
        <v>4</v>
      </c>
      <c r="C4" t="s">
        <v>174</v>
      </c>
      <c r="D4">
        <v>113</v>
      </c>
      <c r="E4" t="s">
        <v>175</v>
      </c>
      <c r="F4" t="s">
        <v>22</v>
      </c>
      <c r="G4" t="s">
        <v>25</v>
      </c>
      <c r="H4" t="s">
        <v>26</v>
      </c>
      <c r="I4" t="s">
        <v>26</v>
      </c>
      <c r="J4" t="s">
        <v>26</v>
      </c>
      <c r="K4" t="s">
        <v>26</v>
      </c>
      <c r="L4" t="s">
        <v>26</v>
      </c>
      <c r="M4" t="s">
        <v>26</v>
      </c>
      <c r="N4" t="s">
        <v>26</v>
      </c>
      <c r="O4" t="s">
        <v>26</v>
      </c>
      <c r="P4" t="s">
        <v>26</v>
      </c>
      <c r="Q4" t="s">
        <v>26</v>
      </c>
      <c r="R4" t="s">
        <v>26</v>
      </c>
      <c r="S4" t="s">
        <v>26</v>
      </c>
    </row>
    <row r="5" spans="1:19" x14ac:dyDescent="0.35">
      <c r="A5" t="s">
        <v>33</v>
      </c>
      <c r="B5">
        <v>5</v>
      </c>
      <c r="C5" t="s">
        <v>174</v>
      </c>
      <c r="D5">
        <v>113</v>
      </c>
      <c r="E5" t="s">
        <v>175</v>
      </c>
      <c r="F5" t="s">
        <v>22</v>
      </c>
      <c r="G5" t="s">
        <v>23</v>
      </c>
      <c r="H5">
        <v>75</v>
      </c>
      <c r="I5" t="s">
        <v>25</v>
      </c>
      <c r="J5" t="s">
        <v>85</v>
      </c>
      <c r="K5">
        <v>2</v>
      </c>
      <c r="L5">
        <v>2</v>
      </c>
      <c r="M5" t="s">
        <v>25</v>
      </c>
      <c r="N5" t="s">
        <v>26</v>
      </c>
      <c r="O5" t="s">
        <v>30</v>
      </c>
      <c r="P5" t="s">
        <v>25</v>
      </c>
      <c r="Q5">
        <v>2</v>
      </c>
      <c r="R5">
        <v>50</v>
      </c>
      <c r="S5" t="s">
        <v>25</v>
      </c>
    </row>
    <row r="6" spans="1:19" x14ac:dyDescent="0.35">
      <c r="A6" t="s">
        <v>34</v>
      </c>
      <c r="B6">
        <v>6</v>
      </c>
      <c r="C6" t="s">
        <v>174</v>
      </c>
      <c r="D6">
        <v>113</v>
      </c>
      <c r="E6" t="s">
        <v>175</v>
      </c>
      <c r="F6" t="s">
        <v>22</v>
      </c>
      <c r="G6" t="s">
        <v>23</v>
      </c>
      <c r="H6">
        <v>120</v>
      </c>
      <c r="I6" t="s">
        <v>25</v>
      </c>
      <c r="J6" t="s">
        <v>85</v>
      </c>
      <c r="K6">
        <v>2</v>
      </c>
      <c r="L6">
        <v>2</v>
      </c>
      <c r="M6" t="s">
        <v>25</v>
      </c>
      <c r="N6" t="s">
        <v>26</v>
      </c>
      <c r="O6" t="s">
        <v>30</v>
      </c>
      <c r="P6" t="s">
        <v>25</v>
      </c>
      <c r="Q6">
        <v>25</v>
      </c>
      <c r="R6">
        <v>100</v>
      </c>
      <c r="S6" t="s">
        <v>25</v>
      </c>
    </row>
    <row r="7" spans="1:19" x14ac:dyDescent="0.35">
      <c r="A7" t="s">
        <v>35</v>
      </c>
      <c r="B7">
        <v>8</v>
      </c>
      <c r="C7" t="s">
        <v>174</v>
      </c>
      <c r="D7">
        <v>113</v>
      </c>
      <c r="E7" t="s">
        <v>175</v>
      </c>
      <c r="F7" t="s">
        <v>22</v>
      </c>
      <c r="G7" t="s">
        <v>25</v>
      </c>
      <c r="H7" t="s">
        <v>26</v>
      </c>
      <c r="I7" t="s">
        <v>26</v>
      </c>
      <c r="J7" t="s">
        <v>26</v>
      </c>
      <c r="K7" t="s">
        <v>26</v>
      </c>
      <c r="L7" t="s">
        <v>26</v>
      </c>
      <c r="M7" t="s">
        <v>26</v>
      </c>
      <c r="N7" t="s">
        <v>26</v>
      </c>
      <c r="O7" t="s">
        <v>26</v>
      </c>
      <c r="P7" t="s">
        <v>26</v>
      </c>
      <c r="Q7" t="s">
        <v>26</v>
      </c>
      <c r="R7" t="s">
        <v>26</v>
      </c>
      <c r="S7" t="s">
        <v>26</v>
      </c>
    </row>
    <row r="8" spans="1:19" x14ac:dyDescent="0.35">
      <c r="A8" t="s">
        <v>36</v>
      </c>
      <c r="B8">
        <v>9</v>
      </c>
      <c r="C8" t="s">
        <v>174</v>
      </c>
      <c r="D8">
        <v>113</v>
      </c>
      <c r="E8" t="s">
        <v>175</v>
      </c>
      <c r="F8" t="s">
        <v>22</v>
      </c>
      <c r="G8" t="s">
        <v>25</v>
      </c>
      <c r="H8" t="s">
        <v>26</v>
      </c>
      <c r="I8" t="s">
        <v>26</v>
      </c>
      <c r="J8" t="s">
        <v>26</v>
      </c>
      <c r="K8" t="s">
        <v>26</v>
      </c>
      <c r="L8" t="s">
        <v>26</v>
      </c>
      <c r="M8" t="s">
        <v>26</v>
      </c>
      <c r="N8" t="s">
        <v>26</v>
      </c>
      <c r="O8" t="s">
        <v>26</v>
      </c>
      <c r="P8" t="s">
        <v>26</v>
      </c>
      <c r="Q8" t="s">
        <v>26</v>
      </c>
      <c r="R8" t="s">
        <v>26</v>
      </c>
      <c r="S8" t="s">
        <v>26</v>
      </c>
    </row>
    <row r="9" spans="1:19" x14ac:dyDescent="0.35">
      <c r="A9" t="s">
        <v>37</v>
      </c>
      <c r="B9">
        <v>10</v>
      </c>
      <c r="C9" t="s">
        <v>174</v>
      </c>
      <c r="D9">
        <v>113</v>
      </c>
      <c r="E9" t="s">
        <v>175</v>
      </c>
      <c r="F9" t="s">
        <v>22</v>
      </c>
      <c r="G9" t="s">
        <v>25</v>
      </c>
      <c r="H9" t="s">
        <v>26</v>
      </c>
      <c r="I9" t="s">
        <v>26</v>
      </c>
      <c r="J9" t="s">
        <v>26</v>
      </c>
      <c r="K9" t="s">
        <v>26</v>
      </c>
      <c r="L9" t="s">
        <v>26</v>
      </c>
      <c r="M9" t="s">
        <v>26</v>
      </c>
      <c r="N9" t="s">
        <v>26</v>
      </c>
      <c r="O9" t="s">
        <v>26</v>
      </c>
      <c r="P9" t="s">
        <v>26</v>
      </c>
      <c r="Q9" t="s">
        <v>26</v>
      </c>
      <c r="R9" t="s">
        <v>26</v>
      </c>
      <c r="S9" t="s">
        <v>26</v>
      </c>
    </row>
    <row r="10" spans="1:19" x14ac:dyDescent="0.35">
      <c r="A10" t="s">
        <v>39</v>
      </c>
      <c r="B10">
        <v>12</v>
      </c>
      <c r="C10" t="s">
        <v>174</v>
      </c>
      <c r="D10">
        <v>113</v>
      </c>
      <c r="E10" t="s">
        <v>175</v>
      </c>
      <c r="F10" t="s">
        <v>22</v>
      </c>
      <c r="G10" t="s">
        <v>25</v>
      </c>
      <c r="H10" t="s">
        <v>26</v>
      </c>
      <c r="I10" t="s">
        <v>26</v>
      </c>
      <c r="J10" t="s">
        <v>26</v>
      </c>
      <c r="K10" t="s">
        <v>26</v>
      </c>
      <c r="L10" t="s">
        <v>26</v>
      </c>
      <c r="M10" t="s">
        <v>26</v>
      </c>
      <c r="N10" t="s">
        <v>26</v>
      </c>
      <c r="O10" t="s">
        <v>26</v>
      </c>
      <c r="P10" t="s">
        <v>26</v>
      </c>
      <c r="Q10" t="s">
        <v>26</v>
      </c>
      <c r="R10" t="s">
        <v>26</v>
      </c>
      <c r="S10" t="s">
        <v>26</v>
      </c>
    </row>
    <row r="11" spans="1:19" x14ac:dyDescent="0.35">
      <c r="A11" t="s">
        <v>40</v>
      </c>
      <c r="B11">
        <v>13</v>
      </c>
      <c r="C11" t="s">
        <v>174</v>
      </c>
      <c r="D11">
        <v>113</v>
      </c>
      <c r="E11" t="s">
        <v>175</v>
      </c>
      <c r="F11" t="s">
        <v>22</v>
      </c>
      <c r="G11" t="s">
        <v>25</v>
      </c>
      <c r="H11" t="s">
        <v>26</v>
      </c>
      <c r="I11" t="s">
        <v>26</v>
      </c>
      <c r="J11" t="s">
        <v>26</v>
      </c>
      <c r="K11" t="s">
        <v>26</v>
      </c>
      <c r="L11" t="s">
        <v>26</v>
      </c>
      <c r="M11" t="s">
        <v>26</v>
      </c>
      <c r="N11" t="s">
        <v>26</v>
      </c>
      <c r="O11" t="s">
        <v>26</v>
      </c>
      <c r="P11" t="s">
        <v>26</v>
      </c>
      <c r="Q11" t="s">
        <v>26</v>
      </c>
      <c r="R11" t="s">
        <v>26</v>
      </c>
      <c r="S11" t="s">
        <v>26</v>
      </c>
    </row>
    <row r="12" spans="1:19" x14ac:dyDescent="0.35">
      <c r="A12" t="s">
        <v>41</v>
      </c>
      <c r="B12">
        <v>15</v>
      </c>
      <c r="C12" t="s">
        <v>174</v>
      </c>
      <c r="D12">
        <v>113</v>
      </c>
      <c r="E12" t="s">
        <v>175</v>
      </c>
      <c r="F12" t="s">
        <v>22</v>
      </c>
      <c r="G12" t="s">
        <v>25</v>
      </c>
      <c r="H12" t="s">
        <v>26</v>
      </c>
      <c r="I12" t="s">
        <v>26</v>
      </c>
      <c r="J12" t="s">
        <v>26</v>
      </c>
      <c r="K12" t="s">
        <v>26</v>
      </c>
      <c r="L12" t="s">
        <v>26</v>
      </c>
      <c r="M12" t="s">
        <v>26</v>
      </c>
      <c r="N12" t="s">
        <v>26</v>
      </c>
      <c r="O12" t="s">
        <v>26</v>
      </c>
      <c r="P12" t="s">
        <v>26</v>
      </c>
      <c r="Q12" t="s">
        <v>26</v>
      </c>
      <c r="R12" t="s">
        <v>26</v>
      </c>
      <c r="S12" t="s">
        <v>26</v>
      </c>
    </row>
    <row r="13" spans="1:19" x14ac:dyDescent="0.35">
      <c r="A13" t="s">
        <v>42</v>
      </c>
      <c r="B13">
        <v>16</v>
      </c>
      <c r="C13" t="s">
        <v>174</v>
      </c>
      <c r="D13">
        <v>113</v>
      </c>
      <c r="E13" t="s">
        <v>175</v>
      </c>
      <c r="F13" t="s">
        <v>22</v>
      </c>
      <c r="G13" t="s">
        <v>25</v>
      </c>
      <c r="H13" t="s">
        <v>26</v>
      </c>
      <c r="I13" t="s">
        <v>26</v>
      </c>
      <c r="J13" t="s">
        <v>26</v>
      </c>
      <c r="K13" t="s">
        <v>26</v>
      </c>
      <c r="L13" t="s">
        <v>26</v>
      </c>
      <c r="M13" t="s">
        <v>26</v>
      </c>
      <c r="N13" t="s">
        <v>26</v>
      </c>
      <c r="O13" t="s">
        <v>26</v>
      </c>
      <c r="P13" t="s">
        <v>26</v>
      </c>
      <c r="Q13" t="s">
        <v>26</v>
      </c>
      <c r="R13" t="s">
        <v>26</v>
      </c>
      <c r="S13" t="s">
        <v>26</v>
      </c>
    </row>
    <row r="14" spans="1:19" x14ac:dyDescent="0.35">
      <c r="A14" t="s">
        <v>43</v>
      </c>
      <c r="B14">
        <v>17</v>
      </c>
      <c r="C14" t="s">
        <v>174</v>
      </c>
      <c r="D14">
        <v>113</v>
      </c>
      <c r="E14" t="s">
        <v>175</v>
      </c>
      <c r="F14" t="s">
        <v>22</v>
      </c>
      <c r="G14" t="s">
        <v>25</v>
      </c>
      <c r="H14" t="s">
        <v>26</v>
      </c>
      <c r="I14" t="s">
        <v>26</v>
      </c>
      <c r="J14" t="s">
        <v>26</v>
      </c>
      <c r="K14" t="s">
        <v>26</v>
      </c>
      <c r="L14" t="s">
        <v>26</v>
      </c>
      <c r="M14" t="s">
        <v>26</v>
      </c>
      <c r="N14" t="s">
        <v>26</v>
      </c>
      <c r="O14" t="s">
        <v>26</v>
      </c>
      <c r="P14" t="s">
        <v>26</v>
      </c>
      <c r="Q14" t="s">
        <v>26</v>
      </c>
      <c r="R14" t="s">
        <v>26</v>
      </c>
      <c r="S14" t="s">
        <v>26</v>
      </c>
    </row>
    <row r="15" spans="1:19" x14ac:dyDescent="0.35">
      <c r="A15" t="s">
        <v>44</v>
      </c>
      <c r="B15">
        <v>18</v>
      </c>
      <c r="C15" t="s">
        <v>174</v>
      </c>
      <c r="D15">
        <v>113</v>
      </c>
      <c r="E15" t="s">
        <v>175</v>
      </c>
      <c r="F15" t="s">
        <v>22</v>
      </c>
      <c r="G15" t="s">
        <v>25</v>
      </c>
      <c r="H15" t="s">
        <v>26</v>
      </c>
      <c r="I15" t="s">
        <v>26</v>
      </c>
      <c r="J15" t="s">
        <v>26</v>
      </c>
      <c r="K15" t="s">
        <v>26</v>
      </c>
      <c r="L15" t="s">
        <v>26</v>
      </c>
      <c r="M15" t="s">
        <v>26</v>
      </c>
      <c r="N15" t="s">
        <v>26</v>
      </c>
      <c r="O15" t="s">
        <v>26</v>
      </c>
      <c r="P15" t="s">
        <v>26</v>
      </c>
      <c r="Q15" t="s">
        <v>26</v>
      </c>
      <c r="R15" t="s">
        <v>26</v>
      </c>
      <c r="S15" t="s">
        <v>26</v>
      </c>
    </row>
    <row r="16" spans="1:19" x14ac:dyDescent="0.35">
      <c r="A16" t="s">
        <v>45</v>
      </c>
      <c r="B16">
        <v>19</v>
      </c>
      <c r="C16" t="s">
        <v>174</v>
      </c>
      <c r="D16">
        <v>113</v>
      </c>
      <c r="E16" t="s">
        <v>175</v>
      </c>
      <c r="F16" t="s">
        <v>22</v>
      </c>
      <c r="G16" t="s">
        <v>23</v>
      </c>
      <c r="H16">
        <v>40</v>
      </c>
      <c r="I16" t="s">
        <v>25</v>
      </c>
      <c r="J16" t="s">
        <v>85</v>
      </c>
      <c r="K16">
        <v>2</v>
      </c>
      <c r="L16">
        <v>2</v>
      </c>
      <c r="M16" t="s">
        <v>25</v>
      </c>
      <c r="N16" t="s">
        <v>26</v>
      </c>
      <c r="O16" t="s">
        <v>25</v>
      </c>
      <c r="P16" t="s">
        <v>25</v>
      </c>
      <c r="Q16">
        <v>20</v>
      </c>
      <c r="R16">
        <v>75</v>
      </c>
      <c r="S16" t="s">
        <v>25</v>
      </c>
    </row>
    <row r="17" spans="1:19" x14ac:dyDescent="0.35">
      <c r="A17" t="s">
        <v>46</v>
      </c>
      <c r="B17">
        <v>20</v>
      </c>
      <c r="C17" t="s">
        <v>174</v>
      </c>
      <c r="D17">
        <v>113</v>
      </c>
      <c r="E17" t="s">
        <v>175</v>
      </c>
      <c r="F17" t="s">
        <v>22</v>
      </c>
      <c r="G17" t="s">
        <v>25</v>
      </c>
      <c r="H17" t="s">
        <v>26</v>
      </c>
      <c r="I17" t="s">
        <v>26</v>
      </c>
      <c r="J17" t="s">
        <v>26</v>
      </c>
      <c r="K17" t="s">
        <v>26</v>
      </c>
      <c r="L17" t="s">
        <v>26</v>
      </c>
      <c r="M17" t="s">
        <v>26</v>
      </c>
      <c r="N17" t="s">
        <v>26</v>
      </c>
      <c r="O17" t="s">
        <v>26</v>
      </c>
      <c r="P17" t="s">
        <v>26</v>
      </c>
      <c r="Q17" t="s">
        <v>26</v>
      </c>
      <c r="R17" t="s">
        <v>26</v>
      </c>
      <c r="S17" t="s">
        <v>26</v>
      </c>
    </row>
    <row r="18" spans="1:19" x14ac:dyDescent="0.35">
      <c r="A18" t="s">
        <v>47</v>
      </c>
      <c r="B18">
        <v>21</v>
      </c>
      <c r="C18" t="s">
        <v>174</v>
      </c>
      <c r="D18">
        <v>113</v>
      </c>
      <c r="E18" t="s">
        <v>175</v>
      </c>
      <c r="F18" t="s">
        <v>22</v>
      </c>
      <c r="G18" t="s">
        <v>25</v>
      </c>
      <c r="H18" t="s">
        <v>26</v>
      </c>
      <c r="I18" t="s">
        <v>26</v>
      </c>
      <c r="J18" t="s">
        <v>26</v>
      </c>
      <c r="K18" t="s">
        <v>26</v>
      </c>
      <c r="L18" t="s">
        <v>26</v>
      </c>
      <c r="M18" t="s">
        <v>26</v>
      </c>
      <c r="N18" t="s">
        <v>26</v>
      </c>
      <c r="O18" t="s">
        <v>26</v>
      </c>
      <c r="P18" t="s">
        <v>26</v>
      </c>
      <c r="Q18" t="s">
        <v>26</v>
      </c>
      <c r="R18" t="s">
        <v>26</v>
      </c>
      <c r="S18" t="s">
        <v>26</v>
      </c>
    </row>
    <row r="19" spans="1:19" x14ac:dyDescent="0.35">
      <c r="A19" t="s">
        <v>48</v>
      </c>
      <c r="B19">
        <v>22</v>
      </c>
      <c r="C19" t="s">
        <v>174</v>
      </c>
      <c r="D19">
        <v>113</v>
      </c>
      <c r="E19" t="s">
        <v>175</v>
      </c>
      <c r="F19" t="s">
        <v>22</v>
      </c>
      <c r="G19" t="s">
        <v>23</v>
      </c>
      <c r="H19">
        <v>100</v>
      </c>
      <c r="I19" t="s">
        <v>25</v>
      </c>
      <c r="J19" t="s">
        <v>25</v>
      </c>
      <c r="K19">
        <v>2</v>
      </c>
      <c r="L19">
        <v>0</v>
      </c>
      <c r="M19" t="s">
        <v>30</v>
      </c>
      <c r="O19" t="s">
        <v>25</v>
      </c>
      <c r="P19" t="s">
        <v>25</v>
      </c>
      <c r="R19">
        <v>25</v>
      </c>
      <c r="S19" t="s">
        <v>25</v>
      </c>
    </row>
    <row r="20" spans="1:19" x14ac:dyDescent="0.35">
      <c r="A20" t="s">
        <v>49</v>
      </c>
      <c r="B20">
        <v>23</v>
      </c>
      <c r="C20" t="s">
        <v>174</v>
      </c>
      <c r="D20">
        <v>113</v>
      </c>
      <c r="E20" t="s">
        <v>175</v>
      </c>
      <c r="F20" t="s">
        <v>22</v>
      </c>
      <c r="G20" t="s">
        <v>23</v>
      </c>
      <c r="H20">
        <v>271</v>
      </c>
      <c r="I20" t="s">
        <v>165</v>
      </c>
      <c r="J20" t="s">
        <v>85</v>
      </c>
      <c r="K20">
        <v>2</v>
      </c>
      <c r="L20">
        <v>1</v>
      </c>
      <c r="M20" t="s">
        <v>30</v>
      </c>
      <c r="N20">
        <v>18</v>
      </c>
      <c r="O20" t="s">
        <v>25</v>
      </c>
      <c r="P20" t="s">
        <v>25</v>
      </c>
      <c r="Q20">
        <v>50</v>
      </c>
      <c r="R20">
        <v>200</v>
      </c>
      <c r="S20" t="s">
        <v>27</v>
      </c>
    </row>
    <row r="21" spans="1:19" x14ac:dyDescent="0.35">
      <c r="A21" t="s">
        <v>50</v>
      </c>
      <c r="B21">
        <v>24</v>
      </c>
      <c r="C21" t="s">
        <v>174</v>
      </c>
      <c r="D21">
        <v>113</v>
      </c>
      <c r="E21" t="s">
        <v>175</v>
      </c>
      <c r="F21" t="s">
        <v>22</v>
      </c>
      <c r="G21" t="s">
        <v>23</v>
      </c>
      <c r="H21">
        <v>20</v>
      </c>
      <c r="I21" t="s">
        <v>165</v>
      </c>
      <c r="J21" t="s">
        <v>85</v>
      </c>
      <c r="K21">
        <v>2</v>
      </c>
      <c r="L21">
        <v>1</v>
      </c>
      <c r="M21" t="s">
        <v>30</v>
      </c>
      <c r="N21">
        <v>18</v>
      </c>
      <c r="O21" t="s">
        <v>30</v>
      </c>
      <c r="P21" t="s">
        <v>25</v>
      </c>
      <c r="Q21">
        <v>0</v>
      </c>
      <c r="R21">
        <v>0</v>
      </c>
    </row>
    <row r="22" spans="1:19" x14ac:dyDescent="0.35">
      <c r="A22" t="s">
        <v>51</v>
      </c>
      <c r="B22">
        <v>25</v>
      </c>
      <c r="C22" t="s">
        <v>174</v>
      </c>
      <c r="D22">
        <v>113</v>
      </c>
      <c r="E22" t="s">
        <v>175</v>
      </c>
      <c r="F22" t="s">
        <v>22</v>
      </c>
      <c r="G22" t="s">
        <v>23</v>
      </c>
      <c r="H22">
        <v>60</v>
      </c>
      <c r="I22" t="s">
        <v>165</v>
      </c>
      <c r="J22" t="s">
        <v>85</v>
      </c>
      <c r="K22">
        <v>2</v>
      </c>
      <c r="L22">
        <v>2</v>
      </c>
      <c r="M22" t="s">
        <v>30</v>
      </c>
      <c r="N22">
        <v>18</v>
      </c>
      <c r="O22" t="s">
        <v>30</v>
      </c>
      <c r="P22" t="s">
        <v>30</v>
      </c>
      <c r="Q22">
        <v>12</v>
      </c>
      <c r="R22">
        <v>45</v>
      </c>
      <c r="S22" t="s">
        <v>27</v>
      </c>
    </row>
    <row r="23" spans="1:19" x14ac:dyDescent="0.35">
      <c r="A23" t="s">
        <v>52</v>
      </c>
      <c r="B23">
        <v>26</v>
      </c>
      <c r="C23" t="s">
        <v>174</v>
      </c>
      <c r="D23">
        <v>113</v>
      </c>
      <c r="E23" t="s">
        <v>175</v>
      </c>
      <c r="F23" t="s">
        <v>22</v>
      </c>
      <c r="G23" t="s">
        <v>23</v>
      </c>
      <c r="H23" s="5">
        <v>132.6</v>
      </c>
      <c r="I23" t="s">
        <v>165</v>
      </c>
      <c r="J23" t="s">
        <v>85</v>
      </c>
      <c r="K23">
        <v>2</v>
      </c>
      <c r="L23">
        <v>2</v>
      </c>
      <c r="M23" t="s">
        <v>30</v>
      </c>
      <c r="N23" t="s">
        <v>26</v>
      </c>
      <c r="O23" t="s">
        <v>30</v>
      </c>
      <c r="P23" t="s">
        <v>30</v>
      </c>
      <c r="Q23">
        <v>36</v>
      </c>
      <c r="R23" s="5">
        <v>45.9</v>
      </c>
      <c r="S23" t="s">
        <v>27</v>
      </c>
    </row>
    <row r="24" spans="1:19" x14ac:dyDescent="0.35">
      <c r="A24" t="s">
        <v>53</v>
      </c>
      <c r="B24">
        <v>27</v>
      </c>
      <c r="C24" t="s">
        <v>174</v>
      </c>
      <c r="D24">
        <v>113</v>
      </c>
      <c r="E24" t="s">
        <v>175</v>
      </c>
      <c r="F24" t="s">
        <v>22</v>
      </c>
      <c r="G24" t="s">
        <v>23</v>
      </c>
      <c r="H24">
        <v>124.25</v>
      </c>
      <c r="I24" t="s">
        <v>165</v>
      </c>
      <c r="J24" t="s">
        <v>85</v>
      </c>
      <c r="K24">
        <v>2</v>
      </c>
      <c r="L24">
        <v>3</v>
      </c>
      <c r="M24" t="s">
        <v>30</v>
      </c>
      <c r="N24" t="s">
        <v>26</v>
      </c>
      <c r="O24" t="s">
        <v>30</v>
      </c>
      <c r="P24" t="s">
        <v>25</v>
      </c>
      <c r="Q24">
        <v>25</v>
      </c>
      <c r="R24">
        <v>110</v>
      </c>
      <c r="S24" t="s">
        <v>27</v>
      </c>
    </row>
    <row r="25" spans="1:19" x14ac:dyDescent="0.35">
      <c r="A25" t="s">
        <v>54</v>
      </c>
      <c r="B25">
        <v>28</v>
      </c>
      <c r="C25" t="s">
        <v>174</v>
      </c>
      <c r="D25">
        <v>113</v>
      </c>
      <c r="E25" t="s">
        <v>175</v>
      </c>
      <c r="F25" t="s">
        <v>22</v>
      </c>
      <c r="G25" t="s">
        <v>25</v>
      </c>
      <c r="H25" t="s">
        <v>26</v>
      </c>
      <c r="I25" t="s">
        <v>26</v>
      </c>
      <c r="J25" t="s">
        <v>26</v>
      </c>
      <c r="K25" t="s">
        <v>26</v>
      </c>
      <c r="L25" t="s">
        <v>26</v>
      </c>
      <c r="M25" t="s">
        <v>26</v>
      </c>
      <c r="N25" t="s">
        <v>26</v>
      </c>
      <c r="O25" t="s">
        <v>26</v>
      </c>
      <c r="P25" t="s">
        <v>26</v>
      </c>
      <c r="Q25" t="s">
        <v>26</v>
      </c>
      <c r="R25" t="s">
        <v>26</v>
      </c>
      <c r="S25" t="s">
        <v>26</v>
      </c>
    </row>
    <row r="26" spans="1:19" x14ac:dyDescent="0.35">
      <c r="A26" t="s">
        <v>55</v>
      </c>
      <c r="B26">
        <v>29</v>
      </c>
      <c r="C26" t="s">
        <v>174</v>
      </c>
      <c r="D26">
        <v>113</v>
      </c>
      <c r="E26" t="s">
        <v>175</v>
      </c>
      <c r="F26" t="s">
        <v>22</v>
      </c>
      <c r="G26" t="s">
        <v>25</v>
      </c>
      <c r="H26" t="s">
        <v>26</v>
      </c>
      <c r="I26" t="s">
        <v>26</v>
      </c>
      <c r="J26" t="s">
        <v>26</v>
      </c>
      <c r="K26" t="s">
        <v>26</v>
      </c>
      <c r="L26" t="s">
        <v>26</v>
      </c>
      <c r="M26" t="s">
        <v>26</v>
      </c>
      <c r="N26" t="s">
        <v>26</v>
      </c>
      <c r="O26" t="s">
        <v>26</v>
      </c>
      <c r="P26" t="s">
        <v>26</v>
      </c>
      <c r="Q26" t="s">
        <v>26</v>
      </c>
      <c r="R26" t="s">
        <v>26</v>
      </c>
      <c r="S26" t="s">
        <v>26</v>
      </c>
    </row>
    <row r="27" spans="1:19" x14ac:dyDescent="0.35">
      <c r="A27" t="s">
        <v>38</v>
      </c>
      <c r="B27">
        <v>11</v>
      </c>
      <c r="C27" t="s">
        <v>174</v>
      </c>
      <c r="D27">
        <v>113</v>
      </c>
      <c r="E27" t="s">
        <v>175</v>
      </c>
      <c r="F27" t="s">
        <v>22</v>
      </c>
      <c r="G27" t="s">
        <v>23</v>
      </c>
      <c r="H27">
        <v>190</v>
      </c>
      <c r="I27" t="s">
        <v>86</v>
      </c>
      <c r="J27" t="s">
        <v>85</v>
      </c>
      <c r="K27">
        <v>2</v>
      </c>
      <c r="L27">
        <v>1</v>
      </c>
      <c r="M27" t="s">
        <v>25</v>
      </c>
      <c r="N27">
        <v>18</v>
      </c>
      <c r="O27" t="s">
        <v>30</v>
      </c>
      <c r="P27" t="s">
        <v>25</v>
      </c>
      <c r="Q27">
        <v>10</v>
      </c>
      <c r="R27">
        <v>75</v>
      </c>
      <c r="S27" t="s">
        <v>27</v>
      </c>
    </row>
    <row r="28" spans="1:19" x14ac:dyDescent="0.35">
      <c r="A28" t="s">
        <v>56</v>
      </c>
      <c r="B28">
        <v>30</v>
      </c>
      <c r="C28" t="s">
        <v>174</v>
      </c>
      <c r="D28">
        <v>113</v>
      </c>
      <c r="E28" t="s">
        <v>175</v>
      </c>
      <c r="F28" t="s">
        <v>22</v>
      </c>
      <c r="G28" t="s">
        <v>25</v>
      </c>
      <c r="H28" t="s">
        <v>26</v>
      </c>
      <c r="I28" t="s">
        <v>26</v>
      </c>
      <c r="J28" t="s">
        <v>26</v>
      </c>
      <c r="K28" t="s">
        <v>26</v>
      </c>
      <c r="L28" t="s">
        <v>26</v>
      </c>
      <c r="M28" t="s">
        <v>26</v>
      </c>
      <c r="N28" t="s">
        <v>26</v>
      </c>
      <c r="O28" t="s">
        <v>26</v>
      </c>
      <c r="P28" t="s">
        <v>26</v>
      </c>
      <c r="Q28" t="s">
        <v>26</v>
      </c>
      <c r="R28" t="s">
        <v>26</v>
      </c>
      <c r="S28" t="s">
        <v>26</v>
      </c>
    </row>
    <row r="29" spans="1:19" x14ac:dyDescent="0.35">
      <c r="A29" t="s">
        <v>57</v>
      </c>
      <c r="B29">
        <v>31</v>
      </c>
      <c r="C29" t="s">
        <v>174</v>
      </c>
      <c r="D29">
        <v>113</v>
      </c>
      <c r="E29" t="s">
        <v>175</v>
      </c>
      <c r="F29" t="s">
        <v>22</v>
      </c>
      <c r="G29" t="s">
        <v>23</v>
      </c>
      <c r="H29">
        <v>95</v>
      </c>
      <c r="I29" t="s">
        <v>25</v>
      </c>
      <c r="J29" t="s">
        <v>85</v>
      </c>
      <c r="K29">
        <v>2</v>
      </c>
      <c r="L29">
        <v>2</v>
      </c>
      <c r="M29" t="s">
        <v>30</v>
      </c>
      <c r="N29">
        <v>19</v>
      </c>
      <c r="O29" t="s">
        <v>25</v>
      </c>
      <c r="P29" t="s">
        <v>30</v>
      </c>
      <c r="Q29">
        <v>30</v>
      </c>
      <c r="R29">
        <v>95</v>
      </c>
      <c r="S29" t="s">
        <v>31</v>
      </c>
    </row>
    <row r="30" spans="1:19" x14ac:dyDescent="0.35">
      <c r="A30" t="s">
        <v>58</v>
      </c>
      <c r="B30">
        <v>32</v>
      </c>
      <c r="C30" t="s">
        <v>174</v>
      </c>
      <c r="D30">
        <v>113</v>
      </c>
      <c r="E30" t="s">
        <v>175</v>
      </c>
      <c r="F30" t="s">
        <v>22</v>
      </c>
      <c r="G30" t="s">
        <v>25</v>
      </c>
      <c r="H30" t="s">
        <v>26</v>
      </c>
      <c r="I30" t="s">
        <v>26</v>
      </c>
      <c r="J30" t="s">
        <v>26</v>
      </c>
      <c r="K30" t="s">
        <v>26</v>
      </c>
      <c r="L30" t="s">
        <v>26</v>
      </c>
      <c r="M30" t="s">
        <v>26</v>
      </c>
      <c r="N30" t="s">
        <v>26</v>
      </c>
      <c r="O30" t="s">
        <v>26</v>
      </c>
      <c r="P30" t="s">
        <v>26</v>
      </c>
      <c r="Q30" t="s">
        <v>26</v>
      </c>
      <c r="R30" t="s">
        <v>26</v>
      </c>
      <c r="S30" t="s">
        <v>26</v>
      </c>
    </row>
    <row r="31" spans="1:19" x14ac:dyDescent="0.35">
      <c r="A31" t="s">
        <v>59</v>
      </c>
      <c r="B31">
        <v>33</v>
      </c>
      <c r="C31" t="s">
        <v>174</v>
      </c>
      <c r="D31">
        <v>113</v>
      </c>
      <c r="E31" t="s">
        <v>175</v>
      </c>
      <c r="F31" t="s">
        <v>22</v>
      </c>
      <c r="G31" t="s">
        <v>25</v>
      </c>
      <c r="H31" t="s">
        <v>26</v>
      </c>
      <c r="I31" s="1" t="s">
        <v>26</v>
      </c>
      <c r="J31" s="1" t="s">
        <v>26</v>
      </c>
      <c r="K31" s="1" t="s">
        <v>26</v>
      </c>
      <c r="L31" s="1" t="s">
        <v>26</v>
      </c>
      <c r="M31" s="1" t="s">
        <v>26</v>
      </c>
      <c r="N31" s="1" t="s">
        <v>26</v>
      </c>
      <c r="O31" s="1" t="s">
        <v>26</v>
      </c>
      <c r="P31" s="1" t="s">
        <v>26</v>
      </c>
      <c r="Q31" s="1" t="s">
        <v>26</v>
      </c>
      <c r="R31" t="s">
        <v>26</v>
      </c>
      <c r="S31" s="1" t="s">
        <v>26</v>
      </c>
    </row>
    <row r="32" spans="1:19" x14ac:dyDescent="0.35">
      <c r="A32" t="s">
        <v>60</v>
      </c>
      <c r="B32">
        <v>34</v>
      </c>
      <c r="C32" t="s">
        <v>174</v>
      </c>
      <c r="D32">
        <v>113</v>
      </c>
      <c r="E32" t="s">
        <v>175</v>
      </c>
      <c r="F32" t="s">
        <v>22</v>
      </c>
      <c r="G32" t="s">
        <v>23</v>
      </c>
      <c r="H32">
        <v>125</v>
      </c>
      <c r="I32" t="s">
        <v>25</v>
      </c>
      <c r="J32" t="s">
        <v>85</v>
      </c>
      <c r="K32">
        <v>2</v>
      </c>
      <c r="L32">
        <v>2</v>
      </c>
      <c r="M32" t="s">
        <v>30</v>
      </c>
      <c r="N32" t="s">
        <v>26</v>
      </c>
      <c r="O32" t="s">
        <v>25</v>
      </c>
      <c r="P32" t="s">
        <v>25</v>
      </c>
      <c r="Q32">
        <v>10</v>
      </c>
      <c r="R32">
        <v>90</v>
      </c>
      <c r="S32" t="s">
        <v>25</v>
      </c>
    </row>
    <row r="33" spans="1:19" x14ac:dyDescent="0.35">
      <c r="A33" t="s">
        <v>61</v>
      </c>
      <c r="B33">
        <v>35</v>
      </c>
      <c r="C33" t="s">
        <v>174</v>
      </c>
      <c r="D33">
        <v>113</v>
      </c>
      <c r="E33" t="s">
        <v>175</v>
      </c>
      <c r="F33" t="s">
        <v>22</v>
      </c>
      <c r="G33" t="s">
        <v>23</v>
      </c>
      <c r="H33">
        <v>50</v>
      </c>
      <c r="I33" t="s">
        <v>25</v>
      </c>
      <c r="J33" t="s">
        <v>85</v>
      </c>
      <c r="K33">
        <v>2</v>
      </c>
      <c r="L33">
        <v>3</v>
      </c>
      <c r="M33" t="s">
        <v>25</v>
      </c>
      <c r="O33" t="s">
        <v>25</v>
      </c>
      <c r="P33" t="s">
        <v>25</v>
      </c>
      <c r="Q33">
        <v>30</v>
      </c>
      <c r="R33">
        <v>50</v>
      </c>
      <c r="S33" t="s">
        <v>27</v>
      </c>
    </row>
    <row r="34" spans="1:19" x14ac:dyDescent="0.35">
      <c r="A34" t="s">
        <v>62</v>
      </c>
      <c r="B34">
        <v>36</v>
      </c>
      <c r="C34" t="s">
        <v>174</v>
      </c>
      <c r="D34">
        <v>113</v>
      </c>
      <c r="E34" t="s">
        <v>175</v>
      </c>
      <c r="F34" t="s">
        <v>22</v>
      </c>
      <c r="G34" t="s">
        <v>23</v>
      </c>
      <c r="H34">
        <v>103</v>
      </c>
      <c r="I34" t="s">
        <v>25</v>
      </c>
      <c r="J34" t="s">
        <v>85</v>
      </c>
      <c r="K34">
        <v>2</v>
      </c>
      <c r="L34">
        <v>1</v>
      </c>
      <c r="M34" t="s">
        <v>30</v>
      </c>
      <c r="N34">
        <v>18</v>
      </c>
      <c r="O34" t="s">
        <v>25</v>
      </c>
      <c r="P34" t="s">
        <v>25</v>
      </c>
      <c r="Q34">
        <v>0</v>
      </c>
      <c r="R34">
        <v>58</v>
      </c>
      <c r="S34" t="s">
        <v>25</v>
      </c>
    </row>
    <row r="35" spans="1:19" x14ac:dyDescent="0.35">
      <c r="A35" t="s">
        <v>63</v>
      </c>
      <c r="B35">
        <v>37</v>
      </c>
      <c r="C35" t="s">
        <v>174</v>
      </c>
      <c r="D35">
        <v>113</v>
      </c>
      <c r="E35" t="s">
        <v>175</v>
      </c>
      <c r="F35" t="s">
        <v>22</v>
      </c>
      <c r="G35" t="s">
        <v>25</v>
      </c>
      <c r="H35" t="s">
        <v>26</v>
      </c>
      <c r="I35" t="s">
        <v>26</v>
      </c>
      <c r="J35" t="s">
        <v>26</v>
      </c>
      <c r="K35" t="s">
        <v>26</v>
      </c>
      <c r="L35" t="s">
        <v>26</v>
      </c>
      <c r="M35" t="s">
        <v>26</v>
      </c>
      <c r="N35" t="s">
        <v>26</v>
      </c>
      <c r="O35" t="s">
        <v>26</v>
      </c>
      <c r="P35" t="s">
        <v>26</v>
      </c>
      <c r="Q35" t="s">
        <v>26</v>
      </c>
      <c r="R35" t="s">
        <v>26</v>
      </c>
      <c r="S35" t="s">
        <v>26</v>
      </c>
    </row>
    <row r="36" spans="1:19" x14ac:dyDescent="0.35">
      <c r="A36" t="s">
        <v>64</v>
      </c>
      <c r="B36">
        <v>38</v>
      </c>
      <c r="C36" t="s">
        <v>174</v>
      </c>
      <c r="D36">
        <v>113</v>
      </c>
      <c r="E36" t="s">
        <v>175</v>
      </c>
      <c r="F36" t="s">
        <v>22</v>
      </c>
      <c r="G36" t="s">
        <v>23</v>
      </c>
      <c r="H36">
        <v>145</v>
      </c>
      <c r="I36" t="s">
        <v>25</v>
      </c>
      <c r="J36" t="s">
        <v>85</v>
      </c>
      <c r="K36">
        <v>2</v>
      </c>
      <c r="L36">
        <v>2</v>
      </c>
      <c r="M36" t="s">
        <v>30</v>
      </c>
      <c r="N36" t="s">
        <v>26</v>
      </c>
      <c r="O36" t="s">
        <v>25</v>
      </c>
      <c r="P36" t="s">
        <v>25</v>
      </c>
      <c r="Q36">
        <v>16</v>
      </c>
      <c r="R36">
        <v>110</v>
      </c>
      <c r="S36" t="s">
        <v>27</v>
      </c>
    </row>
    <row r="37" spans="1:19" x14ac:dyDescent="0.35">
      <c r="A37" t="s">
        <v>65</v>
      </c>
      <c r="B37">
        <v>39</v>
      </c>
      <c r="C37" t="s">
        <v>174</v>
      </c>
      <c r="D37">
        <v>113</v>
      </c>
      <c r="E37" t="s">
        <v>175</v>
      </c>
      <c r="F37" t="s">
        <v>22</v>
      </c>
      <c r="G37" t="s">
        <v>23</v>
      </c>
      <c r="H37">
        <v>51</v>
      </c>
      <c r="I37" t="s">
        <v>25</v>
      </c>
      <c r="J37" t="s">
        <v>85</v>
      </c>
      <c r="K37">
        <v>2</v>
      </c>
      <c r="L37">
        <v>1</v>
      </c>
      <c r="M37" t="s">
        <v>25</v>
      </c>
      <c r="N37" t="s">
        <v>26</v>
      </c>
      <c r="O37" t="s">
        <v>25</v>
      </c>
      <c r="P37" t="s">
        <v>25</v>
      </c>
      <c r="Q37">
        <v>2</v>
      </c>
      <c r="R37">
        <v>32</v>
      </c>
      <c r="S37" t="s">
        <v>27</v>
      </c>
    </row>
    <row r="38" spans="1:19" x14ac:dyDescent="0.35">
      <c r="A38" t="s">
        <v>66</v>
      </c>
      <c r="B38">
        <v>40</v>
      </c>
      <c r="C38" t="s">
        <v>174</v>
      </c>
      <c r="D38">
        <v>113</v>
      </c>
      <c r="E38" t="s">
        <v>175</v>
      </c>
      <c r="F38" t="s">
        <v>22</v>
      </c>
      <c r="G38" t="s">
        <v>23</v>
      </c>
      <c r="H38">
        <v>50</v>
      </c>
      <c r="I38" t="s">
        <v>25</v>
      </c>
      <c r="J38" t="s">
        <v>85</v>
      </c>
      <c r="K38">
        <v>2</v>
      </c>
      <c r="L38">
        <v>0</v>
      </c>
      <c r="M38" t="s">
        <v>30</v>
      </c>
      <c r="N38" t="s">
        <v>26</v>
      </c>
      <c r="O38" t="s">
        <v>30</v>
      </c>
      <c r="P38" t="s">
        <v>25</v>
      </c>
      <c r="Q38">
        <v>2</v>
      </c>
      <c r="R38">
        <v>50</v>
      </c>
      <c r="S38" t="s">
        <v>27</v>
      </c>
    </row>
    <row r="39" spans="1:19" x14ac:dyDescent="0.35">
      <c r="A39" t="s">
        <v>67</v>
      </c>
      <c r="B39">
        <v>41</v>
      </c>
      <c r="C39" t="s">
        <v>174</v>
      </c>
      <c r="D39">
        <v>113</v>
      </c>
      <c r="E39" t="s">
        <v>175</v>
      </c>
      <c r="F39" t="s">
        <v>22</v>
      </c>
      <c r="G39" t="s">
        <v>23</v>
      </c>
      <c r="H39">
        <v>50</v>
      </c>
      <c r="I39" t="s">
        <v>25</v>
      </c>
      <c r="J39" t="s">
        <v>85</v>
      </c>
      <c r="K39">
        <v>2</v>
      </c>
      <c r="L39">
        <v>2</v>
      </c>
      <c r="M39" t="s">
        <v>25</v>
      </c>
      <c r="N39" t="s">
        <v>26</v>
      </c>
      <c r="O39" t="s">
        <v>25</v>
      </c>
      <c r="P39" t="s">
        <v>25</v>
      </c>
      <c r="Q39">
        <v>0</v>
      </c>
      <c r="R39">
        <v>50</v>
      </c>
      <c r="S39" t="s">
        <v>27</v>
      </c>
    </row>
    <row r="40" spans="1:19" x14ac:dyDescent="0.35">
      <c r="A40" t="s">
        <v>68</v>
      </c>
      <c r="B40">
        <v>42</v>
      </c>
      <c r="C40" t="s">
        <v>174</v>
      </c>
      <c r="D40">
        <v>113</v>
      </c>
      <c r="E40" t="s">
        <v>175</v>
      </c>
      <c r="F40" t="s">
        <v>22</v>
      </c>
      <c r="G40" t="s">
        <v>23</v>
      </c>
      <c r="H40">
        <v>110</v>
      </c>
      <c r="I40" t="s">
        <v>25</v>
      </c>
      <c r="J40" t="s">
        <v>85</v>
      </c>
      <c r="K40">
        <v>2</v>
      </c>
      <c r="L40">
        <v>1</v>
      </c>
      <c r="M40" t="s">
        <v>30</v>
      </c>
      <c r="N40" t="s">
        <v>26</v>
      </c>
      <c r="O40" t="s">
        <v>25</v>
      </c>
      <c r="P40" t="s">
        <v>25</v>
      </c>
      <c r="Q40">
        <v>10</v>
      </c>
      <c r="R40">
        <v>31</v>
      </c>
      <c r="S40" t="s">
        <v>27</v>
      </c>
    </row>
    <row r="41" spans="1:19" x14ac:dyDescent="0.35">
      <c r="A41" t="s">
        <v>69</v>
      </c>
      <c r="B41">
        <v>44</v>
      </c>
      <c r="C41" t="s">
        <v>174</v>
      </c>
      <c r="D41">
        <v>113</v>
      </c>
      <c r="E41" t="s">
        <v>175</v>
      </c>
      <c r="F41" t="s">
        <v>22</v>
      </c>
      <c r="G41" t="s">
        <v>25</v>
      </c>
      <c r="H41" t="s">
        <v>26</v>
      </c>
      <c r="I41" t="s">
        <v>26</v>
      </c>
      <c r="J41" t="s">
        <v>26</v>
      </c>
      <c r="K41" t="s">
        <v>26</v>
      </c>
      <c r="L41" t="s">
        <v>26</v>
      </c>
      <c r="M41" t="s">
        <v>26</v>
      </c>
      <c r="N41" t="s">
        <v>26</v>
      </c>
      <c r="O41" t="s">
        <v>26</v>
      </c>
      <c r="P41" t="s">
        <v>26</v>
      </c>
      <c r="Q41" t="s">
        <v>26</v>
      </c>
      <c r="R41" t="s">
        <v>26</v>
      </c>
      <c r="S41" t="s">
        <v>26</v>
      </c>
    </row>
    <row r="42" spans="1:19" x14ac:dyDescent="0.35">
      <c r="A42" t="s">
        <v>70</v>
      </c>
      <c r="B42">
        <v>45</v>
      </c>
      <c r="C42" t="s">
        <v>174</v>
      </c>
      <c r="D42">
        <v>113</v>
      </c>
      <c r="E42" t="s">
        <v>175</v>
      </c>
      <c r="F42" t="s">
        <v>22</v>
      </c>
      <c r="G42" t="s">
        <v>25</v>
      </c>
      <c r="H42" t="s">
        <v>26</v>
      </c>
      <c r="I42" t="s">
        <v>26</v>
      </c>
      <c r="J42" t="s">
        <v>26</v>
      </c>
      <c r="K42" t="s">
        <v>26</v>
      </c>
      <c r="L42" t="s">
        <v>26</v>
      </c>
      <c r="M42" t="s">
        <v>26</v>
      </c>
      <c r="N42" t="s">
        <v>26</v>
      </c>
      <c r="O42" t="s">
        <v>26</v>
      </c>
      <c r="P42" t="s">
        <v>26</v>
      </c>
      <c r="Q42" t="s">
        <v>26</v>
      </c>
      <c r="R42" t="s">
        <v>26</v>
      </c>
      <c r="S42" t="s">
        <v>26</v>
      </c>
    </row>
    <row r="43" spans="1:19" x14ac:dyDescent="0.35">
      <c r="A43" t="s">
        <v>71</v>
      </c>
      <c r="B43">
        <v>46</v>
      </c>
      <c r="C43" t="s">
        <v>174</v>
      </c>
      <c r="D43">
        <v>113</v>
      </c>
      <c r="E43" t="s">
        <v>175</v>
      </c>
      <c r="F43" t="s">
        <v>22</v>
      </c>
      <c r="G43" t="s">
        <v>23</v>
      </c>
      <c r="H43">
        <v>40</v>
      </c>
      <c r="I43" t="s">
        <v>25</v>
      </c>
      <c r="J43" t="s">
        <v>85</v>
      </c>
      <c r="K43">
        <v>2</v>
      </c>
      <c r="L43">
        <v>1</v>
      </c>
      <c r="M43" t="s">
        <v>30</v>
      </c>
      <c r="N43">
        <v>18</v>
      </c>
      <c r="O43" t="s">
        <v>25</v>
      </c>
      <c r="P43" t="s">
        <v>25</v>
      </c>
      <c r="Q43">
        <v>60</v>
      </c>
      <c r="R43">
        <v>20</v>
      </c>
      <c r="S43" t="s">
        <v>25</v>
      </c>
    </row>
    <row r="44" spans="1:19" x14ac:dyDescent="0.35">
      <c r="A44" t="s">
        <v>72</v>
      </c>
      <c r="B44">
        <v>47</v>
      </c>
      <c r="C44" t="s">
        <v>174</v>
      </c>
      <c r="D44">
        <v>113</v>
      </c>
      <c r="E44" t="s">
        <v>175</v>
      </c>
      <c r="F44" t="s">
        <v>22</v>
      </c>
      <c r="G44" t="s">
        <v>23</v>
      </c>
      <c r="H44">
        <v>40</v>
      </c>
      <c r="I44" t="s">
        <v>25</v>
      </c>
      <c r="J44" t="s">
        <v>85</v>
      </c>
      <c r="K44">
        <v>2</v>
      </c>
      <c r="L44">
        <v>2</v>
      </c>
      <c r="M44" t="s">
        <v>30</v>
      </c>
      <c r="N44">
        <v>18</v>
      </c>
      <c r="O44" t="s">
        <v>30</v>
      </c>
      <c r="P44" t="s">
        <v>25</v>
      </c>
      <c r="Q44">
        <v>24</v>
      </c>
      <c r="R44">
        <v>60</v>
      </c>
      <c r="S44" t="s">
        <v>27</v>
      </c>
    </row>
    <row r="45" spans="1:19" x14ac:dyDescent="0.35">
      <c r="A45" t="s">
        <v>73</v>
      </c>
      <c r="B45">
        <v>48</v>
      </c>
      <c r="C45" t="s">
        <v>174</v>
      </c>
      <c r="D45">
        <v>113</v>
      </c>
      <c r="E45" t="s">
        <v>175</v>
      </c>
      <c r="F45" t="s">
        <v>22</v>
      </c>
      <c r="G45" t="s">
        <v>23</v>
      </c>
      <c r="H45">
        <v>39</v>
      </c>
      <c r="I45" t="s">
        <v>25</v>
      </c>
      <c r="J45" t="s">
        <v>85</v>
      </c>
      <c r="K45">
        <v>2</v>
      </c>
      <c r="L45">
        <v>0</v>
      </c>
      <c r="M45" t="s">
        <v>25</v>
      </c>
      <c r="N45" t="s">
        <v>26</v>
      </c>
      <c r="O45" t="s">
        <v>25</v>
      </c>
      <c r="P45" t="s">
        <v>25</v>
      </c>
      <c r="Q45">
        <v>6</v>
      </c>
      <c r="R45">
        <v>70</v>
      </c>
      <c r="S45" t="s">
        <v>25</v>
      </c>
    </row>
    <row r="46" spans="1:19" x14ac:dyDescent="0.35">
      <c r="A46" t="s">
        <v>74</v>
      </c>
      <c r="B46">
        <v>49</v>
      </c>
      <c r="C46" t="s">
        <v>174</v>
      </c>
      <c r="D46">
        <v>113</v>
      </c>
      <c r="E46" t="s">
        <v>175</v>
      </c>
      <c r="F46" t="s">
        <v>22</v>
      </c>
      <c r="G46" t="s">
        <v>25</v>
      </c>
      <c r="H46" t="s">
        <v>26</v>
      </c>
      <c r="I46" t="s">
        <v>26</v>
      </c>
      <c r="J46" t="s">
        <v>26</v>
      </c>
      <c r="K46" t="s">
        <v>26</v>
      </c>
      <c r="L46" t="s">
        <v>26</v>
      </c>
      <c r="M46" t="s">
        <v>26</v>
      </c>
      <c r="N46" t="s">
        <v>26</v>
      </c>
      <c r="O46" t="s">
        <v>26</v>
      </c>
      <c r="P46" t="s">
        <v>26</v>
      </c>
      <c r="Q46" t="s">
        <v>26</v>
      </c>
      <c r="R46" t="s">
        <v>26</v>
      </c>
      <c r="S46" t="s">
        <v>26</v>
      </c>
    </row>
    <row r="47" spans="1:19" x14ac:dyDescent="0.35">
      <c r="A47" t="s">
        <v>75</v>
      </c>
      <c r="B47">
        <v>50</v>
      </c>
      <c r="C47" t="s">
        <v>174</v>
      </c>
      <c r="D47">
        <v>113</v>
      </c>
      <c r="E47" t="s">
        <v>175</v>
      </c>
      <c r="F47" t="s">
        <v>22</v>
      </c>
      <c r="G47" t="s">
        <v>23</v>
      </c>
      <c r="H47">
        <v>70</v>
      </c>
      <c r="I47" t="s">
        <v>25</v>
      </c>
      <c r="J47" t="s">
        <v>25</v>
      </c>
      <c r="K47">
        <v>2</v>
      </c>
      <c r="L47">
        <v>1</v>
      </c>
      <c r="M47" t="s">
        <v>30</v>
      </c>
      <c r="N47" t="s">
        <v>26</v>
      </c>
      <c r="O47" t="s">
        <v>25</v>
      </c>
      <c r="P47" t="s">
        <v>25</v>
      </c>
      <c r="Q47">
        <v>0</v>
      </c>
      <c r="R47">
        <v>90</v>
      </c>
      <c r="S47" t="s">
        <v>25</v>
      </c>
    </row>
    <row r="48" spans="1:19" x14ac:dyDescent="0.35">
      <c r="A48" t="s">
        <v>76</v>
      </c>
      <c r="B48">
        <v>51</v>
      </c>
      <c r="C48" t="s">
        <v>174</v>
      </c>
      <c r="D48">
        <v>113</v>
      </c>
      <c r="E48" t="s">
        <v>175</v>
      </c>
      <c r="F48" t="s">
        <v>22</v>
      </c>
      <c r="G48" t="s">
        <v>23</v>
      </c>
      <c r="H48">
        <v>100</v>
      </c>
      <c r="I48" t="s">
        <v>25</v>
      </c>
      <c r="J48" t="s">
        <v>85</v>
      </c>
      <c r="K48">
        <v>2</v>
      </c>
      <c r="L48">
        <v>2</v>
      </c>
      <c r="M48" t="s">
        <v>30</v>
      </c>
      <c r="N48" t="s">
        <v>26</v>
      </c>
      <c r="O48" t="s">
        <v>25</v>
      </c>
      <c r="P48" t="s">
        <v>25</v>
      </c>
      <c r="Q48">
        <v>0</v>
      </c>
      <c r="R48">
        <v>50</v>
      </c>
      <c r="S48" t="s">
        <v>27</v>
      </c>
    </row>
    <row r="49" spans="1:19" x14ac:dyDescent="0.35">
      <c r="A49" t="s">
        <v>77</v>
      </c>
      <c r="B49">
        <v>53</v>
      </c>
      <c r="C49" t="s">
        <v>174</v>
      </c>
      <c r="D49">
        <v>113</v>
      </c>
      <c r="E49" t="s">
        <v>175</v>
      </c>
      <c r="F49" t="s">
        <v>22</v>
      </c>
      <c r="G49" t="s">
        <v>23</v>
      </c>
      <c r="H49">
        <v>40</v>
      </c>
      <c r="I49" t="s">
        <v>25</v>
      </c>
      <c r="J49" t="s">
        <v>85</v>
      </c>
      <c r="K49">
        <v>2</v>
      </c>
      <c r="M49" t="s">
        <v>30</v>
      </c>
      <c r="N49" t="s">
        <v>26</v>
      </c>
      <c r="O49" t="s">
        <v>25</v>
      </c>
      <c r="P49" t="s">
        <v>25</v>
      </c>
      <c r="Q49">
        <v>0</v>
      </c>
      <c r="R49">
        <v>25</v>
      </c>
      <c r="S49" t="s">
        <v>27</v>
      </c>
    </row>
    <row r="50" spans="1:19" x14ac:dyDescent="0.35">
      <c r="A50" t="s">
        <v>79</v>
      </c>
      <c r="B50">
        <v>54</v>
      </c>
      <c r="C50" t="s">
        <v>174</v>
      </c>
      <c r="D50">
        <v>113</v>
      </c>
      <c r="E50" t="s">
        <v>175</v>
      </c>
      <c r="F50" t="s">
        <v>22</v>
      </c>
      <c r="G50" t="s">
        <v>25</v>
      </c>
      <c r="H50" t="s">
        <v>26</v>
      </c>
      <c r="I50" t="s">
        <v>26</v>
      </c>
      <c r="J50" t="s">
        <v>26</v>
      </c>
      <c r="K50" t="s">
        <v>26</v>
      </c>
      <c r="L50" t="s">
        <v>26</v>
      </c>
      <c r="M50" t="s">
        <v>26</v>
      </c>
      <c r="N50" t="s">
        <v>26</v>
      </c>
      <c r="O50" t="s">
        <v>26</v>
      </c>
      <c r="P50" t="s">
        <v>26</v>
      </c>
      <c r="Q50" t="s">
        <v>26</v>
      </c>
      <c r="R50" t="s">
        <v>26</v>
      </c>
      <c r="S50" t="s">
        <v>26</v>
      </c>
    </row>
    <row r="51" spans="1:19" x14ac:dyDescent="0.35">
      <c r="A51" t="s">
        <v>80</v>
      </c>
      <c r="B51">
        <v>55</v>
      </c>
      <c r="C51" t="s">
        <v>174</v>
      </c>
      <c r="D51">
        <v>113</v>
      </c>
      <c r="E51" t="s">
        <v>175</v>
      </c>
      <c r="F51" t="s">
        <v>22</v>
      </c>
      <c r="G51" t="s">
        <v>25</v>
      </c>
      <c r="H51" t="s">
        <v>26</v>
      </c>
      <c r="I51" t="s">
        <v>26</v>
      </c>
      <c r="J51" t="s">
        <v>26</v>
      </c>
      <c r="K51" t="s">
        <v>26</v>
      </c>
      <c r="L51" t="s">
        <v>26</v>
      </c>
      <c r="M51" t="s">
        <v>26</v>
      </c>
      <c r="N51" t="s">
        <v>26</v>
      </c>
      <c r="O51" t="s">
        <v>26</v>
      </c>
      <c r="P51" t="s">
        <v>26</v>
      </c>
      <c r="Q51" t="s">
        <v>26</v>
      </c>
      <c r="R51" t="s">
        <v>26</v>
      </c>
      <c r="S51" t="s">
        <v>26</v>
      </c>
    </row>
    <row r="52" spans="1:19" x14ac:dyDescent="0.35">
      <c r="A52" t="s">
        <v>81</v>
      </c>
      <c r="B52">
        <v>56</v>
      </c>
      <c r="C52" t="s">
        <v>174</v>
      </c>
      <c r="D52">
        <v>113</v>
      </c>
      <c r="E52" t="s">
        <v>175</v>
      </c>
      <c r="F52" t="s">
        <v>22</v>
      </c>
      <c r="G52" t="s">
        <v>25</v>
      </c>
      <c r="H52" t="s">
        <v>26</v>
      </c>
      <c r="I52" t="s">
        <v>26</v>
      </c>
      <c r="J52" t="s">
        <v>26</v>
      </c>
      <c r="K52" t="s">
        <v>26</v>
      </c>
      <c r="L52" t="s">
        <v>26</v>
      </c>
      <c r="M52" t="s">
        <v>26</v>
      </c>
      <c r="N52" t="s">
        <v>26</v>
      </c>
      <c r="O52" t="s">
        <v>26</v>
      </c>
      <c r="P52" t="s">
        <v>26</v>
      </c>
      <c r="Q52" t="s">
        <v>26</v>
      </c>
      <c r="R52" t="s">
        <v>26</v>
      </c>
      <c r="S52" t="s">
        <v>26</v>
      </c>
    </row>
  </sheetData>
  <phoneticPr fontId="1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948FB0-BFE0-4CF1-BC0A-59B70C96F816}">
  <dimension ref="A1:S52"/>
  <sheetViews>
    <sheetView workbookViewId="0">
      <selection activeCell="J1" sqref="J1"/>
    </sheetView>
  </sheetViews>
  <sheetFormatPr defaultColWidth="8.81640625" defaultRowHeight="14.5" x14ac:dyDescent="0.35"/>
  <cols>
    <col min="1" max="1" width="15.453125" customWidth="1"/>
    <col min="2" max="2" width="8.81640625" bestFit="1" customWidth="1"/>
    <col min="3" max="3" width="17.1796875" customWidth="1"/>
    <col min="4" max="4" width="15.7265625" customWidth="1"/>
    <col min="5" max="5" width="7.7265625" bestFit="1" customWidth="1"/>
    <col min="6" max="6" width="10.453125" bestFit="1" customWidth="1"/>
    <col min="7" max="7" width="13.26953125" customWidth="1"/>
    <col min="8" max="8" width="16" customWidth="1"/>
    <col min="9" max="9" width="19.453125" customWidth="1"/>
    <col min="11" max="11" width="15" customWidth="1"/>
    <col min="18" max="18" width="13.453125" customWidth="1"/>
  </cols>
  <sheetData>
    <row r="1" spans="1:19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9" x14ac:dyDescent="0.35">
      <c r="A2" t="s">
        <v>19</v>
      </c>
      <c r="B2">
        <v>1</v>
      </c>
      <c r="C2" t="s">
        <v>176</v>
      </c>
      <c r="D2">
        <v>114</v>
      </c>
      <c r="E2" t="s">
        <v>177</v>
      </c>
      <c r="F2" t="s">
        <v>22</v>
      </c>
      <c r="G2" t="s">
        <v>23</v>
      </c>
      <c r="H2">
        <v>350</v>
      </c>
      <c r="I2" t="s">
        <v>178</v>
      </c>
      <c r="J2" t="s">
        <v>26</v>
      </c>
      <c r="K2">
        <v>3</v>
      </c>
      <c r="L2">
        <v>3</v>
      </c>
      <c r="M2" t="s">
        <v>25</v>
      </c>
      <c r="N2">
        <v>19</v>
      </c>
      <c r="O2" t="s">
        <v>30</v>
      </c>
      <c r="P2" t="s">
        <v>30</v>
      </c>
      <c r="Q2">
        <v>24</v>
      </c>
      <c r="R2">
        <f>2*70</f>
        <v>140</v>
      </c>
      <c r="S2" t="s">
        <v>27</v>
      </c>
    </row>
    <row r="3" spans="1:19" x14ac:dyDescent="0.35">
      <c r="A3" t="s">
        <v>28</v>
      </c>
      <c r="B3">
        <v>2</v>
      </c>
      <c r="C3" t="s">
        <v>176</v>
      </c>
      <c r="D3">
        <v>114</v>
      </c>
      <c r="E3" t="s">
        <v>177</v>
      </c>
      <c r="F3" t="s">
        <v>22</v>
      </c>
      <c r="G3" t="s">
        <v>23</v>
      </c>
      <c r="H3">
        <v>300</v>
      </c>
      <c r="I3" t="s">
        <v>178</v>
      </c>
      <c r="J3" t="s">
        <v>26</v>
      </c>
      <c r="K3">
        <v>3</v>
      </c>
      <c r="L3">
        <v>3</v>
      </c>
      <c r="M3" t="s">
        <v>25</v>
      </c>
      <c r="N3" t="s">
        <v>26</v>
      </c>
      <c r="O3" t="s">
        <v>30</v>
      </c>
      <c r="P3" t="s">
        <v>25</v>
      </c>
      <c r="Q3">
        <v>30</v>
      </c>
      <c r="R3">
        <v>200</v>
      </c>
      <c r="S3" t="s">
        <v>27</v>
      </c>
    </row>
    <row r="4" spans="1:19" x14ac:dyDescent="0.35">
      <c r="A4" t="s">
        <v>32</v>
      </c>
      <c r="B4">
        <v>4</v>
      </c>
      <c r="C4" t="s">
        <v>176</v>
      </c>
      <c r="D4">
        <v>114</v>
      </c>
      <c r="E4" t="s">
        <v>177</v>
      </c>
      <c r="F4" t="s">
        <v>22</v>
      </c>
      <c r="G4" t="s">
        <v>23</v>
      </c>
      <c r="H4">
        <v>155</v>
      </c>
      <c r="I4" t="s">
        <v>178</v>
      </c>
      <c r="J4" t="s">
        <v>26</v>
      </c>
      <c r="K4">
        <v>3</v>
      </c>
      <c r="L4">
        <v>3</v>
      </c>
      <c r="M4" t="s">
        <v>25</v>
      </c>
      <c r="N4">
        <v>18</v>
      </c>
      <c r="O4" t="s">
        <v>30</v>
      </c>
      <c r="P4" t="s">
        <v>25</v>
      </c>
      <c r="Q4">
        <v>30</v>
      </c>
      <c r="R4">
        <f>(2/3)*255</f>
        <v>170</v>
      </c>
      <c r="S4" t="s">
        <v>27</v>
      </c>
    </row>
    <row r="5" spans="1:19" x14ac:dyDescent="0.35">
      <c r="A5" t="s">
        <v>33</v>
      </c>
      <c r="B5">
        <v>5</v>
      </c>
      <c r="C5" t="s">
        <v>176</v>
      </c>
      <c r="D5">
        <v>114</v>
      </c>
      <c r="E5" t="s">
        <v>177</v>
      </c>
      <c r="F5" t="s">
        <v>22</v>
      </c>
      <c r="G5" t="s">
        <v>23</v>
      </c>
      <c r="H5">
        <v>100</v>
      </c>
      <c r="I5" t="s">
        <v>178</v>
      </c>
      <c r="J5" t="s">
        <v>26</v>
      </c>
      <c r="K5">
        <v>3</v>
      </c>
      <c r="L5">
        <v>3</v>
      </c>
      <c r="M5" t="s">
        <v>25</v>
      </c>
      <c r="N5" t="s">
        <v>26</v>
      </c>
      <c r="O5" t="s">
        <v>30</v>
      </c>
      <c r="P5" t="s">
        <v>25</v>
      </c>
      <c r="Q5">
        <v>40</v>
      </c>
      <c r="R5">
        <v>100</v>
      </c>
      <c r="S5" t="s">
        <v>27</v>
      </c>
    </row>
    <row r="6" spans="1:19" x14ac:dyDescent="0.35">
      <c r="A6" t="s">
        <v>34</v>
      </c>
      <c r="B6">
        <v>6</v>
      </c>
      <c r="C6" t="s">
        <v>176</v>
      </c>
      <c r="D6">
        <v>114</v>
      </c>
      <c r="E6" t="s">
        <v>177</v>
      </c>
      <c r="F6" t="s">
        <v>22</v>
      </c>
      <c r="G6" t="s">
        <v>23</v>
      </c>
      <c r="H6">
        <v>200</v>
      </c>
      <c r="I6" t="s">
        <v>178</v>
      </c>
      <c r="J6" t="s">
        <v>26</v>
      </c>
      <c r="K6">
        <v>3</v>
      </c>
      <c r="L6">
        <v>3</v>
      </c>
      <c r="M6" t="s">
        <v>25</v>
      </c>
      <c r="N6" t="s">
        <v>26</v>
      </c>
      <c r="O6" t="s">
        <v>30</v>
      </c>
      <c r="P6" t="s">
        <v>25</v>
      </c>
      <c r="Q6">
        <v>25</v>
      </c>
      <c r="R6">
        <v>300</v>
      </c>
      <c r="S6" t="s">
        <v>27</v>
      </c>
    </row>
    <row r="7" spans="1:19" x14ac:dyDescent="0.35">
      <c r="A7" t="s">
        <v>35</v>
      </c>
      <c r="B7">
        <v>8</v>
      </c>
      <c r="C7" t="s">
        <v>176</v>
      </c>
      <c r="D7">
        <v>114</v>
      </c>
      <c r="E7" t="s">
        <v>177</v>
      </c>
      <c r="F7" t="s">
        <v>22</v>
      </c>
      <c r="G7" t="s">
        <v>23</v>
      </c>
      <c r="H7">
        <v>146</v>
      </c>
      <c r="I7" t="s">
        <v>178</v>
      </c>
      <c r="J7" t="s">
        <v>26</v>
      </c>
      <c r="K7">
        <v>3</v>
      </c>
      <c r="L7">
        <v>2</v>
      </c>
      <c r="M7" t="s">
        <v>25</v>
      </c>
      <c r="N7" t="s">
        <v>26</v>
      </c>
      <c r="O7" t="s">
        <v>30</v>
      </c>
      <c r="P7" t="s">
        <v>25</v>
      </c>
      <c r="Q7">
        <v>30</v>
      </c>
      <c r="R7">
        <v>79</v>
      </c>
      <c r="S7" t="s">
        <v>27</v>
      </c>
    </row>
    <row r="8" spans="1:19" x14ac:dyDescent="0.35">
      <c r="A8" t="s">
        <v>36</v>
      </c>
      <c r="B8">
        <v>9</v>
      </c>
      <c r="C8" t="s">
        <v>176</v>
      </c>
      <c r="D8">
        <v>114</v>
      </c>
      <c r="E8" t="s">
        <v>177</v>
      </c>
      <c r="F8" t="s">
        <v>22</v>
      </c>
      <c r="G8" t="s">
        <v>23</v>
      </c>
      <c r="H8">
        <v>150</v>
      </c>
      <c r="I8" t="s">
        <v>178</v>
      </c>
      <c r="J8" t="s">
        <v>26</v>
      </c>
      <c r="K8">
        <v>3</v>
      </c>
      <c r="L8">
        <v>2</v>
      </c>
      <c r="M8" t="s">
        <v>25</v>
      </c>
      <c r="N8" t="s">
        <v>26</v>
      </c>
      <c r="O8" t="s">
        <v>30</v>
      </c>
      <c r="P8" t="s">
        <v>25</v>
      </c>
      <c r="Q8">
        <v>16</v>
      </c>
      <c r="R8">
        <f>2*105</f>
        <v>210</v>
      </c>
      <c r="S8" t="s">
        <v>27</v>
      </c>
    </row>
    <row r="9" spans="1:19" x14ac:dyDescent="0.35">
      <c r="A9" t="s">
        <v>37</v>
      </c>
      <c r="B9">
        <v>10</v>
      </c>
      <c r="C9" t="s">
        <v>176</v>
      </c>
      <c r="D9">
        <v>114</v>
      </c>
      <c r="E9" t="s">
        <v>177</v>
      </c>
      <c r="F9" t="s">
        <v>22</v>
      </c>
      <c r="G9" t="s">
        <v>23</v>
      </c>
      <c r="H9">
        <v>205</v>
      </c>
      <c r="I9" t="s">
        <v>178</v>
      </c>
      <c r="J9" t="s">
        <v>26</v>
      </c>
      <c r="K9">
        <v>3</v>
      </c>
      <c r="L9">
        <v>2</v>
      </c>
      <c r="M9" t="s">
        <v>25</v>
      </c>
      <c r="N9" t="s">
        <v>26</v>
      </c>
      <c r="O9" t="s">
        <v>30</v>
      </c>
      <c r="P9" t="s">
        <v>25</v>
      </c>
      <c r="Q9">
        <v>24</v>
      </c>
      <c r="R9">
        <v>89</v>
      </c>
      <c r="S9" t="s">
        <v>31</v>
      </c>
    </row>
    <row r="10" spans="1:19" x14ac:dyDescent="0.35">
      <c r="A10" t="s">
        <v>38</v>
      </c>
      <c r="B10">
        <v>11</v>
      </c>
      <c r="C10" t="s">
        <v>176</v>
      </c>
      <c r="D10">
        <v>114</v>
      </c>
      <c r="E10" t="s">
        <v>177</v>
      </c>
      <c r="F10" t="s">
        <v>22</v>
      </c>
      <c r="G10" t="s">
        <v>23</v>
      </c>
      <c r="H10">
        <v>245</v>
      </c>
      <c r="I10" t="s">
        <v>178</v>
      </c>
      <c r="J10" t="s">
        <v>26</v>
      </c>
      <c r="K10">
        <v>3</v>
      </c>
      <c r="L10">
        <v>3</v>
      </c>
      <c r="M10" t="s">
        <v>25</v>
      </c>
      <c r="N10">
        <v>18</v>
      </c>
      <c r="O10" t="s">
        <v>30</v>
      </c>
      <c r="P10" t="s">
        <v>30</v>
      </c>
      <c r="Q10">
        <v>15</v>
      </c>
      <c r="R10">
        <v>136</v>
      </c>
      <c r="S10" t="s">
        <v>27</v>
      </c>
    </row>
    <row r="11" spans="1:19" x14ac:dyDescent="0.35">
      <c r="A11" t="s">
        <v>39</v>
      </c>
      <c r="B11">
        <v>12</v>
      </c>
      <c r="C11" t="s">
        <v>176</v>
      </c>
      <c r="D11">
        <v>114</v>
      </c>
      <c r="E11" t="s">
        <v>177</v>
      </c>
      <c r="F11" t="s">
        <v>22</v>
      </c>
      <c r="G11" t="s">
        <v>23</v>
      </c>
      <c r="H11">
        <v>130</v>
      </c>
      <c r="I11" t="s">
        <v>178</v>
      </c>
      <c r="J11" t="s">
        <v>26</v>
      </c>
      <c r="K11">
        <v>3</v>
      </c>
      <c r="L11">
        <v>3</v>
      </c>
      <c r="M11" t="s">
        <v>25</v>
      </c>
      <c r="N11">
        <v>18</v>
      </c>
      <c r="O11" t="s">
        <v>25</v>
      </c>
      <c r="P11" t="s">
        <v>25</v>
      </c>
      <c r="Q11">
        <v>24</v>
      </c>
      <c r="R11">
        <v>80</v>
      </c>
      <c r="S11" t="s">
        <v>27</v>
      </c>
    </row>
    <row r="12" spans="1:19" x14ac:dyDescent="0.35">
      <c r="A12" t="s">
        <v>40</v>
      </c>
      <c r="B12">
        <v>13</v>
      </c>
      <c r="C12" t="s">
        <v>176</v>
      </c>
      <c r="D12">
        <v>114</v>
      </c>
      <c r="E12" t="s">
        <v>177</v>
      </c>
      <c r="F12" t="s">
        <v>22</v>
      </c>
      <c r="G12" t="s">
        <v>23</v>
      </c>
      <c r="H12">
        <v>75</v>
      </c>
      <c r="I12" t="s">
        <v>178</v>
      </c>
      <c r="J12" t="s">
        <v>26</v>
      </c>
      <c r="K12">
        <v>3</v>
      </c>
      <c r="L12">
        <v>3</v>
      </c>
      <c r="M12" t="s">
        <v>25</v>
      </c>
      <c r="N12">
        <v>18</v>
      </c>
      <c r="O12" t="s">
        <v>30</v>
      </c>
      <c r="P12" t="s">
        <v>25</v>
      </c>
      <c r="Q12">
        <v>22</v>
      </c>
      <c r="R12">
        <v>85</v>
      </c>
      <c r="S12" t="s">
        <v>27</v>
      </c>
    </row>
    <row r="13" spans="1:19" x14ac:dyDescent="0.35">
      <c r="A13" t="s">
        <v>41</v>
      </c>
      <c r="B13">
        <v>15</v>
      </c>
      <c r="C13" t="s">
        <v>176</v>
      </c>
      <c r="D13">
        <v>114</v>
      </c>
      <c r="E13" t="s">
        <v>177</v>
      </c>
      <c r="F13" t="s">
        <v>22</v>
      </c>
      <c r="G13" t="s">
        <v>23</v>
      </c>
      <c r="H13">
        <v>246</v>
      </c>
      <c r="I13" t="s">
        <v>178</v>
      </c>
      <c r="J13" t="s">
        <v>26</v>
      </c>
      <c r="K13">
        <v>3</v>
      </c>
      <c r="L13">
        <v>2</v>
      </c>
      <c r="M13" t="s">
        <v>25</v>
      </c>
      <c r="N13">
        <v>18</v>
      </c>
      <c r="O13" t="s">
        <v>30</v>
      </c>
      <c r="P13" t="s">
        <v>25</v>
      </c>
      <c r="Q13">
        <v>20</v>
      </c>
      <c r="R13">
        <v>64</v>
      </c>
      <c r="S13" t="s">
        <v>27</v>
      </c>
    </row>
    <row r="14" spans="1:19" x14ac:dyDescent="0.35">
      <c r="A14" t="s">
        <v>42</v>
      </c>
      <c r="B14">
        <v>16</v>
      </c>
      <c r="C14" t="s">
        <v>176</v>
      </c>
      <c r="D14">
        <v>114</v>
      </c>
      <c r="E14" t="s">
        <v>177</v>
      </c>
      <c r="F14" t="s">
        <v>22</v>
      </c>
      <c r="G14" t="s">
        <v>23</v>
      </c>
      <c r="H14">
        <v>325</v>
      </c>
      <c r="I14" t="s">
        <v>178</v>
      </c>
      <c r="J14" t="s">
        <v>26</v>
      </c>
      <c r="K14">
        <v>3</v>
      </c>
      <c r="L14">
        <v>4</v>
      </c>
      <c r="M14" t="s">
        <v>25</v>
      </c>
      <c r="N14" t="s">
        <v>26</v>
      </c>
      <c r="O14" t="s">
        <v>30</v>
      </c>
      <c r="P14" t="s">
        <v>25</v>
      </c>
      <c r="Q14">
        <v>24</v>
      </c>
      <c r="R14">
        <v>220</v>
      </c>
      <c r="S14" t="s">
        <v>27</v>
      </c>
    </row>
    <row r="15" spans="1:19" x14ac:dyDescent="0.35">
      <c r="A15" t="s">
        <v>43</v>
      </c>
      <c r="B15">
        <v>17</v>
      </c>
      <c r="C15" t="s">
        <v>176</v>
      </c>
      <c r="D15">
        <v>114</v>
      </c>
      <c r="E15" t="s">
        <v>177</v>
      </c>
      <c r="F15" t="s">
        <v>22</v>
      </c>
      <c r="G15" t="s">
        <v>23</v>
      </c>
      <c r="H15">
        <v>100</v>
      </c>
      <c r="I15" t="s">
        <v>178</v>
      </c>
      <c r="J15" t="s">
        <v>26</v>
      </c>
      <c r="K15">
        <v>3</v>
      </c>
      <c r="L15">
        <v>2</v>
      </c>
      <c r="M15" t="s">
        <v>25</v>
      </c>
      <c r="N15" t="s">
        <v>26</v>
      </c>
      <c r="O15" t="s">
        <v>30</v>
      </c>
      <c r="P15" t="s">
        <v>25</v>
      </c>
      <c r="Q15">
        <v>24</v>
      </c>
      <c r="R15">
        <f>+(0.666666666666667)*150</f>
        <v>100.00000000000004</v>
      </c>
      <c r="S15" t="s">
        <v>27</v>
      </c>
    </row>
    <row r="16" spans="1:19" x14ac:dyDescent="0.35">
      <c r="A16" t="s">
        <v>44</v>
      </c>
      <c r="B16">
        <v>18</v>
      </c>
      <c r="C16" t="s">
        <v>176</v>
      </c>
      <c r="D16">
        <v>114</v>
      </c>
      <c r="E16" t="s">
        <v>177</v>
      </c>
      <c r="F16" t="s">
        <v>22</v>
      </c>
      <c r="G16" t="s">
        <v>23</v>
      </c>
      <c r="H16">
        <v>100</v>
      </c>
      <c r="I16" t="s">
        <v>178</v>
      </c>
      <c r="J16" t="s">
        <v>26</v>
      </c>
      <c r="K16">
        <v>3</v>
      </c>
      <c r="L16">
        <v>3</v>
      </c>
      <c r="M16" t="s">
        <v>25</v>
      </c>
      <c r="N16" t="s">
        <v>26</v>
      </c>
      <c r="O16" t="s">
        <v>30</v>
      </c>
      <c r="P16" t="s">
        <v>25</v>
      </c>
      <c r="Q16">
        <v>21</v>
      </c>
      <c r="R16">
        <v>70</v>
      </c>
      <c r="S16" t="s">
        <v>27</v>
      </c>
    </row>
    <row r="17" spans="1:19" x14ac:dyDescent="0.35">
      <c r="A17" t="s">
        <v>45</v>
      </c>
      <c r="B17">
        <v>19</v>
      </c>
      <c r="C17" t="s">
        <v>176</v>
      </c>
      <c r="D17">
        <v>114</v>
      </c>
      <c r="E17" t="s">
        <v>177</v>
      </c>
      <c r="F17" t="s">
        <v>22</v>
      </c>
      <c r="G17" t="s">
        <v>23</v>
      </c>
      <c r="H17">
        <v>146</v>
      </c>
      <c r="I17" t="s">
        <v>178</v>
      </c>
      <c r="J17" t="s">
        <v>26</v>
      </c>
      <c r="K17">
        <v>3</v>
      </c>
      <c r="L17">
        <v>3</v>
      </c>
      <c r="M17" t="s">
        <v>25</v>
      </c>
      <c r="N17" t="s">
        <v>26</v>
      </c>
      <c r="O17" t="s">
        <v>30</v>
      </c>
      <c r="P17" t="s">
        <v>25</v>
      </c>
      <c r="Q17">
        <v>30</v>
      </c>
      <c r="R17">
        <v>150</v>
      </c>
      <c r="S17" t="s">
        <v>27</v>
      </c>
    </row>
    <row r="18" spans="1:19" x14ac:dyDescent="0.35">
      <c r="A18" t="s">
        <v>46</v>
      </c>
      <c r="B18">
        <v>20</v>
      </c>
      <c r="C18" t="s">
        <v>176</v>
      </c>
      <c r="D18">
        <v>114</v>
      </c>
      <c r="E18" t="s">
        <v>177</v>
      </c>
      <c r="F18" t="s">
        <v>22</v>
      </c>
      <c r="G18" t="s">
        <v>23</v>
      </c>
      <c r="H18">
        <v>100</v>
      </c>
      <c r="I18" t="s">
        <v>178</v>
      </c>
      <c r="J18" t="s">
        <v>26</v>
      </c>
      <c r="K18">
        <v>3</v>
      </c>
      <c r="L18">
        <v>3</v>
      </c>
      <c r="M18" t="s">
        <v>25</v>
      </c>
      <c r="N18">
        <v>18</v>
      </c>
      <c r="O18" t="s">
        <v>30</v>
      </c>
      <c r="P18" t="s">
        <v>25</v>
      </c>
      <c r="Q18">
        <v>30</v>
      </c>
      <c r="R18">
        <v>125</v>
      </c>
      <c r="S18" t="s">
        <v>27</v>
      </c>
    </row>
    <row r="19" spans="1:19" x14ac:dyDescent="0.35">
      <c r="A19" t="s">
        <v>47</v>
      </c>
      <c r="B19">
        <v>21</v>
      </c>
      <c r="C19" t="s">
        <v>176</v>
      </c>
      <c r="D19">
        <v>114</v>
      </c>
      <c r="E19" t="s">
        <v>177</v>
      </c>
      <c r="F19" t="s">
        <v>22</v>
      </c>
      <c r="G19" t="s">
        <v>23</v>
      </c>
      <c r="H19">
        <v>125</v>
      </c>
      <c r="I19" t="s">
        <v>178</v>
      </c>
      <c r="J19" t="s">
        <v>26</v>
      </c>
      <c r="K19">
        <v>3</v>
      </c>
      <c r="L19">
        <v>3</v>
      </c>
      <c r="M19" t="s">
        <v>25</v>
      </c>
      <c r="N19" t="s">
        <v>26</v>
      </c>
      <c r="O19" t="s">
        <v>30</v>
      </c>
      <c r="P19" t="s">
        <v>30</v>
      </c>
      <c r="Q19">
        <v>30</v>
      </c>
      <c r="R19">
        <v>110</v>
      </c>
      <c r="S19" t="s">
        <v>27</v>
      </c>
    </row>
    <row r="20" spans="1:19" x14ac:dyDescent="0.35">
      <c r="A20" t="s">
        <v>48</v>
      </c>
      <c r="B20">
        <v>22</v>
      </c>
      <c r="C20" t="s">
        <v>176</v>
      </c>
      <c r="D20">
        <v>114</v>
      </c>
      <c r="E20" t="s">
        <v>177</v>
      </c>
      <c r="F20" t="s">
        <v>22</v>
      </c>
      <c r="G20" t="s">
        <v>23</v>
      </c>
      <c r="H20">
        <v>280</v>
      </c>
      <c r="I20" t="s">
        <v>178</v>
      </c>
      <c r="J20" t="s">
        <v>26</v>
      </c>
      <c r="K20">
        <v>3</v>
      </c>
      <c r="L20">
        <v>3</v>
      </c>
      <c r="M20" t="s">
        <v>25</v>
      </c>
      <c r="N20">
        <v>18</v>
      </c>
      <c r="O20" t="s">
        <v>30</v>
      </c>
      <c r="P20" t="s">
        <v>25</v>
      </c>
      <c r="Q20">
        <v>20</v>
      </c>
      <c r="R20">
        <v>230</v>
      </c>
      <c r="S20" t="s">
        <v>27</v>
      </c>
    </row>
    <row r="21" spans="1:19" x14ac:dyDescent="0.35">
      <c r="A21" t="s">
        <v>49</v>
      </c>
      <c r="B21">
        <v>23</v>
      </c>
      <c r="C21" t="s">
        <v>176</v>
      </c>
      <c r="D21">
        <v>114</v>
      </c>
      <c r="E21" t="s">
        <v>177</v>
      </c>
      <c r="F21" t="s">
        <v>22</v>
      </c>
      <c r="G21" t="s">
        <v>23</v>
      </c>
      <c r="H21">
        <v>211</v>
      </c>
      <c r="I21" t="s">
        <v>178</v>
      </c>
      <c r="J21" t="s">
        <v>26</v>
      </c>
      <c r="K21">
        <v>3</v>
      </c>
      <c r="L21">
        <v>3</v>
      </c>
      <c r="M21" t="s">
        <v>25</v>
      </c>
      <c r="N21">
        <v>18</v>
      </c>
      <c r="O21" t="s">
        <v>30</v>
      </c>
      <c r="P21" t="s">
        <v>25</v>
      </c>
      <c r="Q21">
        <v>20</v>
      </c>
      <c r="R21">
        <v>140</v>
      </c>
      <c r="S21" t="s">
        <v>27</v>
      </c>
    </row>
    <row r="22" spans="1:19" x14ac:dyDescent="0.35">
      <c r="A22" t="s">
        <v>50</v>
      </c>
      <c r="B22">
        <v>24</v>
      </c>
      <c r="C22" t="s">
        <v>176</v>
      </c>
      <c r="D22">
        <v>114</v>
      </c>
      <c r="E22" t="s">
        <v>177</v>
      </c>
      <c r="F22" t="s">
        <v>22</v>
      </c>
      <c r="G22" t="s">
        <v>23</v>
      </c>
      <c r="H22">
        <v>325</v>
      </c>
      <c r="I22" t="s">
        <v>178</v>
      </c>
      <c r="J22" t="s">
        <v>26</v>
      </c>
      <c r="K22">
        <v>3</v>
      </c>
      <c r="L22">
        <v>3</v>
      </c>
      <c r="M22" t="s">
        <v>25</v>
      </c>
      <c r="N22">
        <v>18</v>
      </c>
      <c r="O22" t="s">
        <v>30</v>
      </c>
      <c r="P22" t="s">
        <v>25</v>
      </c>
      <c r="Q22">
        <v>30</v>
      </c>
      <c r="R22">
        <v>182</v>
      </c>
      <c r="S22" t="s">
        <v>27</v>
      </c>
    </row>
    <row r="23" spans="1:19" x14ac:dyDescent="0.35">
      <c r="A23" t="s">
        <v>51</v>
      </c>
      <c r="B23">
        <v>25</v>
      </c>
      <c r="C23" t="s">
        <v>176</v>
      </c>
      <c r="D23">
        <v>114</v>
      </c>
      <c r="E23" t="s">
        <v>177</v>
      </c>
      <c r="F23" t="s">
        <v>22</v>
      </c>
      <c r="G23" t="s">
        <v>23</v>
      </c>
      <c r="H23">
        <v>126</v>
      </c>
      <c r="I23" t="s">
        <v>178</v>
      </c>
      <c r="J23" t="s">
        <v>26</v>
      </c>
      <c r="K23">
        <v>3</v>
      </c>
      <c r="L23">
        <v>3</v>
      </c>
      <c r="M23" t="s">
        <v>25</v>
      </c>
      <c r="N23">
        <v>19</v>
      </c>
      <c r="O23" t="s">
        <v>30</v>
      </c>
      <c r="P23" t="s">
        <v>25</v>
      </c>
      <c r="Q23">
        <v>20</v>
      </c>
      <c r="R23">
        <v>60</v>
      </c>
      <c r="S23" t="s">
        <v>27</v>
      </c>
    </row>
    <row r="24" spans="1:19" x14ac:dyDescent="0.35">
      <c r="A24" t="s">
        <v>52</v>
      </c>
      <c r="B24">
        <v>26</v>
      </c>
      <c r="C24" t="s">
        <v>176</v>
      </c>
      <c r="D24">
        <v>114</v>
      </c>
      <c r="E24" t="s">
        <v>177</v>
      </c>
      <c r="F24" t="s">
        <v>22</v>
      </c>
      <c r="G24" t="s">
        <v>23</v>
      </c>
      <c r="H24" s="5">
        <v>96.9</v>
      </c>
      <c r="I24" t="s">
        <v>178</v>
      </c>
      <c r="J24" t="s">
        <v>26</v>
      </c>
      <c r="K24">
        <v>3</v>
      </c>
      <c r="L24">
        <v>2</v>
      </c>
      <c r="M24" t="s">
        <v>25</v>
      </c>
      <c r="N24" t="s">
        <v>26</v>
      </c>
      <c r="O24" t="s">
        <v>30</v>
      </c>
      <c r="P24" t="s">
        <v>30</v>
      </c>
      <c r="Q24">
        <v>24</v>
      </c>
      <c r="R24">
        <f>(2/3)*76.5</f>
        <v>51</v>
      </c>
      <c r="S24" t="s">
        <v>27</v>
      </c>
    </row>
    <row r="25" spans="1:19" x14ac:dyDescent="0.35">
      <c r="A25" t="s">
        <v>53</v>
      </c>
      <c r="B25">
        <v>27</v>
      </c>
      <c r="C25" t="s">
        <v>176</v>
      </c>
      <c r="D25">
        <v>114</v>
      </c>
      <c r="E25" t="s">
        <v>177</v>
      </c>
      <c r="F25" t="s">
        <v>22</v>
      </c>
      <c r="G25" t="s">
        <v>23</v>
      </c>
      <c r="H25">
        <v>148.25</v>
      </c>
      <c r="I25" t="s">
        <v>178</v>
      </c>
      <c r="J25" t="s">
        <v>26</v>
      </c>
      <c r="K25">
        <v>3</v>
      </c>
      <c r="L25">
        <v>3</v>
      </c>
      <c r="M25" t="s">
        <v>25</v>
      </c>
      <c r="N25" t="s">
        <v>26</v>
      </c>
      <c r="O25" t="s">
        <v>30</v>
      </c>
      <c r="P25" t="s">
        <v>25</v>
      </c>
      <c r="Q25">
        <v>25</v>
      </c>
      <c r="R25">
        <v>200</v>
      </c>
      <c r="S25" t="s">
        <v>27</v>
      </c>
    </row>
    <row r="26" spans="1:19" x14ac:dyDescent="0.35">
      <c r="A26" t="s">
        <v>54</v>
      </c>
      <c r="B26">
        <v>28</v>
      </c>
      <c r="C26" t="s">
        <v>176</v>
      </c>
      <c r="D26">
        <v>114</v>
      </c>
      <c r="E26" t="s">
        <v>177</v>
      </c>
      <c r="F26" t="s">
        <v>22</v>
      </c>
      <c r="G26" t="s">
        <v>23</v>
      </c>
      <c r="H26">
        <v>150</v>
      </c>
      <c r="I26" t="s">
        <v>178</v>
      </c>
      <c r="J26" t="s">
        <v>26</v>
      </c>
      <c r="K26">
        <v>3</v>
      </c>
      <c r="L26">
        <v>2</v>
      </c>
      <c r="M26" t="s">
        <v>25</v>
      </c>
      <c r="N26">
        <v>18</v>
      </c>
      <c r="O26" t="s">
        <v>30</v>
      </c>
      <c r="P26" t="s">
        <v>30</v>
      </c>
      <c r="Q26">
        <v>20</v>
      </c>
      <c r="R26">
        <f>2*100</f>
        <v>200</v>
      </c>
      <c r="S26" t="s">
        <v>27</v>
      </c>
    </row>
    <row r="27" spans="1:19" x14ac:dyDescent="0.35">
      <c r="A27" t="s">
        <v>55</v>
      </c>
      <c r="B27">
        <v>29</v>
      </c>
      <c r="C27" t="s">
        <v>176</v>
      </c>
      <c r="D27">
        <v>114</v>
      </c>
      <c r="E27" t="s">
        <v>177</v>
      </c>
      <c r="F27" t="s">
        <v>22</v>
      </c>
      <c r="G27" t="s">
        <v>23</v>
      </c>
      <c r="H27">
        <v>100</v>
      </c>
      <c r="I27" t="s">
        <v>178</v>
      </c>
      <c r="J27" t="s">
        <v>26</v>
      </c>
      <c r="K27">
        <v>3</v>
      </c>
      <c r="L27">
        <v>3</v>
      </c>
      <c r="M27" t="s">
        <v>25</v>
      </c>
      <c r="N27" t="s">
        <v>26</v>
      </c>
      <c r="O27" t="s">
        <v>30</v>
      </c>
      <c r="P27" t="s">
        <v>25</v>
      </c>
      <c r="Q27">
        <v>30</v>
      </c>
      <c r="R27">
        <v>60</v>
      </c>
      <c r="S27" t="s">
        <v>27</v>
      </c>
    </row>
    <row r="28" spans="1:19" x14ac:dyDescent="0.35">
      <c r="A28" t="s">
        <v>56</v>
      </c>
      <c r="B28">
        <v>30</v>
      </c>
      <c r="C28" t="s">
        <v>176</v>
      </c>
      <c r="D28">
        <v>114</v>
      </c>
      <c r="E28" t="s">
        <v>177</v>
      </c>
      <c r="F28" t="s">
        <v>22</v>
      </c>
      <c r="G28" t="s">
        <v>23</v>
      </c>
      <c r="H28">
        <v>185</v>
      </c>
      <c r="I28" t="s">
        <v>178</v>
      </c>
      <c r="J28" t="s">
        <v>26</v>
      </c>
      <c r="K28">
        <v>3</v>
      </c>
      <c r="L28">
        <v>3</v>
      </c>
      <c r="M28" t="s">
        <v>25</v>
      </c>
      <c r="N28" t="s">
        <v>26</v>
      </c>
      <c r="O28" t="s">
        <v>30</v>
      </c>
      <c r="P28" t="s">
        <v>25</v>
      </c>
      <c r="Q28">
        <v>24</v>
      </c>
      <c r="R28">
        <f>2*70</f>
        <v>140</v>
      </c>
      <c r="S28" t="s">
        <v>27</v>
      </c>
    </row>
    <row r="29" spans="1:19" x14ac:dyDescent="0.35">
      <c r="A29" t="s">
        <v>57</v>
      </c>
      <c r="B29">
        <v>31</v>
      </c>
      <c r="C29" t="s">
        <v>176</v>
      </c>
      <c r="D29">
        <v>114</v>
      </c>
      <c r="E29" t="s">
        <v>177</v>
      </c>
      <c r="F29" t="s">
        <v>22</v>
      </c>
      <c r="G29" t="s">
        <v>23</v>
      </c>
      <c r="H29">
        <v>110</v>
      </c>
      <c r="I29" t="s">
        <v>178</v>
      </c>
      <c r="J29" t="s">
        <v>26</v>
      </c>
      <c r="K29">
        <v>3</v>
      </c>
      <c r="L29">
        <v>3</v>
      </c>
      <c r="M29" t="s">
        <v>25</v>
      </c>
      <c r="N29">
        <v>19</v>
      </c>
      <c r="O29" t="s">
        <v>30</v>
      </c>
      <c r="P29" t="s">
        <v>25</v>
      </c>
      <c r="Q29">
        <v>30</v>
      </c>
      <c r="R29">
        <v>110</v>
      </c>
      <c r="S29" t="s">
        <v>31</v>
      </c>
    </row>
    <row r="30" spans="1:19" x14ac:dyDescent="0.35">
      <c r="A30" t="s">
        <v>58</v>
      </c>
      <c r="B30">
        <v>32</v>
      </c>
      <c r="C30" t="s">
        <v>176</v>
      </c>
      <c r="D30">
        <v>114</v>
      </c>
      <c r="E30" t="s">
        <v>177</v>
      </c>
      <c r="F30" t="s">
        <v>22</v>
      </c>
      <c r="G30" t="s">
        <v>23</v>
      </c>
      <c r="H30">
        <v>600</v>
      </c>
      <c r="I30" t="s">
        <v>178</v>
      </c>
      <c r="J30" t="s">
        <v>26</v>
      </c>
      <c r="K30">
        <v>3</v>
      </c>
      <c r="L30">
        <v>3</v>
      </c>
      <c r="M30" t="s">
        <v>25</v>
      </c>
      <c r="N30">
        <v>18</v>
      </c>
      <c r="O30" t="s">
        <v>30</v>
      </c>
      <c r="P30" t="s">
        <v>25</v>
      </c>
      <c r="Q30">
        <v>30</v>
      </c>
      <c r="R30">
        <v>300</v>
      </c>
      <c r="S30" t="s">
        <v>27</v>
      </c>
    </row>
    <row r="31" spans="1:19" x14ac:dyDescent="0.35">
      <c r="A31" t="s">
        <v>59</v>
      </c>
      <c r="B31">
        <v>33</v>
      </c>
      <c r="C31" t="s">
        <v>176</v>
      </c>
      <c r="D31">
        <v>114</v>
      </c>
      <c r="E31" t="s">
        <v>177</v>
      </c>
      <c r="F31" t="s">
        <v>22</v>
      </c>
      <c r="G31" t="s">
        <v>23</v>
      </c>
      <c r="H31">
        <v>198</v>
      </c>
      <c r="I31" t="s">
        <v>178</v>
      </c>
      <c r="J31" t="s">
        <v>26</v>
      </c>
      <c r="K31">
        <v>3</v>
      </c>
      <c r="L31">
        <v>3</v>
      </c>
      <c r="M31" t="s">
        <v>25</v>
      </c>
      <c r="N31" t="s">
        <v>26</v>
      </c>
      <c r="O31" t="s">
        <v>30</v>
      </c>
      <c r="P31" t="s">
        <v>25</v>
      </c>
      <c r="Q31">
        <v>20</v>
      </c>
      <c r="R31">
        <v>198</v>
      </c>
      <c r="S31" t="s">
        <v>27</v>
      </c>
    </row>
    <row r="32" spans="1:19" x14ac:dyDescent="0.35">
      <c r="A32" t="s">
        <v>60</v>
      </c>
      <c r="B32">
        <v>34</v>
      </c>
      <c r="C32" t="s">
        <v>176</v>
      </c>
      <c r="D32">
        <v>114</v>
      </c>
      <c r="E32" t="s">
        <v>177</v>
      </c>
      <c r="F32" t="s">
        <v>22</v>
      </c>
      <c r="G32" t="s">
        <v>23</v>
      </c>
      <c r="H32" s="5">
        <v>212.5</v>
      </c>
      <c r="I32" t="s">
        <v>178</v>
      </c>
      <c r="J32" t="s">
        <v>26</v>
      </c>
      <c r="K32">
        <v>3</v>
      </c>
      <c r="L32">
        <v>3</v>
      </c>
      <c r="M32" t="s">
        <v>25</v>
      </c>
      <c r="N32" t="s">
        <v>26</v>
      </c>
      <c r="O32" t="s">
        <v>30</v>
      </c>
      <c r="P32" t="s">
        <v>25</v>
      </c>
      <c r="Q32">
        <v>20</v>
      </c>
      <c r="R32">
        <v>120</v>
      </c>
      <c r="S32" t="s">
        <v>31</v>
      </c>
    </row>
    <row r="33" spans="1:19" x14ac:dyDescent="0.35">
      <c r="A33" t="s">
        <v>61</v>
      </c>
      <c r="B33">
        <v>35</v>
      </c>
      <c r="C33" t="s">
        <v>176</v>
      </c>
      <c r="D33">
        <v>114</v>
      </c>
      <c r="E33" t="s">
        <v>177</v>
      </c>
      <c r="F33" t="s">
        <v>22</v>
      </c>
      <c r="G33" t="s">
        <v>23</v>
      </c>
      <c r="H33">
        <v>350</v>
      </c>
      <c r="I33" t="s">
        <v>178</v>
      </c>
      <c r="J33" t="s">
        <v>26</v>
      </c>
      <c r="K33">
        <v>3</v>
      </c>
      <c r="L33">
        <v>3</v>
      </c>
      <c r="M33" t="s">
        <v>25</v>
      </c>
      <c r="N33" t="s">
        <v>26</v>
      </c>
      <c r="O33" t="s">
        <v>30</v>
      </c>
      <c r="P33" t="s">
        <v>25</v>
      </c>
      <c r="Q33">
        <v>45</v>
      </c>
      <c r="R33" s="5">
        <f>(2/3)*325</f>
        <v>216.66666666666666</v>
      </c>
      <c r="S33" t="s">
        <v>27</v>
      </c>
    </row>
    <row r="34" spans="1:19" x14ac:dyDescent="0.35">
      <c r="A34" t="s">
        <v>62</v>
      </c>
      <c r="B34">
        <v>36</v>
      </c>
      <c r="C34" t="s">
        <v>176</v>
      </c>
      <c r="D34">
        <v>114</v>
      </c>
      <c r="E34" t="s">
        <v>177</v>
      </c>
      <c r="F34" t="s">
        <v>22</v>
      </c>
      <c r="G34" t="s">
        <v>23</v>
      </c>
      <c r="H34">
        <v>128</v>
      </c>
      <c r="I34" t="s">
        <v>178</v>
      </c>
      <c r="J34" t="s">
        <v>26</v>
      </c>
      <c r="K34">
        <v>3</v>
      </c>
      <c r="L34">
        <v>2</v>
      </c>
      <c r="M34" t="s">
        <v>25</v>
      </c>
      <c r="N34">
        <v>17</v>
      </c>
      <c r="O34" t="s">
        <v>30</v>
      </c>
      <c r="P34" t="s">
        <v>25</v>
      </c>
      <c r="Q34">
        <v>16</v>
      </c>
      <c r="R34" s="5">
        <f>(2/3)*88</f>
        <v>58.666666666666664</v>
      </c>
      <c r="S34" t="s">
        <v>27</v>
      </c>
    </row>
    <row r="35" spans="1:19" x14ac:dyDescent="0.35">
      <c r="A35" t="s">
        <v>63</v>
      </c>
      <c r="B35">
        <v>37</v>
      </c>
      <c r="C35" t="s">
        <v>176</v>
      </c>
      <c r="D35">
        <v>114</v>
      </c>
      <c r="E35" t="s">
        <v>177</v>
      </c>
      <c r="F35" t="s">
        <v>22</v>
      </c>
      <c r="G35" t="s">
        <v>23</v>
      </c>
      <c r="H35">
        <v>75</v>
      </c>
      <c r="I35" t="s">
        <v>178</v>
      </c>
      <c r="J35" t="s">
        <v>26</v>
      </c>
      <c r="K35">
        <v>3</v>
      </c>
      <c r="L35">
        <v>3</v>
      </c>
      <c r="M35" t="s">
        <v>25</v>
      </c>
      <c r="N35" t="s">
        <v>26</v>
      </c>
      <c r="O35" t="s">
        <v>30</v>
      </c>
      <c r="P35" t="s">
        <v>25</v>
      </c>
      <c r="Q35">
        <v>12</v>
      </c>
      <c r="R35">
        <f>2*106</f>
        <v>212</v>
      </c>
      <c r="S35" t="s">
        <v>27</v>
      </c>
    </row>
    <row r="36" spans="1:19" x14ac:dyDescent="0.35">
      <c r="A36" t="s">
        <v>64</v>
      </c>
      <c r="B36">
        <v>38</v>
      </c>
      <c r="C36" t="s">
        <v>176</v>
      </c>
      <c r="D36">
        <v>114</v>
      </c>
      <c r="E36" t="s">
        <v>177</v>
      </c>
      <c r="F36" t="s">
        <v>22</v>
      </c>
      <c r="G36" t="s">
        <v>23</v>
      </c>
      <c r="H36">
        <v>220</v>
      </c>
      <c r="I36" t="s">
        <v>178</v>
      </c>
      <c r="J36" t="s">
        <v>26</v>
      </c>
      <c r="K36">
        <v>3</v>
      </c>
      <c r="L36">
        <v>3</v>
      </c>
      <c r="M36" t="s">
        <v>25</v>
      </c>
      <c r="N36" t="s">
        <v>26</v>
      </c>
      <c r="O36" t="s">
        <v>30</v>
      </c>
      <c r="P36" t="s">
        <v>25</v>
      </c>
      <c r="Q36">
        <v>16</v>
      </c>
      <c r="R36">
        <v>165</v>
      </c>
      <c r="S36" t="s">
        <v>27</v>
      </c>
    </row>
    <row r="37" spans="1:19" x14ac:dyDescent="0.35">
      <c r="A37" t="s">
        <v>65</v>
      </c>
      <c r="B37">
        <v>39</v>
      </c>
      <c r="C37" t="s">
        <v>176</v>
      </c>
      <c r="D37">
        <v>114</v>
      </c>
      <c r="E37" t="s">
        <v>177</v>
      </c>
      <c r="F37" t="s">
        <v>22</v>
      </c>
      <c r="G37" t="s">
        <v>23</v>
      </c>
      <c r="H37">
        <v>184</v>
      </c>
      <c r="I37" t="s">
        <v>178</v>
      </c>
      <c r="J37" t="s">
        <v>26</v>
      </c>
      <c r="K37">
        <v>3</v>
      </c>
      <c r="L37">
        <v>3</v>
      </c>
      <c r="M37" t="s">
        <v>25</v>
      </c>
      <c r="N37">
        <v>18</v>
      </c>
      <c r="O37" t="s">
        <v>30</v>
      </c>
      <c r="P37" t="s">
        <v>25</v>
      </c>
      <c r="Q37">
        <v>24</v>
      </c>
      <c r="R37">
        <v>144</v>
      </c>
      <c r="S37" t="s">
        <v>27</v>
      </c>
    </row>
    <row r="38" spans="1:19" x14ac:dyDescent="0.35">
      <c r="A38" t="s">
        <v>66</v>
      </c>
      <c r="B38">
        <v>40</v>
      </c>
      <c r="C38" t="s">
        <v>176</v>
      </c>
      <c r="D38">
        <v>114</v>
      </c>
      <c r="E38" t="s">
        <v>177</v>
      </c>
      <c r="F38" t="s">
        <v>22</v>
      </c>
      <c r="G38" t="s">
        <v>23</v>
      </c>
      <c r="H38">
        <v>100</v>
      </c>
      <c r="I38" t="s">
        <v>178</v>
      </c>
      <c r="J38" t="s">
        <v>26</v>
      </c>
      <c r="K38">
        <v>3</v>
      </c>
      <c r="L38">
        <v>3</v>
      </c>
      <c r="M38" t="s">
        <v>25</v>
      </c>
      <c r="N38">
        <v>18</v>
      </c>
      <c r="O38" t="s">
        <v>30</v>
      </c>
      <c r="P38" t="s">
        <v>25</v>
      </c>
      <c r="Q38">
        <v>20</v>
      </c>
      <c r="R38">
        <f>2*100</f>
        <v>200</v>
      </c>
      <c r="S38" t="s">
        <v>27</v>
      </c>
    </row>
    <row r="39" spans="1:19" x14ac:dyDescent="0.35">
      <c r="A39" t="s">
        <v>67</v>
      </c>
      <c r="B39">
        <v>41</v>
      </c>
      <c r="C39" t="s">
        <v>176</v>
      </c>
      <c r="D39">
        <v>114</v>
      </c>
      <c r="E39" t="s">
        <v>177</v>
      </c>
      <c r="F39" t="s">
        <v>22</v>
      </c>
      <c r="G39" t="s">
        <v>23</v>
      </c>
      <c r="H39">
        <v>180</v>
      </c>
      <c r="I39" t="s">
        <v>178</v>
      </c>
      <c r="J39" t="s">
        <v>26</v>
      </c>
      <c r="K39">
        <v>3</v>
      </c>
      <c r="L39">
        <v>3</v>
      </c>
      <c r="M39" t="s">
        <v>25</v>
      </c>
      <c r="N39">
        <v>18</v>
      </c>
      <c r="O39" t="s">
        <v>25</v>
      </c>
      <c r="P39" t="s">
        <v>30</v>
      </c>
      <c r="Q39">
        <v>24</v>
      </c>
      <c r="R39">
        <v>230</v>
      </c>
      <c r="S39" t="s">
        <v>27</v>
      </c>
    </row>
    <row r="40" spans="1:19" x14ac:dyDescent="0.35">
      <c r="A40" t="s">
        <v>68</v>
      </c>
      <c r="B40">
        <v>42</v>
      </c>
      <c r="C40" t="s">
        <v>176</v>
      </c>
      <c r="D40">
        <v>114</v>
      </c>
      <c r="E40" t="s">
        <v>177</v>
      </c>
      <c r="F40" t="s">
        <v>22</v>
      </c>
      <c r="G40" t="s">
        <v>23</v>
      </c>
      <c r="H40">
        <v>75</v>
      </c>
      <c r="I40" t="s">
        <v>178</v>
      </c>
      <c r="J40" t="s">
        <v>26</v>
      </c>
      <c r="K40">
        <v>3</v>
      </c>
      <c r="L40">
        <v>2</v>
      </c>
      <c r="M40" t="s">
        <v>25</v>
      </c>
      <c r="N40">
        <v>18</v>
      </c>
      <c r="O40" t="s">
        <v>30</v>
      </c>
      <c r="P40" t="s">
        <v>25</v>
      </c>
      <c r="Q40">
        <v>20</v>
      </c>
      <c r="R40">
        <v>42</v>
      </c>
      <c r="S40" t="s">
        <v>27</v>
      </c>
    </row>
    <row r="41" spans="1:19" x14ac:dyDescent="0.35">
      <c r="A41" t="s">
        <v>69</v>
      </c>
      <c r="B41">
        <v>44</v>
      </c>
      <c r="C41" t="s">
        <v>176</v>
      </c>
      <c r="D41">
        <v>114</v>
      </c>
      <c r="E41" t="s">
        <v>177</v>
      </c>
      <c r="F41" t="s">
        <v>22</v>
      </c>
      <c r="G41" t="s">
        <v>23</v>
      </c>
      <c r="H41">
        <v>65</v>
      </c>
      <c r="I41" t="s">
        <v>178</v>
      </c>
      <c r="J41" t="s">
        <v>26</v>
      </c>
      <c r="K41">
        <v>3</v>
      </c>
      <c r="L41">
        <v>2</v>
      </c>
      <c r="M41" t="s">
        <v>25</v>
      </c>
      <c r="N41">
        <v>18</v>
      </c>
      <c r="O41" t="s">
        <v>30</v>
      </c>
      <c r="P41" t="s">
        <v>25</v>
      </c>
      <c r="Q41">
        <v>20</v>
      </c>
      <c r="R41">
        <v>65</v>
      </c>
      <c r="S41" t="s">
        <v>27</v>
      </c>
    </row>
    <row r="42" spans="1:19" x14ac:dyDescent="0.35">
      <c r="A42" t="s">
        <v>70</v>
      </c>
      <c r="B42">
        <v>45</v>
      </c>
      <c r="C42" t="s">
        <v>176</v>
      </c>
      <c r="D42">
        <v>114</v>
      </c>
      <c r="E42" t="s">
        <v>177</v>
      </c>
      <c r="F42" t="s">
        <v>22</v>
      </c>
      <c r="G42" t="s">
        <v>23</v>
      </c>
      <c r="H42">
        <v>150</v>
      </c>
      <c r="I42" t="s">
        <v>178</v>
      </c>
      <c r="J42" t="s">
        <v>26</v>
      </c>
      <c r="K42">
        <v>3</v>
      </c>
      <c r="L42">
        <v>3</v>
      </c>
      <c r="M42" t="s">
        <v>25</v>
      </c>
      <c r="N42" t="s">
        <v>26</v>
      </c>
      <c r="O42" t="s">
        <v>30</v>
      </c>
      <c r="P42" t="s">
        <v>25</v>
      </c>
      <c r="Q42">
        <v>14</v>
      </c>
      <c r="R42">
        <v>80</v>
      </c>
      <c r="S42" t="s">
        <v>27</v>
      </c>
    </row>
    <row r="43" spans="1:19" x14ac:dyDescent="0.35">
      <c r="A43" t="s">
        <v>71</v>
      </c>
      <c r="B43">
        <v>46</v>
      </c>
      <c r="C43" t="s">
        <v>176</v>
      </c>
      <c r="D43">
        <v>114</v>
      </c>
      <c r="E43" t="s">
        <v>177</v>
      </c>
      <c r="F43" t="s">
        <v>22</v>
      </c>
      <c r="G43" t="s">
        <v>23</v>
      </c>
      <c r="H43">
        <v>215</v>
      </c>
      <c r="I43" t="s">
        <v>178</v>
      </c>
      <c r="J43" t="s">
        <v>26</v>
      </c>
      <c r="K43">
        <v>3</v>
      </c>
      <c r="L43">
        <v>3</v>
      </c>
      <c r="M43" t="s">
        <v>25</v>
      </c>
      <c r="N43" t="s">
        <v>26</v>
      </c>
      <c r="O43" t="s">
        <v>30</v>
      </c>
      <c r="P43" t="s">
        <v>25</v>
      </c>
      <c r="Q43">
        <v>24</v>
      </c>
      <c r="R43">
        <f>2*95</f>
        <v>190</v>
      </c>
      <c r="S43" t="s">
        <v>27</v>
      </c>
    </row>
    <row r="44" spans="1:19" x14ac:dyDescent="0.35">
      <c r="A44" t="s">
        <v>72</v>
      </c>
      <c r="B44">
        <v>47</v>
      </c>
      <c r="C44" t="s">
        <v>176</v>
      </c>
      <c r="D44">
        <v>114</v>
      </c>
      <c r="E44" t="s">
        <v>177</v>
      </c>
      <c r="F44" t="s">
        <v>22</v>
      </c>
      <c r="G44" t="s">
        <v>23</v>
      </c>
      <c r="H44">
        <v>125</v>
      </c>
      <c r="I44" t="s">
        <v>178</v>
      </c>
      <c r="J44" t="s">
        <v>26</v>
      </c>
      <c r="K44">
        <v>3</v>
      </c>
      <c r="L44">
        <v>3</v>
      </c>
      <c r="M44" t="s">
        <v>25</v>
      </c>
      <c r="N44">
        <v>18</v>
      </c>
      <c r="O44" t="s">
        <v>30</v>
      </c>
      <c r="P44" t="s">
        <v>25</v>
      </c>
      <c r="Q44">
        <v>30</v>
      </c>
      <c r="R44">
        <v>110</v>
      </c>
      <c r="S44" t="s">
        <v>31</v>
      </c>
    </row>
    <row r="45" spans="1:19" x14ac:dyDescent="0.35">
      <c r="A45" t="s">
        <v>73</v>
      </c>
      <c r="B45">
        <v>48</v>
      </c>
      <c r="C45" t="s">
        <v>176</v>
      </c>
      <c r="D45">
        <v>114</v>
      </c>
      <c r="E45" t="s">
        <v>177</v>
      </c>
      <c r="F45" t="s">
        <v>22</v>
      </c>
      <c r="G45" t="s">
        <v>23</v>
      </c>
      <c r="H45">
        <v>125</v>
      </c>
      <c r="I45" t="s">
        <v>178</v>
      </c>
      <c r="J45" t="s">
        <v>26</v>
      </c>
      <c r="K45">
        <v>3</v>
      </c>
      <c r="L45">
        <v>3</v>
      </c>
      <c r="M45" t="s">
        <v>25</v>
      </c>
      <c r="N45">
        <v>18</v>
      </c>
      <c r="O45" t="s">
        <v>30</v>
      </c>
      <c r="P45" t="s">
        <v>25</v>
      </c>
      <c r="Q45">
        <v>48</v>
      </c>
      <c r="R45">
        <f>2*226</f>
        <v>452</v>
      </c>
      <c r="S45" t="s">
        <v>27</v>
      </c>
    </row>
    <row r="46" spans="1:19" x14ac:dyDescent="0.35">
      <c r="A46" t="s">
        <v>74</v>
      </c>
      <c r="B46">
        <v>49</v>
      </c>
      <c r="C46" t="s">
        <v>176</v>
      </c>
      <c r="D46">
        <v>114</v>
      </c>
      <c r="E46" t="s">
        <v>177</v>
      </c>
      <c r="F46" t="s">
        <v>22</v>
      </c>
      <c r="G46" t="s">
        <v>23</v>
      </c>
      <c r="H46">
        <v>60</v>
      </c>
      <c r="I46" t="s">
        <v>178</v>
      </c>
      <c r="J46" t="s">
        <v>26</v>
      </c>
      <c r="K46">
        <v>3</v>
      </c>
      <c r="L46">
        <v>2</v>
      </c>
      <c r="M46" t="s">
        <v>25</v>
      </c>
      <c r="N46" t="s">
        <v>26</v>
      </c>
      <c r="O46" t="s">
        <v>30</v>
      </c>
      <c r="P46" t="s">
        <v>30</v>
      </c>
      <c r="Q46">
        <v>30</v>
      </c>
      <c r="R46">
        <v>47</v>
      </c>
      <c r="S46" t="s">
        <v>27</v>
      </c>
    </row>
    <row r="47" spans="1:19" x14ac:dyDescent="0.35">
      <c r="A47" t="s">
        <v>75</v>
      </c>
      <c r="B47">
        <v>50</v>
      </c>
      <c r="C47" t="s">
        <v>176</v>
      </c>
      <c r="D47">
        <v>114</v>
      </c>
      <c r="E47" t="s">
        <v>177</v>
      </c>
      <c r="F47" t="s">
        <v>22</v>
      </c>
      <c r="G47" t="s">
        <v>23</v>
      </c>
      <c r="H47">
        <v>175</v>
      </c>
      <c r="I47" t="s">
        <v>178</v>
      </c>
      <c r="J47" t="s">
        <v>26</v>
      </c>
      <c r="K47">
        <v>3</v>
      </c>
      <c r="L47">
        <v>3</v>
      </c>
      <c r="M47" t="s">
        <v>25</v>
      </c>
      <c r="N47">
        <v>18</v>
      </c>
      <c r="O47" t="s">
        <v>30</v>
      </c>
      <c r="P47" t="s">
        <v>25</v>
      </c>
      <c r="Q47">
        <v>18</v>
      </c>
      <c r="R47">
        <v>215</v>
      </c>
      <c r="S47" t="s">
        <v>27</v>
      </c>
    </row>
    <row r="48" spans="1:19" x14ac:dyDescent="0.35">
      <c r="A48" t="s">
        <v>76</v>
      </c>
      <c r="B48">
        <v>51</v>
      </c>
      <c r="C48" t="s">
        <v>176</v>
      </c>
      <c r="D48">
        <v>114</v>
      </c>
      <c r="E48" t="s">
        <v>177</v>
      </c>
      <c r="F48" t="s">
        <v>22</v>
      </c>
      <c r="G48" t="s">
        <v>23</v>
      </c>
      <c r="H48">
        <v>175</v>
      </c>
      <c r="I48" t="s">
        <v>178</v>
      </c>
      <c r="J48" t="s">
        <v>26</v>
      </c>
      <c r="K48">
        <v>3</v>
      </c>
      <c r="L48">
        <v>2</v>
      </c>
      <c r="M48" t="s">
        <v>25</v>
      </c>
      <c r="N48" t="s">
        <v>26</v>
      </c>
      <c r="O48" t="s">
        <v>30</v>
      </c>
      <c r="P48" t="s">
        <v>25</v>
      </c>
      <c r="Q48">
        <v>30</v>
      </c>
      <c r="R48">
        <f>2*75</f>
        <v>150</v>
      </c>
      <c r="S48" t="s">
        <v>27</v>
      </c>
    </row>
    <row r="49" spans="1:19" x14ac:dyDescent="0.35">
      <c r="A49" t="s">
        <v>77</v>
      </c>
      <c r="B49">
        <v>53</v>
      </c>
      <c r="C49" t="s">
        <v>176</v>
      </c>
      <c r="D49">
        <v>114</v>
      </c>
      <c r="E49" t="s">
        <v>177</v>
      </c>
      <c r="F49" t="s">
        <v>22</v>
      </c>
      <c r="G49" t="s">
        <v>23</v>
      </c>
      <c r="H49">
        <v>100</v>
      </c>
      <c r="I49" t="s">
        <v>178</v>
      </c>
      <c r="J49" t="s">
        <v>26</v>
      </c>
      <c r="K49">
        <v>3</v>
      </c>
      <c r="L49">
        <v>3</v>
      </c>
      <c r="M49" t="s">
        <v>25</v>
      </c>
      <c r="N49" t="s">
        <v>26</v>
      </c>
      <c r="O49" t="s">
        <v>30</v>
      </c>
      <c r="P49" t="s">
        <v>25</v>
      </c>
      <c r="Q49">
        <v>30</v>
      </c>
      <c r="R49">
        <f>2*50</f>
        <v>100</v>
      </c>
      <c r="S49" t="s">
        <v>27</v>
      </c>
    </row>
    <row r="50" spans="1:19" x14ac:dyDescent="0.35">
      <c r="A50" t="s">
        <v>79</v>
      </c>
      <c r="B50">
        <v>54</v>
      </c>
      <c r="C50" t="s">
        <v>176</v>
      </c>
      <c r="D50">
        <v>114</v>
      </c>
      <c r="E50" t="s">
        <v>177</v>
      </c>
      <c r="F50" t="s">
        <v>22</v>
      </c>
      <c r="G50" t="s">
        <v>23</v>
      </c>
      <c r="H50">
        <v>68</v>
      </c>
      <c r="I50" t="s">
        <v>178</v>
      </c>
      <c r="J50" t="s">
        <v>26</v>
      </c>
      <c r="K50">
        <v>3</v>
      </c>
      <c r="L50">
        <v>3</v>
      </c>
      <c r="M50" t="s">
        <v>25</v>
      </c>
      <c r="N50">
        <v>18</v>
      </c>
      <c r="O50" t="s">
        <v>30</v>
      </c>
      <c r="P50" t="s">
        <v>25</v>
      </c>
      <c r="Q50">
        <v>20</v>
      </c>
      <c r="R50">
        <f>2*68</f>
        <v>136</v>
      </c>
      <c r="S50" t="s">
        <v>27</v>
      </c>
    </row>
    <row r="51" spans="1:19" x14ac:dyDescent="0.35">
      <c r="A51" t="s">
        <v>80</v>
      </c>
      <c r="B51">
        <v>55</v>
      </c>
      <c r="C51" t="s">
        <v>176</v>
      </c>
      <c r="D51">
        <v>114</v>
      </c>
      <c r="E51" t="s">
        <v>177</v>
      </c>
      <c r="F51" t="s">
        <v>22</v>
      </c>
      <c r="G51" t="s">
        <v>23</v>
      </c>
      <c r="H51">
        <v>135</v>
      </c>
      <c r="I51" t="s">
        <v>178</v>
      </c>
      <c r="J51" t="s">
        <v>26</v>
      </c>
      <c r="K51">
        <v>3</v>
      </c>
      <c r="L51">
        <v>3</v>
      </c>
      <c r="M51" t="s">
        <v>25</v>
      </c>
      <c r="N51" t="s">
        <v>26</v>
      </c>
      <c r="O51" t="s">
        <v>30</v>
      </c>
      <c r="P51" t="s">
        <v>25</v>
      </c>
      <c r="Q51">
        <v>12</v>
      </c>
      <c r="R51">
        <v>60</v>
      </c>
      <c r="S51" t="s">
        <v>27</v>
      </c>
    </row>
    <row r="52" spans="1:19" x14ac:dyDescent="0.35">
      <c r="A52" t="s">
        <v>81</v>
      </c>
      <c r="B52">
        <v>56</v>
      </c>
      <c r="C52" t="s">
        <v>176</v>
      </c>
      <c r="D52">
        <v>114</v>
      </c>
      <c r="E52" t="s">
        <v>177</v>
      </c>
      <c r="F52" t="s">
        <v>22</v>
      </c>
      <c r="G52" t="s">
        <v>23</v>
      </c>
      <c r="H52">
        <v>150</v>
      </c>
      <c r="I52" t="s">
        <v>178</v>
      </c>
      <c r="J52" t="s">
        <v>26</v>
      </c>
      <c r="K52">
        <v>3</v>
      </c>
      <c r="L52">
        <v>3</v>
      </c>
      <c r="M52" t="s">
        <v>25</v>
      </c>
      <c r="N52" t="s">
        <v>26</v>
      </c>
      <c r="O52" t="s">
        <v>30</v>
      </c>
      <c r="P52" t="s">
        <v>25</v>
      </c>
      <c r="Q52">
        <v>16</v>
      </c>
      <c r="R52">
        <f>2*95</f>
        <v>190</v>
      </c>
      <c r="S52" t="s">
        <v>27</v>
      </c>
    </row>
  </sheetData>
  <phoneticPr fontId="1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C9ABC6-DFF0-4659-93F6-38DBA28D71DE}">
  <dimension ref="A1:S52"/>
  <sheetViews>
    <sheetView workbookViewId="0"/>
  </sheetViews>
  <sheetFormatPr defaultColWidth="8.81640625" defaultRowHeight="14.5" x14ac:dyDescent="0.35"/>
  <cols>
    <col min="1" max="1" width="16.26953125" customWidth="1"/>
    <col min="2" max="2" width="8.81640625" bestFit="1" customWidth="1"/>
    <col min="3" max="3" width="17.453125" customWidth="1"/>
    <col min="4" max="4" width="15.453125" bestFit="1" customWidth="1"/>
    <col min="5" max="5" width="9.26953125" customWidth="1"/>
    <col min="6" max="6" width="13.1796875" customWidth="1"/>
    <col min="7" max="7" width="17.81640625" customWidth="1"/>
    <col min="8" max="8" width="13.453125" customWidth="1"/>
    <col min="9" max="9" width="17.453125" customWidth="1"/>
    <col min="10" max="10" width="9.1796875"/>
    <col min="11" max="11" width="17.453125" customWidth="1"/>
    <col min="18" max="18" width="9.1796875"/>
  </cols>
  <sheetData>
    <row r="1" spans="1:19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9" x14ac:dyDescent="0.35">
      <c r="A2" t="s">
        <v>19</v>
      </c>
      <c r="B2">
        <v>1</v>
      </c>
      <c r="C2" t="s">
        <v>174</v>
      </c>
      <c r="D2">
        <v>115</v>
      </c>
      <c r="E2" t="s">
        <v>179</v>
      </c>
      <c r="F2" t="s">
        <v>22</v>
      </c>
      <c r="G2" t="s">
        <v>25</v>
      </c>
      <c r="H2" t="s">
        <v>26</v>
      </c>
      <c r="I2" t="s">
        <v>26</v>
      </c>
      <c r="J2" t="s">
        <v>26</v>
      </c>
      <c r="K2" t="s">
        <v>26</v>
      </c>
      <c r="L2" t="s">
        <v>26</v>
      </c>
      <c r="M2" t="s">
        <v>26</v>
      </c>
      <c r="N2" t="s">
        <v>26</v>
      </c>
      <c r="O2" t="s">
        <v>26</v>
      </c>
      <c r="P2" t="s">
        <v>26</v>
      </c>
      <c r="Q2" t="s">
        <v>26</v>
      </c>
      <c r="R2" t="s">
        <v>26</v>
      </c>
      <c r="S2" t="s">
        <v>26</v>
      </c>
    </row>
    <row r="3" spans="1:19" x14ac:dyDescent="0.35">
      <c r="A3" t="s">
        <v>28</v>
      </c>
      <c r="B3">
        <v>2</v>
      </c>
      <c r="C3" t="s">
        <v>174</v>
      </c>
      <c r="D3">
        <v>115</v>
      </c>
      <c r="E3" t="s">
        <v>179</v>
      </c>
      <c r="F3" t="s">
        <v>22</v>
      </c>
      <c r="G3" t="s">
        <v>25</v>
      </c>
      <c r="H3" t="s">
        <v>26</v>
      </c>
      <c r="I3" t="s">
        <v>26</v>
      </c>
      <c r="J3" t="s">
        <v>26</v>
      </c>
      <c r="K3" t="s">
        <v>26</v>
      </c>
      <c r="L3" t="s">
        <v>26</v>
      </c>
      <c r="M3" t="s">
        <v>26</v>
      </c>
      <c r="N3" t="s">
        <v>26</v>
      </c>
      <c r="O3" t="s">
        <v>26</v>
      </c>
      <c r="P3" t="s">
        <v>26</v>
      </c>
      <c r="Q3" t="s">
        <v>26</v>
      </c>
      <c r="R3" t="s">
        <v>26</v>
      </c>
      <c r="S3" t="s">
        <v>26</v>
      </c>
    </row>
    <row r="4" spans="1:19" x14ac:dyDescent="0.35">
      <c r="A4" t="s">
        <v>32</v>
      </c>
      <c r="B4">
        <v>4</v>
      </c>
      <c r="C4" t="s">
        <v>174</v>
      </c>
      <c r="D4">
        <v>115</v>
      </c>
      <c r="E4" t="s">
        <v>179</v>
      </c>
      <c r="F4" t="s">
        <v>22</v>
      </c>
      <c r="G4" t="s">
        <v>25</v>
      </c>
      <c r="H4" t="s">
        <v>26</v>
      </c>
      <c r="I4" t="s">
        <v>26</v>
      </c>
      <c r="J4" t="s">
        <v>26</v>
      </c>
      <c r="K4" t="s">
        <v>26</v>
      </c>
      <c r="L4" t="s">
        <v>26</v>
      </c>
      <c r="M4" t="s">
        <v>26</v>
      </c>
      <c r="N4" t="s">
        <v>26</v>
      </c>
      <c r="O4" t="s">
        <v>26</v>
      </c>
      <c r="P4" t="s">
        <v>26</v>
      </c>
      <c r="Q4" t="s">
        <v>26</v>
      </c>
      <c r="R4" t="s">
        <v>26</v>
      </c>
      <c r="S4" t="s">
        <v>26</v>
      </c>
    </row>
    <row r="5" spans="1:19" x14ac:dyDescent="0.35">
      <c r="A5" t="s">
        <v>33</v>
      </c>
      <c r="B5">
        <v>5</v>
      </c>
      <c r="C5" t="s">
        <v>174</v>
      </c>
      <c r="D5">
        <v>115</v>
      </c>
      <c r="E5" t="s">
        <v>179</v>
      </c>
      <c r="F5" t="s">
        <v>22</v>
      </c>
      <c r="G5" t="s">
        <v>25</v>
      </c>
      <c r="H5" t="s">
        <v>26</v>
      </c>
      <c r="I5" t="s">
        <v>26</v>
      </c>
      <c r="J5" t="s">
        <v>26</v>
      </c>
      <c r="K5" t="s">
        <v>26</v>
      </c>
      <c r="L5" t="s">
        <v>26</v>
      </c>
      <c r="M5" t="s">
        <v>26</v>
      </c>
      <c r="N5" t="s">
        <v>26</v>
      </c>
      <c r="O5" t="s">
        <v>26</v>
      </c>
      <c r="P5" t="s">
        <v>26</v>
      </c>
      <c r="Q5" t="s">
        <v>26</v>
      </c>
      <c r="R5" t="s">
        <v>26</v>
      </c>
      <c r="S5" t="s">
        <v>26</v>
      </c>
    </row>
    <row r="6" spans="1:19" x14ac:dyDescent="0.35">
      <c r="A6" t="s">
        <v>34</v>
      </c>
      <c r="B6">
        <v>6</v>
      </c>
      <c r="C6" t="s">
        <v>174</v>
      </c>
      <c r="D6">
        <v>115</v>
      </c>
      <c r="E6" t="s">
        <v>179</v>
      </c>
      <c r="F6" t="s">
        <v>22</v>
      </c>
      <c r="G6" t="s">
        <v>25</v>
      </c>
      <c r="H6" t="s">
        <v>26</v>
      </c>
      <c r="I6" t="s">
        <v>26</v>
      </c>
      <c r="J6" t="s">
        <v>26</v>
      </c>
      <c r="K6" t="s">
        <v>26</v>
      </c>
      <c r="L6" t="s">
        <v>26</v>
      </c>
      <c r="M6" t="s">
        <v>26</v>
      </c>
      <c r="N6" t="s">
        <v>26</v>
      </c>
      <c r="O6" t="s">
        <v>26</v>
      </c>
      <c r="P6" t="s">
        <v>26</v>
      </c>
      <c r="Q6" t="s">
        <v>26</v>
      </c>
      <c r="R6" t="s">
        <v>26</v>
      </c>
      <c r="S6" t="s">
        <v>26</v>
      </c>
    </row>
    <row r="7" spans="1:19" x14ac:dyDescent="0.35">
      <c r="A7" t="s">
        <v>35</v>
      </c>
      <c r="B7">
        <v>8</v>
      </c>
      <c r="C7" t="s">
        <v>174</v>
      </c>
      <c r="D7">
        <v>115</v>
      </c>
      <c r="E7" t="s">
        <v>179</v>
      </c>
      <c r="F7" t="s">
        <v>22</v>
      </c>
      <c r="G7" t="s">
        <v>25</v>
      </c>
      <c r="H7" t="s">
        <v>26</v>
      </c>
      <c r="I7" t="s">
        <v>26</v>
      </c>
      <c r="J7" t="s">
        <v>26</v>
      </c>
      <c r="K7" t="s">
        <v>26</v>
      </c>
      <c r="L7" t="s">
        <v>26</v>
      </c>
      <c r="M7" t="s">
        <v>26</v>
      </c>
      <c r="N7" t="s">
        <v>26</v>
      </c>
      <c r="O7" t="s">
        <v>26</v>
      </c>
      <c r="P7" t="s">
        <v>26</v>
      </c>
      <c r="Q7" t="s">
        <v>26</v>
      </c>
      <c r="R7" t="s">
        <v>26</v>
      </c>
      <c r="S7" t="s">
        <v>26</v>
      </c>
    </row>
    <row r="8" spans="1:19" x14ac:dyDescent="0.35">
      <c r="A8" t="s">
        <v>36</v>
      </c>
      <c r="B8">
        <v>9</v>
      </c>
      <c r="C8" t="s">
        <v>174</v>
      </c>
      <c r="D8">
        <v>115</v>
      </c>
      <c r="E8" t="s">
        <v>179</v>
      </c>
      <c r="F8" t="s">
        <v>22</v>
      </c>
      <c r="G8" t="s">
        <v>25</v>
      </c>
      <c r="H8" t="s">
        <v>26</v>
      </c>
      <c r="I8" t="s">
        <v>26</v>
      </c>
      <c r="J8" t="s">
        <v>26</v>
      </c>
      <c r="K8" t="s">
        <v>26</v>
      </c>
      <c r="L8" t="s">
        <v>26</v>
      </c>
      <c r="M8" t="s">
        <v>26</v>
      </c>
      <c r="N8" t="s">
        <v>26</v>
      </c>
      <c r="O8" t="s">
        <v>26</v>
      </c>
      <c r="P8" t="s">
        <v>26</v>
      </c>
      <c r="Q8" t="s">
        <v>26</v>
      </c>
      <c r="R8" t="s">
        <v>26</v>
      </c>
      <c r="S8" t="s">
        <v>26</v>
      </c>
    </row>
    <row r="9" spans="1:19" x14ac:dyDescent="0.35">
      <c r="A9" t="s">
        <v>37</v>
      </c>
      <c r="B9">
        <v>10</v>
      </c>
      <c r="C9" t="s">
        <v>174</v>
      </c>
      <c r="D9">
        <v>115</v>
      </c>
      <c r="E9" t="s">
        <v>179</v>
      </c>
      <c r="F9" t="s">
        <v>22</v>
      </c>
      <c r="G9" t="s">
        <v>25</v>
      </c>
      <c r="H9" t="s">
        <v>26</v>
      </c>
      <c r="I9" t="s">
        <v>26</v>
      </c>
      <c r="J9" t="s">
        <v>26</v>
      </c>
      <c r="K9" t="s">
        <v>26</v>
      </c>
      <c r="L9" t="s">
        <v>26</v>
      </c>
      <c r="M9" t="s">
        <v>26</v>
      </c>
      <c r="N9" t="s">
        <v>26</v>
      </c>
      <c r="O9" t="s">
        <v>26</v>
      </c>
      <c r="P9" t="s">
        <v>26</v>
      </c>
      <c r="Q9" t="s">
        <v>26</v>
      </c>
      <c r="R9" t="s">
        <v>26</v>
      </c>
      <c r="S9" t="s">
        <v>26</v>
      </c>
    </row>
    <row r="10" spans="1:19" x14ac:dyDescent="0.35">
      <c r="A10" t="s">
        <v>38</v>
      </c>
      <c r="B10">
        <v>11</v>
      </c>
      <c r="C10" t="s">
        <v>174</v>
      </c>
      <c r="D10">
        <v>115</v>
      </c>
      <c r="E10" t="s">
        <v>179</v>
      </c>
      <c r="F10" t="s">
        <v>22</v>
      </c>
      <c r="G10" t="s">
        <v>25</v>
      </c>
      <c r="H10" t="s">
        <v>26</v>
      </c>
      <c r="I10" t="s">
        <v>26</v>
      </c>
      <c r="J10" t="s">
        <v>26</v>
      </c>
      <c r="K10" t="s">
        <v>26</v>
      </c>
      <c r="L10" t="s">
        <v>26</v>
      </c>
      <c r="M10" t="s">
        <v>26</v>
      </c>
      <c r="N10" t="s">
        <v>26</v>
      </c>
      <c r="O10" t="s">
        <v>26</v>
      </c>
      <c r="P10" t="s">
        <v>26</v>
      </c>
      <c r="Q10" t="s">
        <v>26</v>
      </c>
      <c r="R10" t="s">
        <v>26</v>
      </c>
      <c r="S10" t="s">
        <v>26</v>
      </c>
    </row>
    <row r="11" spans="1:19" x14ac:dyDescent="0.35">
      <c r="A11" t="s">
        <v>39</v>
      </c>
      <c r="B11">
        <v>12</v>
      </c>
      <c r="C11" t="s">
        <v>174</v>
      </c>
      <c r="D11">
        <v>115</v>
      </c>
      <c r="E11" t="s">
        <v>179</v>
      </c>
      <c r="F11" t="s">
        <v>22</v>
      </c>
      <c r="G11" t="s">
        <v>25</v>
      </c>
      <c r="H11" t="s">
        <v>26</v>
      </c>
      <c r="I11" t="s">
        <v>26</v>
      </c>
      <c r="J11" t="s">
        <v>26</v>
      </c>
      <c r="K11" t="s">
        <v>26</v>
      </c>
      <c r="L11" t="s">
        <v>26</v>
      </c>
      <c r="M11" t="s">
        <v>26</v>
      </c>
      <c r="N11" t="s">
        <v>26</v>
      </c>
      <c r="O11" t="s">
        <v>26</v>
      </c>
      <c r="P11" t="s">
        <v>26</v>
      </c>
      <c r="Q11" t="s">
        <v>26</v>
      </c>
      <c r="R11" t="s">
        <v>26</v>
      </c>
      <c r="S11" t="s">
        <v>26</v>
      </c>
    </row>
    <row r="12" spans="1:19" x14ac:dyDescent="0.35">
      <c r="A12" t="s">
        <v>40</v>
      </c>
      <c r="B12">
        <v>13</v>
      </c>
      <c r="C12" t="s">
        <v>174</v>
      </c>
      <c r="D12">
        <v>115</v>
      </c>
      <c r="E12" t="s">
        <v>179</v>
      </c>
      <c r="F12" t="s">
        <v>22</v>
      </c>
      <c r="G12" t="s">
        <v>25</v>
      </c>
      <c r="H12" t="s">
        <v>26</v>
      </c>
      <c r="I12" t="s">
        <v>26</v>
      </c>
      <c r="J12" t="s">
        <v>26</v>
      </c>
      <c r="K12" t="s">
        <v>26</v>
      </c>
      <c r="L12" t="s">
        <v>26</v>
      </c>
      <c r="M12" t="s">
        <v>26</v>
      </c>
      <c r="N12" t="s">
        <v>26</v>
      </c>
      <c r="O12" t="s">
        <v>26</v>
      </c>
      <c r="P12" t="s">
        <v>26</v>
      </c>
      <c r="Q12" t="s">
        <v>26</v>
      </c>
      <c r="R12" t="s">
        <v>26</v>
      </c>
      <c r="S12" t="s">
        <v>26</v>
      </c>
    </row>
    <row r="13" spans="1:19" x14ac:dyDescent="0.35">
      <c r="A13" t="s">
        <v>41</v>
      </c>
      <c r="B13">
        <v>15</v>
      </c>
      <c r="C13" t="s">
        <v>174</v>
      </c>
      <c r="D13">
        <v>115</v>
      </c>
      <c r="E13" t="s">
        <v>179</v>
      </c>
      <c r="F13" t="s">
        <v>22</v>
      </c>
      <c r="G13" t="s">
        <v>25</v>
      </c>
      <c r="H13" t="s">
        <v>26</v>
      </c>
      <c r="I13" t="s">
        <v>26</v>
      </c>
      <c r="J13" t="s">
        <v>26</v>
      </c>
      <c r="K13" t="s">
        <v>26</v>
      </c>
      <c r="L13" t="s">
        <v>26</v>
      </c>
      <c r="M13" t="s">
        <v>26</v>
      </c>
      <c r="N13" t="s">
        <v>26</v>
      </c>
      <c r="O13" t="s">
        <v>26</v>
      </c>
      <c r="P13" t="s">
        <v>26</v>
      </c>
      <c r="Q13" t="s">
        <v>26</v>
      </c>
      <c r="R13" t="s">
        <v>26</v>
      </c>
      <c r="S13" t="s">
        <v>26</v>
      </c>
    </row>
    <row r="14" spans="1:19" x14ac:dyDescent="0.35">
      <c r="A14" t="s">
        <v>42</v>
      </c>
      <c r="B14">
        <v>16</v>
      </c>
      <c r="C14" t="s">
        <v>174</v>
      </c>
      <c r="D14">
        <v>115</v>
      </c>
      <c r="E14" t="s">
        <v>179</v>
      </c>
      <c r="F14" t="s">
        <v>22</v>
      </c>
      <c r="G14" t="s">
        <v>23</v>
      </c>
      <c r="H14">
        <v>450</v>
      </c>
      <c r="I14" t="s">
        <v>29</v>
      </c>
      <c r="J14">
        <v>500</v>
      </c>
      <c r="K14">
        <v>5</v>
      </c>
      <c r="L14">
        <v>3</v>
      </c>
      <c r="M14" t="s">
        <v>25</v>
      </c>
      <c r="N14" t="s">
        <v>26</v>
      </c>
      <c r="O14" t="s">
        <v>25</v>
      </c>
      <c r="P14" t="s">
        <v>25</v>
      </c>
      <c r="Q14">
        <v>30</v>
      </c>
      <c r="R14">
        <v>300</v>
      </c>
      <c r="S14" t="s">
        <v>25</v>
      </c>
    </row>
    <row r="15" spans="1:19" x14ac:dyDescent="0.35">
      <c r="A15" t="s">
        <v>43</v>
      </c>
      <c r="B15">
        <v>17</v>
      </c>
      <c r="C15" t="s">
        <v>174</v>
      </c>
      <c r="D15">
        <v>115</v>
      </c>
      <c r="E15" t="s">
        <v>179</v>
      </c>
      <c r="F15" t="s">
        <v>22</v>
      </c>
      <c r="G15" t="s">
        <v>25</v>
      </c>
      <c r="H15" t="s">
        <v>26</v>
      </c>
      <c r="I15" t="s">
        <v>26</v>
      </c>
      <c r="J15" t="s">
        <v>26</v>
      </c>
      <c r="K15" t="s">
        <v>26</v>
      </c>
      <c r="L15" t="s">
        <v>26</v>
      </c>
      <c r="M15" t="s">
        <v>26</v>
      </c>
      <c r="N15" t="s">
        <v>26</v>
      </c>
      <c r="O15" t="s">
        <v>26</v>
      </c>
      <c r="P15" t="s">
        <v>26</v>
      </c>
      <c r="Q15" t="s">
        <v>26</v>
      </c>
      <c r="R15" t="s">
        <v>26</v>
      </c>
      <c r="S15" t="s">
        <v>26</v>
      </c>
    </row>
    <row r="16" spans="1:19" x14ac:dyDescent="0.35">
      <c r="A16" t="s">
        <v>44</v>
      </c>
      <c r="B16">
        <v>18</v>
      </c>
      <c r="C16" t="s">
        <v>174</v>
      </c>
      <c r="D16">
        <v>115</v>
      </c>
      <c r="E16" t="s">
        <v>179</v>
      </c>
      <c r="F16" t="s">
        <v>22</v>
      </c>
      <c r="G16" t="s">
        <v>25</v>
      </c>
      <c r="H16" t="s">
        <v>26</v>
      </c>
      <c r="I16" t="s">
        <v>26</v>
      </c>
      <c r="J16" t="s">
        <v>26</v>
      </c>
      <c r="K16" t="s">
        <v>26</v>
      </c>
      <c r="L16" t="s">
        <v>26</v>
      </c>
      <c r="M16" t="s">
        <v>26</v>
      </c>
      <c r="N16" t="s">
        <v>26</v>
      </c>
      <c r="O16" t="s">
        <v>26</v>
      </c>
      <c r="P16" t="s">
        <v>26</v>
      </c>
      <c r="Q16" t="s">
        <v>26</v>
      </c>
      <c r="R16" t="s">
        <v>26</v>
      </c>
      <c r="S16" t="s">
        <v>26</v>
      </c>
    </row>
    <row r="17" spans="1:19" x14ac:dyDescent="0.35">
      <c r="A17" t="s">
        <v>45</v>
      </c>
      <c r="B17">
        <v>19</v>
      </c>
      <c r="C17" t="s">
        <v>174</v>
      </c>
      <c r="D17">
        <v>115</v>
      </c>
      <c r="E17" t="s">
        <v>179</v>
      </c>
      <c r="F17" t="s">
        <v>22</v>
      </c>
      <c r="G17" t="s">
        <v>25</v>
      </c>
      <c r="H17" t="s">
        <v>26</v>
      </c>
      <c r="I17" t="s">
        <v>26</v>
      </c>
      <c r="J17" t="s">
        <v>26</v>
      </c>
      <c r="K17" t="s">
        <v>26</v>
      </c>
      <c r="L17" t="s">
        <v>26</v>
      </c>
      <c r="M17" t="s">
        <v>26</v>
      </c>
      <c r="N17" t="s">
        <v>26</v>
      </c>
      <c r="O17" t="s">
        <v>26</v>
      </c>
      <c r="P17" t="s">
        <v>26</v>
      </c>
      <c r="Q17" t="s">
        <v>26</v>
      </c>
      <c r="R17" t="s">
        <v>26</v>
      </c>
      <c r="S17" t="s">
        <v>26</v>
      </c>
    </row>
    <row r="18" spans="1:19" x14ac:dyDescent="0.35">
      <c r="A18" t="s">
        <v>46</v>
      </c>
      <c r="B18">
        <v>20</v>
      </c>
      <c r="C18" t="s">
        <v>174</v>
      </c>
      <c r="D18">
        <v>115</v>
      </c>
      <c r="E18" t="s">
        <v>179</v>
      </c>
      <c r="F18" t="s">
        <v>22</v>
      </c>
      <c r="G18" t="s">
        <v>25</v>
      </c>
      <c r="H18" t="s">
        <v>26</v>
      </c>
      <c r="I18" t="s">
        <v>26</v>
      </c>
      <c r="J18" t="s">
        <v>26</v>
      </c>
      <c r="K18" t="s">
        <v>26</v>
      </c>
      <c r="L18" t="s">
        <v>26</v>
      </c>
      <c r="M18" t="s">
        <v>26</v>
      </c>
      <c r="N18" t="s">
        <v>26</v>
      </c>
      <c r="O18" t="s">
        <v>26</v>
      </c>
      <c r="P18" t="s">
        <v>26</v>
      </c>
      <c r="Q18" t="s">
        <v>26</v>
      </c>
      <c r="R18" t="s">
        <v>26</v>
      </c>
      <c r="S18" t="s">
        <v>26</v>
      </c>
    </row>
    <row r="19" spans="1:19" x14ac:dyDescent="0.35">
      <c r="A19" t="s">
        <v>47</v>
      </c>
      <c r="B19">
        <v>21</v>
      </c>
      <c r="C19" t="s">
        <v>174</v>
      </c>
      <c r="D19">
        <v>115</v>
      </c>
      <c r="E19" t="s">
        <v>179</v>
      </c>
      <c r="F19" t="s">
        <v>22</v>
      </c>
      <c r="G19" t="s">
        <v>25</v>
      </c>
      <c r="H19" t="s">
        <v>26</v>
      </c>
      <c r="I19" t="s">
        <v>26</v>
      </c>
      <c r="J19" t="s">
        <v>26</v>
      </c>
      <c r="K19" t="s">
        <v>26</v>
      </c>
      <c r="L19" t="s">
        <v>26</v>
      </c>
      <c r="M19" t="s">
        <v>26</v>
      </c>
      <c r="N19" t="s">
        <v>26</v>
      </c>
      <c r="O19" t="s">
        <v>26</v>
      </c>
      <c r="P19" t="s">
        <v>26</v>
      </c>
      <c r="Q19" t="s">
        <v>26</v>
      </c>
      <c r="R19" t="s">
        <v>26</v>
      </c>
      <c r="S19" t="s">
        <v>26</v>
      </c>
    </row>
    <row r="20" spans="1:19" x14ac:dyDescent="0.35">
      <c r="A20" t="s">
        <v>48</v>
      </c>
      <c r="B20">
        <v>22</v>
      </c>
      <c r="C20" t="s">
        <v>174</v>
      </c>
      <c r="D20">
        <v>115</v>
      </c>
      <c r="E20" t="s">
        <v>179</v>
      </c>
      <c r="F20" t="s">
        <v>22</v>
      </c>
      <c r="G20" t="s">
        <v>25</v>
      </c>
      <c r="H20" t="s">
        <v>26</v>
      </c>
      <c r="I20" t="s">
        <v>26</v>
      </c>
      <c r="J20" t="s">
        <v>26</v>
      </c>
      <c r="K20" t="s">
        <v>26</v>
      </c>
      <c r="L20" t="s">
        <v>26</v>
      </c>
      <c r="M20" t="s">
        <v>26</v>
      </c>
      <c r="N20" t="s">
        <v>26</v>
      </c>
      <c r="O20" t="s">
        <v>26</v>
      </c>
      <c r="P20" t="s">
        <v>26</v>
      </c>
      <c r="Q20" t="s">
        <v>26</v>
      </c>
      <c r="R20" t="s">
        <v>26</v>
      </c>
      <c r="S20" t="s">
        <v>26</v>
      </c>
    </row>
    <row r="21" spans="1:19" x14ac:dyDescent="0.35">
      <c r="A21" t="s">
        <v>49</v>
      </c>
      <c r="B21">
        <v>23</v>
      </c>
      <c r="C21" t="s">
        <v>174</v>
      </c>
      <c r="D21">
        <v>115</v>
      </c>
      <c r="E21" t="s">
        <v>179</v>
      </c>
      <c r="F21" t="s">
        <v>22</v>
      </c>
      <c r="G21" t="s">
        <v>23</v>
      </c>
      <c r="H21">
        <v>100</v>
      </c>
      <c r="I21" t="s">
        <v>29</v>
      </c>
      <c r="J21">
        <v>2000</v>
      </c>
      <c r="K21">
        <v>5</v>
      </c>
      <c r="L21">
        <v>1</v>
      </c>
      <c r="M21" t="s">
        <v>30</v>
      </c>
      <c r="N21">
        <v>18</v>
      </c>
      <c r="O21" t="s">
        <v>30</v>
      </c>
      <c r="P21" t="s">
        <v>25</v>
      </c>
      <c r="Q21">
        <v>0</v>
      </c>
      <c r="R21">
        <v>0</v>
      </c>
      <c r="S21" t="s">
        <v>25</v>
      </c>
    </row>
    <row r="22" spans="1:19" x14ac:dyDescent="0.35">
      <c r="A22" t="s">
        <v>50</v>
      </c>
      <c r="B22">
        <v>24</v>
      </c>
      <c r="C22" t="s">
        <v>174</v>
      </c>
      <c r="D22">
        <v>115</v>
      </c>
      <c r="E22" t="s">
        <v>179</v>
      </c>
      <c r="F22" t="s">
        <v>22</v>
      </c>
      <c r="G22" t="s">
        <v>25</v>
      </c>
      <c r="H22" t="s">
        <v>26</v>
      </c>
      <c r="I22" t="s">
        <v>26</v>
      </c>
      <c r="J22" t="s">
        <v>26</v>
      </c>
      <c r="K22" t="s">
        <v>26</v>
      </c>
      <c r="L22" t="s">
        <v>26</v>
      </c>
      <c r="M22" t="s">
        <v>26</v>
      </c>
      <c r="N22" t="s">
        <v>26</v>
      </c>
      <c r="O22" t="s">
        <v>26</v>
      </c>
      <c r="P22" t="s">
        <v>26</v>
      </c>
      <c r="Q22" t="s">
        <v>26</v>
      </c>
      <c r="R22" t="s">
        <v>26</v>
      </c>
      <c r="S22" t="s">
        <v>26</v>
      </c>
    </row>
    <row r="23" spans="1:19" x14ac:dyDescent="0.35">
      <c r="A23" t="s">
        <v>51</v>
      </c>
      <c r="B23">
        <v>25</v>
      </c>
      <c r="C23" t="s">
        <v>174</v>
      </c>
      <c r="D23">
        <v>115</v>
      </c>
      <c r="E23" t="s">
        <v>179</v>
      </c>
      <c r="F23" t="s">
        <v>22</v>
      </c>
      <c r="G23" t="s">
        <v>25</v>
      </c>
      <c r="H23" t="s">
        <v>26</v>
      </c>
      <c r="I23" t="s">
        <v>26</v>
      </c>
      <c r="J23" t="s">
        <v>26</v>
      </c>
      <c r="K23" t="s">
        <v>26</v>
      </c>
      <c r="L23" t="s">
        <v>26</v>
      </c>
      <c r="M23" t="s">
        <v>26</v>
      </c>
      <c r="N23" t="s">
        <v>26</v>
      </c>
      <c r="O23" t="s">
        <v>26</v>
      </c>
      <c r="P23" t="s">
        <v>26</v>
      </c>
      <c r="Q23" t="s">
        <v>26</v>
      </c>
      <c r="R23" t="s">
        <v>26</v>
      </c>
      <c r="S23" t="s">
        <v>26</v>
      </c>
    </row>
    <row r="24" spans="1:19" x14ac:dyDescent="0.35">
      <c r="A24" t="s">
        <v>52</v>
      </c>
      <c r="B24">
        <v>26</v>
      </c>
      <c r="C24" t="s">
        <v>174</v>
      </c>
      <c r="D24">
        <v>115</v>
      </c>
      <c r="E24" t="s">
        <v>179</v>
      </c>
      <c r="F24" t="s">
        <v>22</v>
      </c>
      <c r="G24" t="s">
        <v>25</v>
      </c>
      <c r="H24">
        <v>95</v>
      </c>
      <c r="I24" t="s">
        <v>29</v>
      </c>
      <c r="J24">
        <v>500</v>
      </c>
      <c r="K24">
        <v>5</v>
      </c>
      <c r="L24">
        <v>1</v>
      </c>
      <c r="M24" t="s">
        <v>25</v>
      </c>
      <c r="N24">
        <v>18</v>
      </c>
      <c r="O24" t="s">
        <v>30</v>
      </c>
      <c r="P24" t="s">
        <v>25</v>
      </c>
      <c r="Q24">
        <v>35</v>
      </c>
      <c r="R24">
        <v>80</v>
      </c>
      <c r="S24" t="s">
        <v>25</v>
      </c>
    </row>
    <row r="25" spans="1:19" x14ac:dyDescent="0.35">
      <c r="A25" t="s">
        <v>53</v>
      </c>
      <c r="B25">
        <v>27</v>
      </c>
      <c r="C25" t="s">
        <v>174</v>
      </c>
      <c r="D25">
        <v>115</v>
      </c>
      <c r="E25" t="s">
        <v>179</v>
      </c>
      <c r="F25" t="s">
        <v>22</v>
      </c>
      <c r="G25" t="s">
        <v>23</v>
      </c>
      <c r="H25">
        <v>253.25</v>
      </c>
      <c r="I25" t="s">
        <v>29</v>
      </c>
      <c r="K25">
        <v>5</v>
      </c>
      <c r="L25">
        <v>2</v>
      </c>
      <c r="M25" t="s">
        <v>30</v>
      </c>
      <c r="N25" t="s">
        <v>26</v>
      </c>
      <c r="O25" t="s">
        <v>30</v>
      </c>
      <c r="P25" t="s">
        <v>25</v>
      </c>
      <c r="Q25">
        <v>50</v>
      </c>
      <c r="R25">
        <v>300</v>
      </c>
      <c r="S25" t="s">
        <v>25</v>
      </c>
    </row>
    <row r="26" spans="1:19" x14ac:dyDescent="0.35">
      <c r="A26" t="s">
        <v>54</v>
      </c>
      <c r="B26">
        <v>28</v>
      </c>
      <c r="C26" t="s">
        <v>174</v>
      </c>
      <c r="D26">
        <v>115</v>
      </c>
      <c r="E26" t="s">
        <v>179</v>
      </c>
      <c r="F26" t="s">
        <v>22</v>
      </c>
      <c r="G26" t="s">
        <v>25</v>
      </c>
      <c r="H26" t="s">
        <v>26</v>
      </c>
      <c r="I26" t="s">
        <v>26</v>
      </c>
      <c r="J26" t="s">
        <v>26</v>
      </c>
      <c r="K26" t="s">
        <v>26</v>
      </c>
      <c r="L26" t="s">
        <v>26</v>
      </c>
      <c r="M26" t="s">
        <v>26</v>
      </c>
      <c r="N26" t="s">
        <v>26</v>
      </c>
      <c r="O26" t="s">
        <v>26</v>
      </c>
      <c r="P26" t="s">
        <v>26</v>
      </c>
      <c r="Q26" t="s">
        <v>26</v>
      </c>
      <c r="R26" t="s">
        <v>26</v>
      </c>
      <c r="S26" t="s">
        <v>26</v>
      </c>
    </row>
    <row r="27" spans="1:19" x14ac:dyDescent="0.35">
      <c r="A27" t="s">
        <v>55</v>
      </c>
      <c r="B27">
        <v>29</v>
      </c>
      <c r="C27" t="s">
        <v>174</v>
      </c>
      <c r="D27">
        <v>115</v>
      </c>
      <c r="E27" t="s">
        <v>179</v>
      </c>
      <c r="F27" t="s">
        <v>22</v>
      </c>
      <c r="G27" t="s">
        <v>25</v>
      </c>
      <c r="H27" t="s">
        <v>26</v>
      </c>
      <c r="I27" t="s">
        <v>26</v>
      </c>
      <c r="J27" t="s">
        <v>26</v>
      </c>
      <c r="K27" t="s">
        <v>26</v>
      </c>
      <c r="L27" t="s">
        <v>26</v>
      </c>
      <c r="M27" t="s">
        <v>26</v>
      </c>
      <c r="N27" t="s">
        <v>26</v>
      </c>
      <c r="O27" t="s">
        <v>26</v>
      </c>
      <c r="P27" t="s">
        <v>26</v>
      </c>
      <c r="Q27" t="s">
        <v>26</v>
      </c>
      <c r="R27" t="s">
        <v>26</v>
      </c>
      <c r="S27" t="s">
        <v>26</v>
      </c>
    </row>
    <row r="28" spans="1:19" x14ac:dyDescent="0.35">
      <c r="A28" t="s">
        <v>56</v>
      </c>
      <c r="B28">
        <v>30</v>
      </c>
      <c r="C28" t="s">
        <v>174</v>
      </c>
      <c r="D28">
        <v>115</v>
      </c>
      <c r="E28" t="s">
        <v>179</v>
      </c>
      <c r="F28" t="s">
        <v>22</v>
      </c>
      <c r="G28" t="s">
        <v>25</v>
      </c>
      <c r="H28" t="s">
        <v>26</v>
      </c>
      <c r="I28" t="s">
        <v>26</v>
      </c>
      <c r="J28" t="s">
        <v>26</v>
      </c>
      <c r="K28" t="s">
        <v>26</v>
      </c>
      <c r="L28" t="s">
        <v>26</v>
      </c>
      <c r="M28" t="s">
        <v>26</v>
      </c>
      <c r="N28" t="s">
        <v>26</v>
      </c>
      <c r="O28" t="s">
        <v>26</v>
      </c>
      <c r="P28" t="s">
        <v>26</v>
      </c>
      <c r="Q28" t="s">
        <v>26</v>
      </c>
      <c r="R28" t="s">
        <v>26</v>
      </c>
      <c r="S28" t="s">
        <v>26</v>
      </c>
    </row>
    <row r="29" spans="1:19" x14ac:dyDescent="0.35">
      <c r="A29" t="s">
        <v>57</v>
      </c>
      <c r="B29">
        <v>31</v>
      </c>
      <c r="C29" t="s">
        <v>174</v>
      </c>
      <c r="D29">
        <v>115</v>
      </c>
      <c r="E29" t="s">
        <v>179</v>
      </c>
      <c r="F29" t="s">
        <v>22</v>
      </c>
      <c r="G29" t="s">
        <v>25</v>
      </c>
      <c r="H29" t="s">
        <v>26</v>
      </c>
      <c r="I29" t="s">
        <v>26</v>
      </c>
      <c r="J29" t="s">
        <v>26</v>
      </c>
      <c r="K29" t="s">
        <v>26</v>
      </c>
      <c r="L29" t="s">
        <v>26</v>
      </c>
      <c r="M29" t="s">
        <v>26</v>
      </c>
      <c r="N29" t="s">
        <v>26</v>
      </c>
      <c r="O29" t="s">
        <v>26</v>
      </c>
      <c r="P29" t="s">
        <v>26</v>
      </c>
      <c r="Q29" t="s">
        <v>26</v>
      </c>
      <c r="R29" t="s">
        <v>26</v>
      </c>
      <c r="S29" t="s">
        <v>26</v>
      </c>
    </row>
    <row r="30" spans="1:19" x14ac:dyDescent="0.35">
      <c r="A30" t="s">
        <v>58</v>
      </c>
      <c r="B30">
        <v>32</v>
      </c>
      <c r="C30" t="s">
        <v>174</v>
      </c>
      <c r="D30">
        <v>115</v>
      </c>
      <c r="E30" t="s">
        <v>179</v>
      </c>
      <c r="F30" t="s">
        <v>22</v>
      </c>
      <c r="G30" t="s">
        <v>23</v>
      </c>
      <c r="H30">
        <v>1000</v>
      </c>
      <c r="I30" t="s">
        <v>29</v>
      </c>
      <c r="J30">
        <v>1500</v>
      </c>
      <c r="K30">
        <v>5</v>
      </c>
      <c r="L30">
        <v>2</v>
      </c>
      <c r="M30" t="s">
        <v>25</v>
      </c>
      <c r="N30">
        <v>18</v>
      </c>
      <c r="O30" t="s">
        <v>30</v>
      </c>
      <c r="P30" t="s">
        <v>25</v>
      </c>
      <c r="Q30">
        <v>40</v>
      </c>
      <c r="R30">
        <v>600</v>
      </c>
      <c r="S30" t="s">
        <v>25</v>
      </c>
    </row>
    <row r="31" spans="1:19" x14ac:dyDescent="0.35">
      <c r="A31" t="s">
        <v>59</v>
      </c>
      <c r="B31">
        <v>33</v>
      </c>
      <c r="C31" t="s">
        <v>174</v>
      </c>
      <c r="D31">
        <v>115</v>
      </c>
      <c r="E31" t="s">
        <v>179</v>
      </c>
      <c r="F31" t="s">
        <v>22</v>
      </c>
      <c r="G31" t="s">
        <v>25</v>
      </c>
      <c r="H31" t="s">
        <v>26</v>
      </c>
      <c r="I31" t="s">
        <v>26</v>
      </c>
      <c r="J31" t="s">
        <v>26</v>
      </c>
      <c r="K31" t="s">
        <v>26</v>
      </c>
      <c r="L31" t="s">
        <v>26</v>
      </c>
      <c r="M31" t="s">
        <v>26</v>
      </c>
      <c r="N31" t="s">
        <v>26</v>
      </c>
      <c r="O31" t="s">
        <v>26</v>
      </c>
      <c r="P31" t="s">
        <v>26</v>
      </c>
      <c r="Q31" t="s">
        <v>26</v>
      </c>
      <c r="R31" t="s">
        <v>26</v>
      </c>
      <c r="S31" t="s">
        <v>26</v>
      </c>
    </row>
    <row r="32" spans="1:19" x14ac:dyDescent="0.35">
      <c r="A32" t="s">
        <v>60</v>
      </c>
      <c r="B32">
        <v>34</v>
      </c>
      <c r="C32" t="s">
        <v>174</v>
      </c>
      <c r="D32">
        <v>115</v>
      </c>
      <c r="E32" t="s">
        <v>179</v>
      </c>
      <c r="F32" t="s">
        <v>22</v>
      </c>
      <c r="G32" t="s">
        <v>25</v>
      </c>
      <c r="H32" t="s">
        <v>26</v>
      </c>
      <c r="I32" t="s">
        <v>26</v>
      </c>
      <c r="J32" t="s">
        <v>26</v>
      </c>
      <c r="K32" t="s">
        <v>26</v>
      </c>
      <c r="L32" t="s">
        <v>26</v>
      </c>
      <c r="M32" t="s">
        <v>26</v>
      </c>
      <c r="N32" t="s">
        <v>26</v>
      </c>
      <c r="O32" t="s">
        <v>26</v>
      </c>
      <c r="P32" t="s">
        <v>26</v>
      </c>
      <c r="Q32" t="s">
        <v>26</v>
      </c>
      <c r="R32" t="s">
        <v>26</v>
      </c>
      <c r="S32" t="s">
        <v>26</v>
      </c>
    </row>
    <row r="33" spans="1:19" x14ac:dyDescent="0.35">
      <c r="A33" t="s">
        <v>61</v>
      </c>
      <c r="B33">
        <v>35</v>
      </c>
      <c r="C33" t="s">
        <v>174</v>
      </c>
      <c r="D33">
        <v>115</v>
      </c>
      <c r="E33" t="s">
        <v>179</v>
      </c>
      <c r="F33" t="s">
        <v>22</v>
      </c>
      <c r="G33" t="s">
        <v>23</v>
      </c>
      <c r="H33">
        <v>250</v>
      </c>
      <c r="I33" t="s">
        <v>29</v>
      </c>
      <c r="J33">
        <v>1500</v>
      </c>
      <c r="K33">
        <v>5</v>
      </c>
      <c r="L33">
        <v>2</v>
      </c>
      <c r="M33" t="s">
        <v>25</v>
      </c>
      <c r="N33" t="s">
        <v>26</v>
      </c>
      <c r="O33" t="s">
        <v>25</v>
      </c>
      <c r="P33" t="s">
        <v>25</v>
      </c>
      <c r="Q33">
        <v>60</v>
      </c>
      <c r="R33">
        <v>150</v>
      </c>
      <c r="S33" t="s">
        <v>25</v>
      </c>
    </row>
    <row r="34" spans="1:19" x14ac:dyDescent="0.35">
      <c r="A34" t="s">
        <v>62</v>
      </c>
      <c r="B34">
        <v>36</v>
      </c>
      <c r="C34" t="s">
        <v>174</v>
      </c>
      <c r="D34">
        <v>115</v>
      </c>
      <c r="E34" t="s">
        <v>179</v>
      </c>
      <c r="F34" t="s">
        <v>22</v>
      </c>
      <c r="G34" t="s">
        <v>25</v>
      </c>
      <c r="H34" t="s">
        <v>26</v>
      </c>
      <c r="I34" t="s">
        <v>26</v>
      </c>
      <c r="J34" t="s">
        <v>26</v>
      </c>
      <c r="K34" t="s">
        <v>26</v>
      </c>
      <c r="L34" t="s">
        <v>26</v>
      </c>
      <c r="M34" t="s">
        <v>26</v>
      </c>
      <c r="N34" t="s">
        <v>26</v>
      </c>
      <c r="O34" t="s">
        <v>26</v>
      </c>
      <c r="P34" t="s">
        <v>26</v>
      </c>
      <c r="Q34" t="s">
        <v>26</v>
      </c>
      <c r="R34" t="s">
        <v>26</v>
      </c>
      <c r="S34" t="s">
        <v>26</v>
      </c>
    </row>
    <row r="35" spans="1:19" x14ac:dyDescent="0.35">
      <c r="A35" t="s">
        <v>63</v>
      </c>
      <c r="B35">
        <v>37</v>
      </c>
      <c r="C35" t="s">
        <v>174</v>
      </c>
      <c r="D35">
        <v>115</v>
      </c>
      <c r="E35" t="s">
        <v>179</v>
      </c>
      <c r="F35" t="s">
        <v>22</v>
      </c>
      <c r="G35" t="s">
        <v>25</v>
      </c>
      <c r="H35" t="s">
        <v>26</v>
      </c>
      <c r="I35" t="s">
        <v>26</v>
      </c>
      <c r="J35" t="s">
        <v>26</v>
      </c>
      <c r="K35" t="s">
        <v>26</v>
      </c>
      <c r="L35" t="s">
        <v>26</v>
      </c>
      <c r="M35" t="s">
        <v>26</v>
      </c>
      <c r="N35" t="s">
        <v>26</v>
      </c>
      <c r="O35" t="s">
        <v>26</v>
      </c>
      <c r="P35" t="s">
        <v>26</v>
      </c>
      <c r="Q35" t="s">
        <v>26</v>
      </c>
      <c r="R35" t="s">
        <v>26</v>
      </c>
      <c r="S35" t="s">
        <v>26</v>
      </c>
    </row>
    <row r="36" spans="1:19" x14ac:dyDescent="0.35">
      <c r="A36" t="s">
        <v>64</v>
      </c>
      <c r="B36">
        <v>38</v>
      </c>
      <c r="C36" t="s">
        <v>174</v>
      </c>
      <c r="D36">
        <v>115</v>
      </c>
      <c r="E36" t="s">
        <v>179</v>
      </c>
      <c r="F36" t="s">
        <v>22</v>
      </c>
      <c r="G36" t="s">
        <v>25</v>
      </c>
      <c r="H36" t="s">
        <v>26</v>
      </c>
      <c r="I36" t="s">
        <v>26</v>
      </c>
      <c r="J36" t="s">
        <v>26</v>
      </c>
      <c r="K36" t="s">
        <v>26</v>
      </c>
      <c r="L36" t="s">
        <v>26</v>
      </c>
      <c r="M36" t="s">
        <v>26</v>
      </c>
      <c r="N36" t="s">
        <v>26</v>
      </c>
      <c r="O36" t="s">
        <v>26</v>
      </c>
      <c r="P36" t="s">
        <v>26</v>
      </c>
      <c r="Q36" t="s">
        <v>26</v>
      </c>
      <c r="R36" t="s">
        <v>26</v>
      </c>
      <c r="S36" t="s">
        <v>26</v>
      </c>
    </row>
    <row r="37" spans="1:19" x14ac:dyDescent="0.35">
      <c r="A37" t="s">
        <v>65</v>
      </c>
      <c r="B37">
        <v>39</v>
      </c>
      <c r="C37" t="s">
        <v>174</v>
      </c>
      <c r="D37">
        <v>115</v>
      </c>
      <c r="E37" t="s">
        <v>179</v>
      </c>
      <c r="F37" t="s">
        <v>22</v>
      </c>
      <c r="G37" t="s">
        <v>25</v>
      </c>
      <c r="H37" t="s">
        <v>26</v>
      </c>
      <c r="I37" t="s">
        <v>26</v>
      </c>
      <c r="J37" t="s">
        <v>26</v>
      </c>
      <c r="K37" t="s">
        <v>26</v>
      </c>
      <c r="L37" t="s">
        <v>26</v>
      </c>
      <c r="M37" t="s">
        <v>26</v>
      </c>
      <c r="N37" t="s">
        <v>26</v>
      </c>
      <c r="O37" t="s">
        <v>26</v>
      </c>
      <c r="P37" t="s">
        <v>26</v>
      </c>
      <c r="Q37" t="s">
        <v>26</v>
      </c>
      <c r="R37" t="s">
        <v>26</v>
      </c>
      <c r="S37" t="s">
        <v>26</v>
      </c>
    </row>
    <row r="38" spans="1:19" x14ac:dyDescent="0.35">
      <c r="A38" t="s">
        <v>66</v>
      </c>
      <c r="B38">
        <v>40</v>
      </c>
      <c r="C38" t="s">
        <v>174</v>
      </c>
      <c r="D38">
        <v>115</v>
      </c>
      <c r="E38" t="s">
        <v>179</v>
      </c>
      <c r="F38" t="s">
        <v>22</v>
      </c>
      <c r="G38" t="s">
        <v>25</v>
      </c>
      <c r="H38" t="s">
        <v>26</v>
      </c>
      <c r="I38" t="s">
        <v>26</v>
      </c>
      <c r="J38" t="s">
        <v>26</v>
      </c>
      <c r="K38" t="s">
        <v>26</v>
      </c>
      <c r="L38" t="s">
        <v>26</v>
      </c>
      <c r="M38" t="s">
        <v>26</v>
      </c>
      <c r="N38" t="s">
        <v>26</v>
      </c>
      <c r="O38" t="s">
        <v>26</v>
      </c>
      <c r="P38" t="s">
        <v>26</v>
      </c>
      <c r="Q38" t="s">
        <v>26</v>
      </c>
      <c r="R38" t="s">
        <v>26</v>
      </c>
      <c r="S38" t="s">
        <v>26</v>
      </c>
    </row>
    <row r="39" spans="1:19" x14ac:dyDescent="0.35">
      <c r="A39" t="s">
        <v>67</v>
      </c>
      <c r="B39">
        <v>41</v>
      </c>
      <c r="C39" t="s">
        <v>174</v>
      </c>
      <c r="D39">
        <v>115</v>
      </c>
      <c r="E39" t="s">
        <v>179</v>
      </c>
      <c r="F39" t="s">
        <v>22</v>
      </c>
      <c r="G39" t="s">
        <v>23</v>
      </c>
      <c r="H39">
        <v>180</v>
      </c>
      <c r="I39" t="s">
        <v>29</v>
      </c>
      <c r="J39">
        <v>500</v>
      </c>
      <c r="K39">
        <v>5</v>
      </c>
      <c r="L39">
        <v>3</v>
      </c>
      <c r="M39" t="s">
        <v>25</v>
      </c>
      <c r="N39">
        <v>18</v>
      </c>
      <c r="O39" t="s">
        <v>25</v>
      </c>
      <c r="P39" t="s">
        <v>30</v>
      </c>
      <c r="Q39">
        <v>36</v>
      </c>
      <c r="R39">
        <v>230</v>
      </c>
      <c r="S39" t="s">
        <v>25</v>
      </c>
    </row>
    <row r="40" spans="1:19" x14ac:dyDescent="0.35">
      <c r="A40" t="s">
        <v>68</v>
      </c>
      <c r="B40">
        <v>42</v>
      </c>
      <c r="C40" t="s">
        <v>174</v>
      </c>
      <c r="D40">
        <v>115</v>
      </c>
      <c r="E40" t="s">
        <v>179</v>
      </c>
      <c r="F40" t="s">
        <v>22</v>
      </c>
      <c r="G40" t="s">
        <v>25</v>
      </c>
      <c r="H40" t="s">
        <v>26</v>
      </c>
      <c r="I40" t="s">
        <v>26</v>
      </c>
      <c r="J40" t="s">
        <v>26</v>
      </c>
      <c r="K40" t="s">
        <v>26</v>
      </c>
      <c r="L40" t="s">
        <v>26</v>
      </c>
      <c r="M40" t="s">
        <v>26</v>
      </c>
      <c r="N40" t="s">
        <v>26</v>
      </c>
      <c r="O40" t="s">
        <v>26</v>
      </c>
      <c r="P40" t="s">
        <v>26</v>
      </c>
      <c r="Q40" t="s">
        <v>26</v>
      </c>
      <c r="R40" t="s">
        <v>26</v>
      </c>
      <c r="S40" t="s">
        <v>26</v>
      </c>
    </row>
    <row r="41" spans="1:19" x14ac:dyDescent="0.35">
      <c r="A41" t="s">
        <v>69</v>
      </c>
      <c r="B41">
        <v>44</v>
      </c>
      <c r="C41" t="s">
        <v>174</v>
      </c>
      <c r="D41">
        <v>115</v>
      </c>
      <c r="E41" t="s">
        <v>179</v>
      </c>
      <c r="F41" t="s">
        <v>22</v>
      </c>
      <c r="G41" t="s">
        <v>25</v>
      </c>
      <c r="H41" t="s">
        <v>26</v>
      </c>
      <c r="I41" t="s">
        <v>26</v>
      </c>
      <c r="J41" t="s">
        <v>26</v>
      </c>
      <c r="K41" t="s">
        <v>26</v>
      </c>
      <c r="L41" t="s">
        <v>26</v>
      </c>
      <c r="M41" t="s">
        <v>26</v>
      </c>
      <c r="N41" t="s">
        <v>26</v>
      </c>
      <c r="O41" t="s">
        <v>26</v>
      </c>
      <c r="P41" t="s">
        <v>26</v>
      </c>
      <c r="Q41" t="s">
        <v>26</v>
      </c>
      <c r="R41" t="s">
        <v>26</v>
      </c>
      <c r="S41" t="s">
        <v>26</v>
      </c>
    </row>
    <row r="42" spans="1:19" x14ac:dyDescent="0.35">
      <c r="A42" t="s">
        <v>70</v>
      </c>
      <c r="B42">
        <v>45</v>
      </c>
      <c r="C42" t="s">
        <v>174</v>
      </c>
      <c r="D42">
        <v>115</v>
      </c>
      <c r="E42" t="s">
        <v>179</v>
      </c>
      <c r="F42" t="s">
        <v>22</v>
      </c>
      <c r="G42" t="s">
        <v>25</v>
      </c>
      <c r="H42" t="s">
        <v>26</v>
      </c>
      <c r="I42" t="s">
        <v>26</v>
      </c>
      <c r="J42" t="s">
        <v>26</v>
      </c>
      <c r="K42" t="s">
        <v>26</v>
      </c>
      <c r="L42" t="s">
        <v>26</v>
      </c>
      <c r="M42" t="s">
        <v>26</v>
      </c>
      <c r="N42" t="s">
        <v>26</v>
      </c>
      <c r="O42" t="s">
        <v>26</v>
      </c>
      <c r="P42" t="s">
        <v>26</v>
      </c>
      <c r="Q42" t="s">
        <v>26</v>
      </c>
      <c r="R42" t="s">
        <v>26</v>
      </c>
      <c r="S42" t="s">
        <v>26</v>
      </c>
    </row>
    <row r="43" spans="1:19" x14ac:dyDescent="0.35">
      <c r="A43" t="s">
        <v>71</v>
      </c>
      <c r="B43">
        <v>46</v>
      </c>
      <c r="C43" t="s">
        <v>174</v>
      </c>
      <c r="D43">
        <v>115</v>
      </c>
      <c r="E43" t="s">
        <v>179</v>
      </c>
      <c r="F43" t="s">
        <v>22</v>
      </c>
      <c r="G43" t="s">
        <v>25</v>
      </c>
      <c r="H43" t="s">
        <v>26</v>
      </c>
      <c r="I43" t="s">
        <v>26</v>
      </c>
      <c r="J43" t="s">
        <v>26</v>
      </c>
      <c r="K43" t="s">
        <v>26</v>
      </c>
      <c r="L43" t="s">
        <v>26</v>
      </c>
      <c r="M43" t="s">
        <v>26</v>
      </c>
      <c r="N43" t="s">
        <v>26</v>
      </c>
      <c r="O43" t="s">
        <v>26</v>
      </c>
      <c r="P43" t="s">
        <v>26</v>
      </c>
      <c r="Q43" t="s">
        <v>26</v>
      </c>
      <c r="R43" t="s">
        <v>26</v>
      </c>
      <c r="S43" t="s">
        <v>26</v>
      </c>
    </row>
    <row r="44" spans="1:19" x14ac:dyDescent="0.35">
      <c r="A44" t="s">
        <v>72</v>
      </c>
      <c r="B44">
        <v>47</v>
      </c>
      <c r="C44" t="s">
        <v>174</v>
      </c>
      <c r="D44">
        <v>115</v>
      </c>
      <c r="E44" t="s">
        <v>179</v>
      </c>
      <c r="F44" t="s">
        <v>22</v>
      </c>
      <c r="G44" t="s">
        <v>25</v>
      </c>
      <c r="H44" t="s">
        <v>26</v>
      </c>
      <c r="I44" t="s">
        <v>26</v>
      </c>
      <c r="J44" t="s">
        <v>26</v>
      </c>
      <c r="K44" t="s">
        <v>26</v>
      </c>
      <c r="L44" t="s">
        <v>26</v>
      </c>
      <c r="M44" t="s">
        <v>26</v>
      </c>
      <c r="N44" t="s">
        <v>26</v>
      </c>
      <c r="O44" t="s">
        <v>26</v>
      </c>
      <c r="P44" t="s">
        <v>26</v>
      </c>
      <c r="Q44" t="s">
        <v>26</v>
      </c>
      <c r="R44" t="s">
        <v>26</v>
      </c>
      <c r="S44" t="s">
        <v>26</v>
      </c>
    </row>
    <row r="45" spans="1:19" x14ac:dyDescent="0.35">
      <c r="A45" t="s">
        <v>73</v>
      </c>
      <c r="B45">
        <v>48</v>
      </c>
      <c r="C45" t="s">
        <v>174</v>
      </c>
      <c r="D45">
        <v>115</v>
      </c>
      <c r="E45" t="s">
        <v>179</v>
      </c>
      <c r="F45" t="s">
        <v>22</v>
      </c>
      <c r="G45" t="s">
        <v>25</v>
      </c>
      <c r="H45" t="s">
        <v>26</v>
      </c>
      <c r="I45" t="s">
        <v>26</v>
      </c>
      <c r="J45" t="s">
        <v>26</v>
      </c>
      <c r="K45" t="s">
        <v>26</v>
      </c>
      <c r="L45" t="s">
        <v>26</v>
      </c>
      <c r="M45" t="s">
        <v>26</v>
      </c>
      <c r="N45" t="s">
        <v>26</v>
      </c>
      <c r="O45" t="s">
        <v>26</v>
      </c>
      <c r="P45" t="s">
        <v>26</v>
      </c>
      <c r="Q45" t="s">
        <v>26</v>
      </c>
      <c r="R45" t="s">
        <v>26</v>
      </c>
      <c r="S45" t="s">
        <v>26</v>
      </c>
    </row>
    <row r="46" spans="1:19" x14ac:dyDescent="0.35">
      <c r="A46" t="s">
        <v>74</v>
      </c>
      <c r="B46">
        <v>49</v>
      </c>
      <c r="C46" t="s">
        <v>174</v>
      </c>
      <c r="D46">
        <v>115</v>
      </c>
      <c r="E46" t="s">
        <v>179</v>
      </c>
      <c r="F46" t="s">
        <v>22</v>
      </c>
      <c r="G46" t="s">
        <v>25</v>
      </c>
      <c r="H46" t="s">
        <v>26</v>
      </c>
      <c r="I46" t="s">
        <v>26</v>
      </c>
      <c r="J46" t="s">
        <v>26</v>
      </c>
      <c r="K46" t="s">
        <v>26</v>
      </c>
      <c r="L46" t="s">
        <v>26</v>
      </c>
      <c r="M46" t="s">
        <v>26</v>
      </c>
      <c r="N46" t="s">
        <v>26</v>
      </c>
      <c r="O46" t="s">
        <v>26</v>
      </c>
      <c r="P46" t="s">
        <v>26</v>
      </c>
      <c r="Q46" t="s">
        <v>26</v>
      </c>
      <c r="R46" t="s">
        <v>26</v>
      </c>
      <c r="S46" t="s">
        <v>26</v>
      </c>
    </row>
    <row r="47" spans="1:19" x14ac:dyDescent="0.35">
      <c r="A47" t="s">
        <v>75</v>
      </c>
      <c r="B47">
        <v>50</v>
      </c>
      <c r="C47" t="s">
        <v>174</v>
      </c>
      <c r="D47">
        <v>115</v>
      </c>
      <c r="E47" t="s">
        <v>179</v>
      </c>
      <c r="F47" t="s">
        <v>22</v>
      </c>
      <c r="G47" t="s">
        <v>23</v>
      </c>
      <c r="H47">
        <v>185</v>
      </c>
      <c r="I47" t="s">
        <v>29</v>
      </c>
      <c r="J47">
        <v>1000</v>
      </c>
      <c r="K47">
        <v>5</v>
      </c>
      <c r="L47">
        <v>2</v>
      </c>
      <c r="M47" t="s">
        <v>25</v>
      </c>
      <c r="N47">
        <v>18</v>
      </c>
      <c r="O47" t="s">
        <v>30</v>
      </c>
      <c r="P47" t="s">
        <v>25</v>
      </c>
      <c r="Q47">
        <v>20</v>
      </c>
      <c r="R47">
        <v>270</v>
      </c>
      <c r="S47" t="s">
        <v>25</v>
      </c>
    </row>
    <row r="48" spans="1:19" x14ac:dyDescent="0.35">
      <c r="A48" t="s">
        <v>76</v>
      </c>
      <c r="B48">
        <v>51</v>
      </c>
      <c r="C48" t="s">
        <v>174</v>
      </c>
      <c r="D48">
        <v>115</v>
      </c>
      <c r="E48" t="s">
        <v>179</v>
      </c>
      <c r="F48" t="s">
        <v>22</v>
      </c>
      <c r="G48" t="s">
        <v>25</v>
      </c>
      <c r="H48" t="s">
        <v>26</v>
      </c>
      <c r="I48" t="s">
        <v>26</v>
      </c>
      <c r="J48" t="s">
        <v>26</v>
      </c>
      <c r="K48" t="s">
        <v>26</v>
      </c>
      <c r="L48" t="s">
        <v>26</v>
      </c>
      <c r="M48" t="s">
        <v>26</v>
      </c>
      <c r="N48" t="s">
        <v>26</v>
      </c>
      <c r="O48" t="s">
        <v>26</v>
      </c>
      <c r="P48" t="s">
        <v>26</v>
      </c>
      <c r="Q48" t="s">
        <v>26</v>
      </c>
      <c r="R48" t="s">
        <v>26</v>
      </c>
      <c r="S48" t="s">
        <v>26</v>
      </c>
    </row>
    <row r="49" spans="1:19" x14ac:dyDescent="0.35">
      <c r="A49" t="s">
        <v>77</v>
      </c>
      <c r="B49">
        <v>53</v>
      </c>
      <c r="C49" t="s">
        <v>174</v>
      </c>
      <c r="D49">
        <v>115</v>
      </c>
      <c r="E49" t="s">
        <v>179</v>
      </c>
      <c r="F49" t="s">
        <v>22</v>
      </c>
      <c r="G49" t="s">
        <v>25</v>
      </c>
      <c r="H49" t="s">
        <v>26</v>
      </c>
      <c r="I49" t="s">
        <v>26</v>
      </c>
      <c r="J49" t="s">
        <v>26</v>
      </c>
      <c r="K49" t="s">
        <v>26</v>
      </c>
      <c r="L49" t="s">
        <v>26</v>
      </c>
      <c r="M49" t="s">
        <v>26</v>
      </c>
      <c r="N49" t="s">
        <v>26</v>
      </c>
      <c r="O49" t="s">
        <v>26</v>
      </c>
      <c r="P49" t="s">
        <v>26</v>
      </c>
      <c r="Q49" t="s">
        <v>26</v>
      </c>
      <c r="R49" t="s">
        <v>26</v>
      </c>
      <c r="S49" t="s">
        <v>26</v>
      </c>
    </row>
    <row r="50" spans="1:19" x14ac:dyDescent="0.35">
      <c r="A50" t="s">
        <v>79</v>
      </c>
      <c r="B50">
        <v>54</v>
      </c>
      <c r="C50" t="s">
        <v>174</v>
      </c>
      <c r="D50">
        <v>115</v>
      </c>
      <c r="E50" t="s">
        <v>179</v>
      </c>
      <c r="F50" t="s">
        <v>22</v>
      </c>
      <c r="G50" t="s">
        <v>25</v>
      </c>
      <c r="H50" t="s">
        <v>26</v>
      </c>
      <c r="I50" t="s">
        <v>26</v>
      </c>
      <c r="J50" t="s">
        <v>26</v>
      </c>
      <c r="K50" t="s">
        <v>26</v>
      </c>
      <c r="L50" t="s">
        <v>26</v>
      </c>
      <c r="M50" t="s">
        <v>26</v>
      </c>
      <c r="N50" t="s">
        <v>26</v>
      </c>
      <c r="O50" t="s">
        <v>26</v>
      </c>
      <c r="P50" t="s">
        <v>26</v>
      </c>
      <c r="Q50" t="s">
        <v>26</v>
      </c>
      <c r="R50" t="s">
        <v>26</v>
      </c>
      <c r="S50" t="s">
        <v>26</v>
      </c>
    </row>
    <row r="51" spans="1:19" x14ac:dyDescent="0.35">
      <c r="A51" t="s">
        <v>80</v>
      </c>
      <c r="B51">
        <v>55</v>
      </c>
      <c r="C51" t="s">
        <v>174</v>
      </c>
      <c r="D51">
        <v>115</v>
      </c>
      <c r="E51" t="s">
        <v>179</v>
      </c>
      <c r="F51" t="s">
        <v>22</v>
      </c>
      <c r="G51" t="s">
        <v>25</v>
      </c>
      <c r="H51" t="s">
        <v>26</v>
      </c>
      <c r="I51" t="s">
        <v>26</v>
      </c>
      <c r="J51" t="s">
        <v>26</v>
      </c>
      <c r="K51" t="s">
        <v>26</v>
      </c>
      <c r="L51" t="s">
        <v>26</v>
      </c>
      <c r="M51" t="s">
        <v>26</v>
      </c>
      <c r="N51" t="s">
        <v>26</v>
      </c>
      <c r="O51" t="s">
        <v>26</v>
      </c>
      <c r="P51" t="s">
        <v>26</v>
      </c>
      <c r="Q51" t="s">
        <v>26</v>
      </c>
      <c r="R51" t="s">
        <v>26</v>
      </c>
      <c r="S51" t="s">
        <v>26</v>
      </c>
    </row>
    <row r="52" spans="1:19" x14ac:dyDescent="0.35">
      <c r="A52" t="s">
        <v>81</v>
      </c>
      <c r="B52">
        <v>56</v>
      </c>
      <c r="C52" t="s">
        <v>174</v>
      </c>
      <c r="D52">
        <v>115</v>
      </c>
      <c r="E52" t="s">
        <v>179</v>
      </c>
      <c r="F52" t="s">
        <v>22</v>
      </c>
      <c r="G52" t="s">
        <v>25</v>
      </c>
      <c r="H52" t="s">
        <v>26</v>
      </c>
      <c r="I52" t="s">
        <v>26</v>
      </c>
      <c r="J52" t="s">
        <v>26</v>
      </c>
      <c r="K52" t="s">
        <v>26</v>
      </c>
      <c r="L52" t="s">
        <v>26</v>
      </c>
      <c r="M52" t="s">
        <v>26</v>
      </c>
      <c r="N52" t="s">
        <v>26</v>
      </c>
      <c r="O52" t="s">
        <v>26</v>
      </c>
      <c r="P52" t="s">
        <v>26</v>
      </c>
      <c r="Q52" t="s">
        <v>26</v>
      </c>
      <c r="R52" t="s">
        <v>26</v>
      </c>
      <c r="S52" t="s">
        <v>26</v>
      </c>
    </row>
  </sheetData>
  <phoneticPr fontId="1" type="noConversion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5B0D4B-8E1F-45B7-BF0C-64554E9C0129}">
  <dimension ref="A1:S52"/>
  <sheetViews>
    <sheetView workbookViewId="0"/>
  </sheetViews>
  <sheetFormatPr defaultColWidth="8.81640625" defaultRowHeight="14.5" x14ac:dyDescent="0.35"/>
  <cols>
    <col min="1" max="1" width="16.1796875" customWidth="1"/>
    <col min="2" max="2" width="9" customWidth="1"/>
    <col min="3" max="3" width="10.453125" bestFit="1" customWidth="1"/>
    <col min="4" max="4" width="15.81640625" customWidth="1"/>
    <col min="5" max="5" width="9.7265625" customWidth="1"/>
    <col min="6" max="6" width="12.453125" customWidth="1"/>
    <col min="7" max="7" width="14" customWidth="1"/>
    <col min="8" max="8" width="13.81640625" customWidth="1"/>
    <col min="9" max="9" width="18.453125" customWidth="1"/>
    <col min="11" max="11" width="18.453125" customWidth="1"/>
    <col min="17" max="17" width="9.1796875" customWidth="1"/>
    <col min="18" max="18" width="9.81640625" bestFit="1" customWidth="1"/>
    <col min="19" max="19" width="16.453125" customWidth="1"/>
  </cols>
  <sheetData>
    <row r="1" spans="1:19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9" x14ac:dyDescent="0.35">
      <c r="A2" t="s">
        <v>19</v>
      </c>
      <c r="B2">
        <v>1</v>
      </c>
      <c r="C2" t="s">
        <v>180</v>
      </c>
      <c r="D2">
        <v>116</v>
      </c>
      <c r="E2" t="s">
        <v>181</v>
      </c>
      <c r="F2" t="s">
        <v>22</v>
      </c>
      <c r="G2" t="s">
        <v>23</v>
      </c>
      <c r="H2">
        <v>700</v>
      </c>
      <c r="I2" t="s">
        <v>24</v>
      </c>
      <c r="J2" t="s">
        <v>26</v>
      </c>
      <c r="K2">
        <v>6</v>
      </c>
      <c r="L2">
        <v>2</v>
      </c>
      <c r="M2" t="s">
        <v>30</v>
      </c>
      <c r="N2">
        <v>19</v>
      </c>
      <c r="O2" t="s">
        <v>30</v>
      </c>
      <c r="P2" t="s">
        <v>30</v>
      </c>
      <c r="Q2">
        <v>40</v>
      </c>
      <c r="R2">
        <v>350</v>
      </c>
      <c r="S2" t="s">
        <v>27</v>
      </c>
    </row>
    <row r="3" spans="1:19" x14ac:dyDescent="0.35">
      <c r="A3" t="s">
        <v>28</v>
      </c>
      <c r="B3">
        <v>2</v>
      </c>
      <c r="C3" t="s">
        <v>180</v>
      </c>
      <c r="D3">
        <v>116</v>
      </c>
      <c r="E3" t="s">
        <v>181</v>
      </c>
      <c r="F3" t="s">
        <v>22</v>
      </c>
      <c r="G3" t="s">
        <v>23</v>
      </c>
      <c r="H3">
        <v>1050</v>
      </c>
      <c r="I3" t="s">
        <v>24</v>
      </c>
      <c r="J3" t="s">
        <v>26</v>
      </c>
      <c r="K3">
        <v>6</v>
      </c>
      <c r="L3">
        <v>2</v>
      </c>
      <c r="M3" t="s">
        <v>25</v>
      </c>
      <c r="N3" t="s">
        <v>26</v>
      </c>
      <c r="O3" t="s">
        <v>30</v>
      </c>
      <c r="P3" t="s">
        <v>25</v>
      </c>
      <c r="Q3">
        <f>(2/3)*48</f>
        <v>32</v>
      </c>
      <c r="R3">
        <v>450</v>
      </c>
      <c r="S3" t="s">
        <v>27</v>
      </c>
    </row>
    <row r="4" spans="1:19" x14ac:dyDescent="0.35">
      <c r="A4" t="s">
        <v>32</v>
      </c>
      <c r="B4">
        <v>4</v>
      </c>
      <c r="C4" t="s">
        <v>180</v>
      </c>
      <c r="D4">
        <v>116</v>
      </c>
      <c r="E4" t="s">
        <v>181</v>
      </c>
      <c r="F4" t="s">
        <v>22</v>
      </c>
      <c r="G4" t="s">
        <v>23</v>
      </c>
      <c r="H4">
        <v>410</v>
      </c>
      <c r="I4" t="s">
        <v>24</v>
      </c>
      <c r="J4" t="s">
        <v>26</v>
      </c>
      <c r="K4">
        <v>6</v>
      </c>
      <c r="L4">
        <v>3</v>
      </c>
      <c r="M4" t="s">
        <v>25</v>
      </c>
      <c r="N4" t="s">
        <v>26</v>
      </c>
      <c r="O4" t="s">
        <v>30</v>
      </c>
      <c r="P4" t="s">
        <v>25</v>
      </c>
      <c r="Q4">
        <v>42</v>
      </c>
      <c r="R4">
        <f>(2/3)*510</f>
        <v>340</v>
      </c>
      <c r="S4" t="s">
        <v>27</v>
      </c>
    </row>
    <row r="5" spans="1:19" x14ac:dyDescent="0.35">
      <c r="A5" t="s">
        <v>33</v>
      </c>
      <c r="B5">
        <v>5</v>
      </c>
      <c r="C5" t="s">
        <v>180</v>
      </c>
      <c r="D5">
        <v>116</v>
      </c>
      <c r="E5" t="s">
        <v>181</v>
      </c>
      <c r="F5" t="s">
        <v>22</v>
      </c>
      <c r="G5" t="s">
        <v>23</v>
      </c>
      <c r="H5">
        <v>150</v>
      </c>
      <c r="I5" t="s">
        <v>24</v>
      </c>
      <c r="J5" t="s">
        <v>26</v>
      </c>
      <c r="K5">
        <v>6</v>
      </c>
      <c r="L5">
        <v>3</v>
      </c>
      <c r="M5" t="s">
        <v>25</v>
      </c>
      <c r="N5">
        <v>21</v>
      </c>
      <c r="O5" t="s">
        <v>30</v>
      </c>
      <c r="P5" t="s">
        <v>25</v>
      </c>
      <c r="Q5">
        <v>50</v>
      </c>
      <c r="R5">
        <v>300</v>
      </c>
      <c r="S5" t="s">
        <v>27</v>
      </c>
    </row>
    <row r="6" spans="1:19" x14ac:dyDescent="0.35">
      <c r="A6" t="s">
        <v>34</v>
      </c>
      <c r="B6">
        <v>6</v>
      </c>
      <c r="C6" t="s">
        <v>180</v>
      </c>
      <c r="D6">
        <v>116</v>
      </c>
      <c r="E6" t="s">
        <v>181</v>
      </c>
      <c r="F6" t="s">
        <v>22</v>
      </c>
      <c r="G6" t="s">
        <v>23</v>
      </c>
      <c r="H6">
        <v>400</v>
      </c>
      <c r="I6" t="s">
        <v>24</v>
      </c>
      <c r="J6" t="s">
        <v>26</v>
      </c>
      <c r="K6">
        <v>6</v>
      </c>
      <c r="L6">
        <v>3</v>
      </c>
      <c r="M6" t="s">
        <v>25</v>
      </c>
      <c r="N6">
        <v>18</v>
      </c>
      <c r="O6" t="s">
        <v>30</v>
      </c>
      <c r="P6" t="s">
        <v>25</v>
      </c>
      <c r="Q6">
        <v>50</v>
      </c>
      <c r="R6">
        <v>650</v>
      </c>
      <c r="S6" t="s">
        <v>27</v>
      </c>
    </row>
    <row r="7" spans="1:19" x14ac:dyDescent="0.35">
      <c r="A7" t="s">
        <v>35</v>
      </c>
      <c r="B7">
        <v>8</v>
      </c>
      <c r="C7" t="s">
        <v>180</v>
      </c>
      <c r="D7">
        <v>116</v>
      </c>
      <c r="E7" t="s">
        <v>181</v>
      </c>
      <c r="F7" t="s">
        <v>22</v>
      </c>
      <c r="G7" t="s">
        <v>23</v>
      </c>
      <c r="H7">
        <v>328</v>
      </c>
      <c r="I7" t="s">
        <v>24</v>
      </c>
      <c r="J7" t="s">
        <v>26</v>
      </c>
      <c r="K7">
        <v>6</v>
      </c>
      <c r="L7">
        <v>2</v>
      </c>
      <c r="M7" t="s">
        <v>25</v>
      </c>
      <c r="N7">
        <v>21</v>
      </c>
      <c r="O7" t="s">
        <v>30</v>
      </c>
      <c r="P7" t="s">
        <v>25</v>
      </c>
      <c r="Q7">
        <v>30</v>
      </c>
      <c r="R7">
        <v>328</v>
      </c>
      <c r="S7" t="s">
        <v>27</v>
      </c>
    </row>
    <row r="8" spans="1:19" x14ac:dyDescent="0.35">
      <c r="A8" t="s">
        <v>36</v>
      </c>
      <c r="B8">
        <v>9</v>
      </c>
      <c r="C8" t="s">
        <v>180</v>
      </c>
      <c r="D8">
        <v>116</v>
      </c>
      <c r="E8" t="s">
        <v>181</v>
      </c>
      <c r="F8" t="s">
        <v>22</v>
      </c>
      <c r="G8" t="s">
        <v>23</v>
      </c>
      <c r="H8">
        <v>569.75</v>
      </c>
      <c r="I8" t="s">
        <v>24</v>
      </c>
      <c r="J8" t="s">
        <v>26</v>
      </c>
      <c r="K8">
        <v>6</v>
      </c>
      <c r="L8">
        <v>2</v>
      </c>
      <c r="M8" t="s">
        <v>25</v>
      </c>
      <c r="N8" t="s">
        <v>26</v>
      </c>
      <c r="O8" t="s">
        <v>30</v>
      </c>
      <c r="P8" t="s">
        <v>30</v>
      </c>
      <c r="Q8">
        <v>25</v>
      </c>
      <c r="R8">
        <f>2*575</f>
        <v>1150</v>
      </c>
      <c r="S8" t="s">
        <v>27</v>
      </c>
    </row>
    <row r="9" spans="1:19" x14ac:dyDescent="0.35">
      <c r="A9" t="s">
        <v>37</v>
      </c>
      <c r="B9">
        <v>10</v>
      </c>
      <c r="C9" t="s">
        <v>180</v>
      </c>
      <c r="D9">
        <v>116</v>
      </c>
      <c r="E9" t="s">
        <v>181</v>
      </c>
      <c r="F9" t="s">
        <v>22</v>
      </c>
      <c r="G9" t="s">
        <v>23</v>
      </c>
      <c r="H9">
        <v>342</v>
      </c>
      <c r="I9" t="s">
        <v>24</v>
      </c>
      <c r="J9" t="s">
        <v>26</v>
      </c>
      <c r="K9">
        <v>6</v>
      </c>
      <c r="L9">
        <v>3</v>
      </c>
      <c r="M9" t="s">
        <v>25</v>
      </c>
      <c r="N9" t="s">
        <v>26</v>
      </c>
      <c r="O9" t="s">
        <v>30</v>
      </c>
      <c r="P9" t="s">
        <v>25</v>
      </c>
      <c r="Q9">
        <v>50</v>
      </c>
      <c r="R9">
        <v>312</v>
      </c>
      <c r="S9" t="s">
        <v>31</v>
      </c>
    </row>
    <row r="10" spans="1:19" x14ac:dyDescent="0.35">
      <c r="A10" t="s">
        <v>38</v>
      </c>
      <c r="B10">
        <v>11</v>
      </c>
      <c r="C10" t="s">
        <v>180</v>
      </c>
      <c r="D10">
        <v>116</v>
      </c>
      <c r="E10" t="s">
        <v>181</v>
      </c>
      <c r="F10" t="s">
        <v>22</v>
      </c>
      <c r="G10" t="s">
        <v>23</v>
      </c>
      <c r="H10">
        <v>430</v>
      </c>
      <c r="I10" t="s">
        <v>24</v>
      </c>
      <c r="J10" t="s">
        <v>26</v>
      </c>
      <c r="K10">
        <v>6</v>
      </c>
      <c r="L10">
        <v>3</v>
      </c>
      <c r="M10" t="s">
        <v>25</v>
      </c>
      <c r="N10">
        <v>18</v>
      </c>
      <c r="O10" t="s">
        <v>30</v>
      </c>
      <c r="P10" t="s">
        <v>30</v>
      </c>
      <c r="Q10">
        <v>30</v>
      </c>
      <c r="R10">
        <v>254</v>
      </c>
      <c r="S10" t="s">
        <v>27</v>
      </c>
    </row>
    <row r="11" spans="1:19" x14ac:dyDescent="0.35">
      <c r="A11" t="s">
        <v>39</v>
      </c>
      <c r="B11">
        <v>12</v>
      </c>
      <c r="C11" t="s">
        <v>180</v>
      </c>
      <c r="D11">
        <v>116</v>
      </c>
      <c r="E11" t="s">
        <v>181</v>
      </c>
      <c r="F11" t="s">
        <v>22</v>
      </c>
      <c r="G11" t="s">
        <v>23</v>
      </c>
      <c r="H11">
        <v>405</v>
      </c>
      <c r="I11" t="s">
        <v>24</v>
      </c>
      <c r="J11" t="s">
        <v>26</v>
      </c>
      <c r="K11">
        <v>6</v>
      </c>
      <c r="L11">
        <v>3</v>
      </c>
      <c r="M11" t="s">
        <v>25</v>
      </c>
      <c r="N11">
        <v>18</v>
      </c>
      <c r="O11" t="s">
        <v>30</v>
      </c>
      <c r="P11" t="s">
        <v>25</v>
      </c>
      <c r="Q11">
        <v>30</v>
      </c>
      <c r="R11">
        <v>305</v>
      </c>
      <c r="S11" t="s">
        <v>27</v>
      </c>
    </row>
    <row r="12" spans="1:19" x14ac:dyDescent="0.35">
      <c r="A12" t="s">
        <v>40</v>
      </c>
      <c r="B12">
        <v>13</v>
      </c>
      <c r="C12" t="s">
        <v>180</v>
      </c>
      <c r="D12">
        <v>116</v>
      </c>
      <c r="E12" t="s">
        <v>181</v>
      </c>
      <c r="F12" t="s">
        <v>22</v>
      </c>
      <c r="G12" t="s">
        <v>23</v>
      </c>
      <c r="H12">
        <v>125</v>
      </c>
      <c r="I12" t="s">
        <v>24</v>
      </c>
      <c r="J12" t="s">
        <v>26</v>
      </c>
      <c r="K12">
        <v>6</v>
      </c>
      <c r="L12">
        <v>3</v>
      </c>
      <c r="M12" t="s">
        <v>30</v>
      </c>
      <c r="N12">
        <v>18</v>
      </c>
      <c r="O12" t="s">
        <v>30</v>
      </c>
      <c r="P12" t="s">
        <v>30</v>
      </c>
      <c r="Q12">
        <v>40</v>
      </c>
      <c r="R12">
        <v>260</v>
      </c>
      <c r="S12" t="s">
        <v>27</v>
      </c>
    </row>
    <row r="13" spans="1:19" x14ac:dyDescent="0.35">
      <c r="A13" t="s">
        <v>41</v>
      </c>
      <c r="B13">
        <v>15</v>
      </c>
      <c r="C13" t="s">
        <v>180</v>
      </c>
      <c r="D13">
        <v>116</v>
      </c>
      <c r="E13" t="s">
        <v>181</v>
      </c>
      <c r="F13" t="s">
        <v>22</v>
      </c>
      <c r="G13" t="s">
        <v>23</v>
      </c>
      <c r="H13">
        <v>448</v>
      </c>
      <c r="I13" t="s">
        <v>24</v>
      </c>
      <c r="J13" t="s">
        <v>26</v>
      </c>
      <c r="K13">
        <v>6</v>
      </c>
      <c r="L13">
        <v>2</v>
      </c>
      <c r="M13" t="s">
        <v>30</v>
      </c>
      <c r="N13">
        <v>18</v>
      </c>
      <c r="O13" t="s">
        <v>30</v>
      </c>
      <c r="P13" t="s">
        <v>25</v>
      </c>
      <c r="Q13">
        <v>32</v>
      </c>
      <c r="R13">
        <v>160</v>
      </c>
      <c r="S13" t="s">
        <v>27</v>
      </c>
    </row>
    <row r="14" spans="1:19" x14ac:dyDescent="0.35">
      <c r="A14" t="s">
        <v>42</v>
      </c>
      <c r="B14">
        <v>16</v>
      </c>
      <c r="C14" t="s">
        <v>180</v>
      </c>
      <c r="D14">
        <v>116</v>
      </c>
      <c r="E14" t="s">
        <v>181</v>
      </c>
      <c r="F14" t="s">
        <v>22</v>
      </c>
      <c r="G14" t="s">
        <v>23</v>
      </c>
      <c r="H14">
        <v>300</v>
      </c>
      <c r="I14" t="s">
        <v>24</v>
      </c>
      <c r="J14" t="s">
        <v>26</v>
      </c>
      <c r="K14">
        <v>6</v>
      </c>
      <c r="L14">
        <v>3</v>
      </c>
      <c r="M14" t="s">
        <v>25</v>
      </c>
      <c r="N14" t="s">
        <v>26</v>
      </c>
      <c r="O14" t="s">
        <v>30</v>
      </c>
      <c r="P14" t="s">
        <v>25</v>
      </c>
      <c r="Q14">
        <v>30</v>
      </c>
      <c r="R14">
        <v>400</v>
      </c>
      <c r="S14" t="s">
        <v>27</v>
      </c>
    </row>
    <row r="15" spans="1:19" x14ac:dyDescent="0.35">
      <c r="A15" t="s">
        <v>43</v>
      </c>
      <c r="B15">
        <v>17</v>
      </c>
      <c r="C15" t="s">
        <v>180</v>
      </c>
      <c r="D15">
        <v>116</v>
      </c>
      <c r="E15" t="s">
        <v>181</v>
      </c>
      <c r="F15" t="s">
        <v>22</v>
      </c>
      <c r="G15" t="s">
        <v>23</v>
      </c>
      <c r="H15">
        <v>250</v>
      </c>
      <c r="I15" t="s">
        <v>24</v>
      </c>
      <c r="J15" t="s">
        <v>26</v>
      </c>
      <c r="K15">
        <v>6</v>
      </c>
      <c r="L15">
        <v>2</v>
      </c>
      <c r="M15" t="s">
        <v>25</v>
      </c>
      <c r="N15">
        <v>21</v>
      </c>
      <c r="O15" t="s">
        <v>30</v>
      </c>
      <c r="P15" t="s">
        <v>25</v>
      </c>
      <c r="Q15">
        <v>32</v>
      </c>
      <c r="R15">
        <v>200</v>
      </c>
      <c r="S15" t="s">
        <v>27</v>
      </c>
    </row>
    <row r="16" spans="1:19" x14ac:dyDescent="0.35">
      <c r="A16" t="s">
        <v>44</v>
      </c>
      <c r="B16">
        <v>18</v>
      </c>
      <c r="C16" t="s">
        <v>180</v>
      </c>
      <c r="D16">
        <v>116</v>
      </c>
      <c r="E16" t="s">
        <v>181</v>
      </c>
      <c r="F16" t="s">
        <v>22</v>
      </c>
      <c r="G16" t="s">
        <v>23</v>
      </c>
      <c r="H16">
        <v>250</v>
      </c>
      <c r="I16" t="s">
        <v>24</v>
      </c>
      <c r="J16" t="s">
        <v>26</v>
      </c>
      <c r="K16">
        <v>6</v>
      </c>
      <c r="L16">
        <v>3</v>
      </c>
      <c r="M16" t="s">
        <v>25</v>
      </c>
      <c r="N16" t="s">
        <v>26</v>
      </c>
      <c r="O16" t="s">
        <v>25</v>
      </c>
      <c r="P16" t="s">
        <v>25</v>
      </c>
      <c r="Q16">
        <v>22</v>
      </c>
      <c r="R16">
        <v>120</v>
      </c>
      <c r="S16" t="s">
        <v>27</v>
      </c>
    </row>
    <row r="17" spans="1:19" x14ac:dyDescent="0.35">
      <c r="A17" t="s">
        <v>45</v>
      </c>
      <c r="B17">
        <v>19</v>
      </c>
      <c r="C17" t="s">
        <v>180</v>
      </c>
      <c r="D17">
        <v>116</v>
      </c>
      <c r="E17" t="s">
        <v>181</v>
      </c>
      <c r="F17" t="s">
        <v>22</v>
      </c>
      <c r="G17" t="s">
        <v>23</v>
      </c>
      <c r="H17">
        <v>246</v>
      </c>
      <c r="I17" t="s">
        <v>24</v>
      </c>
      <c r="J17" t="s">
        <v>26</v>
      </c>
      <c r="K17">
        <v>6</v>
      </c>
      <c r="L17">
        <v>3</v>
      </c>
      <c r="M17" t="s">
        <v>25</v>
      </c>
      <c r="N17" t="s">
        <v>26</v>
      </c>
      <c r="O17" t="s">
        <v>30</v>
      </c>
      <c r="P17" t="s">
        <v>30</v>
      </c>
      <c r="Q17">
        <v>30</v>
      </c>
      <c r="R17">
        <v>315</v>
      </c>
      <c r="S17" t="s">
        <v>27</v>
      </c>
    </row>
    <row r="18" spans="1:19" x14ac:dyDescent="0.35">
      <c r="A18" t="s">
        <v>46</v>
      </c>
      <c r="B18">
        <v>20</v>
      </c>
      <c r="C18" t="s">
        <v>180</v>
      </c>
      <c r="D18">
        <v>116</v>
      </c>
      <c r="E18" t="s">
        <v>181</v>
      </c>
      <c r="F18" t="s">
        <v>22</v>
      </c>
      <c r="G18" t="s">
        <v>23</v>
      </c>
      <c r="H18">
        <v>200</v>
      </c>
      <c r="I18" t="s">
        <v>24</v>
      </c>
      <c r="J18" t="s">
        <v>26</v>
      </c>
      <c r="K18">
        <v>6</v>
      </c>
      <c r="L18">
        <v>3</v>
      </c>
      <c r="M18" t="s">
        <v>25</v>
      </c>
      <c r="N18">
        <v>21</v>
      </c>
      <c r="O18" t="s">
        <v>30</v>
      </c>
      <c r="P18" t="s">
        <v>25</v>
      </c>
      <c r="Q18">
        <v>60</v>
      </c>
      <c r="R18">
        <v>275</v>
      </c>
      <c r="S18" t="s">
        <v>27</v>
      </c>
    </row>
    <row r="19" spans="1:19" x14ac:dyDescent="0.35">
      <c r="A19" t="s">
        <v>47</v>
      </c>
      <c r="B19">
        <v>21</v>
      </c>
      <c r="C19" t="s">
        <v>180</v>
      </c>
      <c r="D19">
        <v>116</v>
      </c>
      <c r="E19" t="s">
        <v>181</v>
      </c>
      <c r="F19" t="s">
        <v>22</v>
      </c>
      <c r="G19" t="s">
        <v>23</v>
      </c>
      <c r="H19">
        <v>325</v>
      </c>
      <c r="I19" t="s">
        <v>24</v>
      </c>
      <c r="J19" t="s">
        <v>26</v>
      </c>
      <c r="K19">
        <v>6</v>
      </c>
      <c r="L19">
        <v>3</v>
      </c>
      <c r="M19" t="s">
        <v>25</v>
      </c>
      <c r="N19" t="s">
        <v>26</v>
      </c>
      <c r="O19" t="s">
        <v>30</v>
      </c>
      <c r="P19" t="s">
        <v>30</v>
      </c>
      <c r="Q19">
        <v>30</v>
      </c>
      <c r="R19">
        <v>295</v>
      </c>
      <c r="S19" t="s">
        <v>27</v>
      </c>
    </row>
    <row r="20" spans="1:19" x14ac:dyDescent="0.35">
      <c r="A20" t="s">
        <v>48</v>
      </c>
      <c r="B20">
        <v>22</v>
      </c>
      <c r="C20" t="s">
        <v>180</v>
      </c>
      <c r="D20">
        <v>116</v>
      </c>
      <c r="E20" t="s">
        <v>181</v>
      </c>
      <c r="F20" t="s">
        <v>22</v>
      </c>
      <c r="G20" t="s">
        <v>23</v>
      </c>
      <c r="H20">
        <v>450</v>
      </c>
      <c r="I20" t="s">
        <v>24</v>
      </c>
      <c r="J20" t="s">
        <v>26</v>
      </c>
      <c r="K20">
        <v>6</v>
      </c>
      <c r="L20">
        <v>3</v>
      </c>
      <c r="M20" t="s">
        <v>30</v>
      </c>
      <c r="N20">
        <v>18</v>
      </c>
      <c r="O20" t="s">
        <v>30</v>
      </c>
      <c r="P20" t="s">
        <v>25</v>
      </c>
      <c r="Q20">
        <v>30</v>
      </c>
      <c r="R20">
        <v>590</v>
      </c>
      <c r="S20" t="s">
        <v>27</v>
      </c>
    </row>
    <row r="21" spans="1:19" x14ac:dyDescent="0.35">
      <c r="A21" t="s">
        <v>49</v>
      </c>
      <c r="B21">
        <v>23</v>
      </c>
      <c r="C21" t="s">
        <v>180</v>
      </c>
      <c r="D21">
        <v>116</v>
      </c>
      <c r="E21" t="s">
        <v>181</v>
      </c>
      <c r="F21" t="s">
        <v>22</v>
      </c>
      <c r="G21" t="s">
        <v>23</v>
      </c>
      <c r="H21">
        <v>871</v>
      </c>
      <c r="I21" t="s">
        <v>24</v>
      </c>
      <c r="J21" t="s">
        <v>26</v>
      </c>
      <c r="K21">
        <v>6</v>
      </c>
      <c r="L21">
        <v>3</v>
      </c>
      <c r="M21" t="s">
        <v>25</v>
      </c>
      <c r="N21">
        <v>18</v>
      </c>
      <c r="O21" t="s">
        <v>30</v>
      </c>
      <c r="P21" t="s">
        <v>25</v>
      </c>
      <c r="Q21">
        <v>40</v>
      </c>
      <c r="R21">
        <v>750</v>
      </c>
      <c r="S21" t="s">
        <v>27</v>
      </c>
    </row>
    <row r="22" spans="1:19" x14ac:dyDescent="0.35">
      <c r="A22" t="s">
        <v>50</v>
      </c>
      <c r="B22">
        <v>24</v>
      </c>
      <c r="C22" t="s">
        <v>180</v>
      </c>
      <c r="D22">
        <v>116</v>
      </c>
      <c r="E22" t="s">
        <v>181</v>
      </c>
      <c r="F22" t="s">
        <v>22</v>
      </c>
      <c r="G22" t="s">
        <v>23</v>
      </c>
      <c r="H22">
        <v>500</v>
      </c>
      <c r="I22" t="s">
        <v>24</v>
      </c>
      <c r="J22" t="s">
        <v>26</v>
      </c>
      <c r="K22">
        <v>6</v>
      </c>
      <c r="L22">
        <v>4</v>
      </c>
      <c r="M22" t="s">
        <v>25</v>
      </c>
      <c r="N22">
        <v>18</v>
      </c>
      <c r="O22" t="s">
        <v>30</v>
      </c>
      <c r="P22" t="s">
        <v>25</v>
      </c>
      <c r="Q22">
        <v>30</v>
      </c>
      <c r="R22">
        <v>560</v>
      </c>
      <c r="S22" t="s">
        <v>27</v>
      </c>
    </row>
    <row r="23" spans="1:19" x14ac:dyDescent="0.35">
      <c r="A23" t="s">
        <v>51</v>
      </c>
      <c r="B23">
        <v>25</v>
      </c>
      <c r="C23" t="s">
        <v>180</v>
      </c>
      <c r="D23">
        <v>116</v>
      </c>
      <c r="E23" t="s">
        <v>181</v>
      </c>
      <c r="F23" t="s">
        <v>22</v>
      </c>
      <c r="G23" t="s">
        <v>23</v>
      </c>
      <c r="H23">
        <v>660</v>
      </c>
      <c r="I23" t="s">
        <v>24</v>
      </c>
      <c r="J23" t="s">
        <v>26</v>
      </c>
      <c r="K23">
        <v>6</v>
      </c>
      <c r="L23">
        <v>3</v>
      </c>
      <c r="M23" t="s">
        <v>25</v>
      </c>
      <c r="N23" t="s">
        <v>26</v>
      </c>
      <c r="O23" t="s">
        <v>30</v>
      </c>
      <c r="P23" t="s">
        <v>25</v>
      </c>
      <c r="Q23">
        <v>40</v>
      </c>
      <c r="R23">
        <v>360</v>
      </c>
      <c r="S23" t="s">
        <v>27</v>
      </c>
    </row>
    <row r="24" spans="1:19" x14ac:dyDescent="0.35">
      <c r="A24" t="s">
        <v>52</v>
      </c>
      <c r="B24">
        <v>26</v>
      </c>
      <c r="C24" t="s">
        <v>180</v>
      </c>
      <c r="D24">
        <v>116</v>
      </c>
      <c r="E24" t="s">
        <v>181</v>
      </c>
      <c r="F24" t="s">
        <v>22</v>
      </c>
      <c r="G24" t="s">
        <v>23</v>
      </c>
      <c r="H24" s="5">
        <v>316.2</v>
      </c>
      <c r="I24" t="s">
        <v>24</v>
      </c>
      <c r="J24" t="s">
        <v>26</v>
      </c>
      <c r="K24">
        <v>6</v>
      </c>
      <c r="L24">
        <v>2</v>
      </c>
      <c r="M24" t="s">
        <v>25</v>
      </c>
      <c r="N24" t="s">
        <v>26</v>
      </c>
      <c r="O24" t="s">
        <v>30</v>
      </c>
      <c r="P24" t="s">
        <v>25</v>
      </c>
      <c r="Q24">
        <v>40</v>
      </c>
      <c r="R24" s="5">
        <f>(2/3)*290.7</f>
        <v>193.79999999999998</v>
      </c>
      <c r="S24" t="s">
        <v>27</v>
      </c>
    </row>
    <row r="25" spans="1:19" x14ac:dyDescent="0.35">
      <c r="A25" t="s">
        <v>53</v>
      </c>
      <c r="B25">
        <v>27</v>
      </c>
      <c r="C25" t="s">
        <v>180</v>
      </c>
      <c r="D25">
        <v>116</v>
      </c>
      <c r="E25" t="s">
        <v>181</v>
      </c>
      <c r="F25" t="s">
        <v>22</v>
      </c>
      <c r="G25" t="s">
        <v>23</v>
      </c>
      <c r="H25">
        <v>341.25</v>
      </c>
      <c r="I25" t="s">
        <v>24</v>
      </c>
      <c r="J25" t="s">
        <v>26</v>
      </c>
      <c r="K25">
        <v>6</v>
      </c>
      <c r="L25">
        <v>3</v>
      </c>
      <c r="M25" t="s">
        <v>25</v>
      </c>
      <c r="N25" t="s">
        <v>26</v>
      </c>
      <c r="O25" t="s">
        <v>30</v>
      </c>
      <c r="P25" t="s">
        <v>25</v>
      </c>
      <c r="Q25">
        <v>50</v>
      </c>
      <c r="R25">
        <v>475</v>
      </c>
      <c r="S25" t="s">
        <v>27</v>
      </c>
    </row>
    <row r="26" spans="1:19" x14ac:dyDescent="0.35">
      <c r="A26" t="s">
        <v>54</v>
      </c>
      <c r="B26">
        <v>28</v>
      </c>
      <c r="C26" t="s">
        <v>180</v>
      </c>
      <c r="D26">
        <v>116</v>
      </c>
      <c r="E26" t="s">
        <v>181</v>
      </c>
      <c r="F26" t="s">
        <v>22</v>
      </c>
      <c r="G26" t="s">
        <v>23</v>
      </c>
      <c r="H26">
        <v>250</v>
      </c>
      <c r="I26" t="s">
        <v>24</v>
      </c>
      <c r="J26" t="s">
        <v>26</v>
      </c>
      <c r="K26">
        <v>6</v>
      </c>
      <c r="L26">
        <v>3</v>
      </c>
      <c r="M26" t="s">
        <v>30</v>
      </c>
      <c r="N26">
        <v>21</v>
      </c>
      <c r="O26" t="s">
        <v>30</v>
      </c>
      <c r="P26" t="s">
        <v>30</v>
      </c>
      <c r="Q26">
        <v>40</v>
      </c>
      <c r="R26">
        <v>200</v>
      </c>
      <c r="S26" t="s">
        <v>27</v>
      </c>
    </row>
    <row r="27" spans="1:19" x14ac:dyDescent="0.35">
      <c r="A27" t="s">
        <v>55</v>
      </c>
      <c r="B27">
        <v>29</v>
      </c>
      <c r="C27" t="s">
        <v>180</v>
      </c>
      <c r="D27">
        <v>116</v>
      </c>
      <c r="E27" t="s">
        <v>181</v>
      </c>
      <c r="F27" t="s">
        <v>22</v>
      </c>
      <c r="G27" t="s">
        <v>23</v>
      </c>
      <c r="H27">
        <v>150</v>
      </c>
      <c r="I27" t="s">
        <v>24</v>
      </c>
      <c r="J27" t="s">
        <v>26</v>
      </c>
      <c r="K27">
        <v>6</v>
      </c>
      <c r="L27">
        <v>3</v>
      </c>
      <c r="M27" t="s">
        <v>25</v>
      </c>
      <c r="N27" t="s">
        <v>26</v>
      </c>
      <c r="O27" t="s">
        <v>30</v>
      </c>
      <c r="P27" t="s">
        <v>25</v>
      </c>
      <c r="Q27">
        <v>50</v>
      </c>
      <c r="R27">
        <v>150</v>
      </c>
      <c r="S27" t="s">
        <v>27</v>
      </c>
    </row>
    <row r="28" spans="1:19" x14ac:dyDescent="0.35">
      <c r="A28" t="s">
        <v>56</v>
      </c>
      <c r="B28">
        <v>30</v>
      </c>
      <c r="C28" t="s">
        <v>180</v>
      </c>
      <c r="D28">
        <v>116</v>
      </c>
      <c r="E28" t="s">
        <v>181</v>
      </c>
      <c r="F28" t="s">
        <v>22</v>
      </c>
      <c r="G28" t="s">
        <v>23</v>
      </c>
      <c r="H28">
        <v>185</v>
      </c>
      <c r="I28" t="s">
        <v>24</v>
      </c>
      <c r="J28" t="s">
        <v>26</v>
      </c>
      <c r="K28">
        <v>6</v>
      </c>
      <c r="L28">
        <v>3</v>
      </c>
      <c r="M28" t="s">
        <v>25</v>
      </c>
      <c r="N28" t="s">
        <v>26</v>
      </c>
      <c r="O28" t="s">
        <v>30</v>
      </c>
      <c r="P28" t="s">
        <v>25</v>
      </c>
      <c r="Q28">
        <v>40</v>
      </c>
      <c r="R28">
        <f>2*183</f>
        <v>366</v>
      </c>
      <c r="S28" t="s">
        <v>27</v>
      </c>
    </row>
    <row r="29" spans="1:19" x14ac:dyDescent="0.35">
      <c r="A29" t="s">
        <v>57</v>
      </c>
      <c r="B29">
        <v>31</v>
      </c>
      <c r="C29" t="s">
        <v>180</v>
      </c>
      <c r="D29">
        <v>116</v>
      </c>
      <c r="E29" t="s">
        <v>181</v>
      </c>
      <c r="F29" t="s">
        <v>22</v>
      </c>
      <c r="G29" t="s">
        <v>23</v>
      </c>
      <c r="H29">
        <v>210.25</v>
      </c>
      <c r="I29" t="s">
        <v>24</v>
      </c>
      <c r="J29" t="s">
        <v>26</v>
      </c>
      <c r="K29">
        <v>6</v>
      </c>
      <c r="L29">
        <v>3</v>
      </c>
      <c r="M29" t="s">
        <v>30</v>
      </c>
      <c r="N29">
        <v>19</v>
      </c>
      <c r="O29" t="s">
        <v>30</v>
      </c>
      <c r="P29" t="s">
        <v>30</v>
      </c>
      <c r="Q29">
        <v>30</v>
      </c>
      <c r="R29">
        <v>165</v>
      </c>
      <c r="S29" t="s">
        <v>31</v>
      </c>
    </row>
    <row r="30" spans="1:19" x14ac:dyDescent="0.35">
      <c r="A30" t="s">
        <v>58</v>
      </c>
      <c r="B30">
        <v>32</v>
      </c>
      <c r="C30" t="s">
        <v>180</v>
      </c>
      <c r="D30">
        <v>116</v>
      </c>
      <c r="E30" t="s">
        <v>181</v>
      </c>
      <c r="F30" t="s">
        <v>22</v>
      </c>
      <c r="G30" t="s">
        <v>23</v>
      </c>
      <c r="H30">
        <v>1200</v>
      </c>
      <c r="I30" t="s">
        <v>24</v>
      </c>
      <c r="J30" t="s">
        <v>26</v>
      </c>
      <c r="K30">
        <v>6</v>
      </c>
      <c r="L30">
        <v>3</v>
      </c>
      <c r="M30" t="s">
        <v>30</v>
      </c>
      <c r="N30">
        <v>21</v>
      </c>
      <c r="O30" t="s">
        <v>30</v>
      </c>
      <c r="P30" t="s">
        <v>25</v>
      </c>
      <c r="Q30">
        <v>40</v>
      </c>
      <c r="R30">
        <v>600</v>
      </c>
      <c r="S30" t="s">
        <v>27</v>
      </c>
    </row>
    <row r="31" spans="1:19" x14ac:dyDescent="0.35">
      <c r="A31" t="s">
        <v>59</v>
      </c>
      <c r="B31">
        <v>33</v>
      </c>
      <c r="C31" t="s">
        <v>180</v>
      </c>
      <c r="D31">
        <v>116</v>
      </c>
      <c r="E31" t="s">
        <v>181</v>
      </c>
      <c r="F31" t="s">
        <v>22</v>
      </c>
      <c r="G31" t="s">
        <v>23</v>
      </c>
      <c r="H31">
        <v>198</v>
      </c>
      <c r="I31" t="s">
        <v>24</v>
      </c>
      <c r="J31" t="s">
        <v>26</v>
      </c>
      <c r="K31">
        <v>6</v>
      </c>
      <c r="L31">
        <v>3</v>
      </c>
      <c r="M31" t="s">
        <v>25</v>
      </c>
      <c r="N31">
        <v>18</v>
      </c>
      <c r="O31" t="s">
        <v>30</v>
      </c>
      <c r="P31" t="s">
        <v>30</v>
      </c>
      <c r="Q31">
        <v>40</v>
      </c>
      <c r="R31">
        <v>198</v>
      </c>
      <c r="S31" t="s">
        <v>27</v>
      </c>
    </row>
    <row r="32" spans="1:19" x14ac:dyDescent="0.35">
      <c r="A32" t="s">
        <v>60</v>
      </c>
      <c r="B32">
        <v>34</v>
      </c>
      <c r="C32" t="s">
        <v>180</v>
      </c>
      <c r="D32">
        <v>116</v>
      </c>
      <c r="E32" t="s">
        <v>181</v>
      </c>
      <c r="F32" t="s">
        <v>22</v>
      </c>
      <c r="G32" t="s">
        <v>23</v>
      </c>
      <c r="H32">
        <v>125</v>
      </c>
      <c r="I32" t="s">
        <v>24</v>
      </c>
      <c r="J32" t="s">
        <v>26</v>
      </c>
      <c r="K32">
        <v>6</v>
      </c>
      <c r="L32">
        <v>3</v>
      </c>
      <c r="M32" t="s">
        <v>30</v>
      </c>
      <c r="N32" t="s">
        <v>26</v>
      </c>
      <c r="O32" t="s">
        <v>30</v>
      </c>
      <c r="P32" t="s">
        <v>30</v>
      </c>
      <c r="Q32">
        <v>40</v>
      </c>
      <c r="R32">
        <v>390</v>
      </c>
      <c r="S32" t="s">
        <v>27</v>
      </c>
    </row>
    <row r="33" spans="1:19" x14ac:dyDescent="0.35">
      <c r="A33" t="s">
        <v>61</v>
      </c>
      <c r="B33">
        <v>35</v>
      </c>
      <c r="C33" t="s">
        <v>180</v>
      </c>
      <c r="D33">
        <v>116</v>
      </c>
      <c r="E33" t="s">
        <v>181</v>
      </c>
      <c r="F33" t="s">
        <v>22</v>
      </c>
      <c r="G33" t="s">
        <v>23</v>
      </c>
      <c r="H33">
        <v>600</v>
      </c>
      <c r="I33" t="s">
        <v>24</v>
      </c>
      <c r="J33" t="s">
        <v>26</v>
      </c>
      <c r="K33">
        <v>6</v>
      </c>
      <c r="L33">
        <v>3</v>
      </c>
      <c r="M33" t="s">
        <v>30</v>
      </c>
      <c r="N33" t="s">
        <v>26</v>
      </c>
      <c r="O33" t="s">
        <v>30</v>
      </c>
      <c r="P33" t="s">
        <v>25</v>
      </c>
      <c r="Q33">
        <v>40</v>
      </c>
      <c r="R33" s="5">
        <f>(2/3)*550</f>
        <v>366.66666666666663</v>
      </c>
      <c r="S33" t="s">
        <v>27</v>
      </c>
    </row>
    <row r="34" spans="1:19" x14ac:dyDescent="0.35">
      <c r="A34" t="s">
        <v>62</v>
      </c>
      <c r="B34">
        <v>36</v>
      </c>
      <c r="C34" t="s">
        <v>180</v>
      </c>
      <c r="D34">
        <v>116</v>
      </c>
      <c r="E34" t="s">
        <v>181</v>
      </c>
      <c r="F34" t="s">
        <v>22</v>
      </c>
      <c r="G34" t="s">
        <v>23</v>
      </c>
      <c r="H34">
        <v>377</v>
      </c>
      <c r="I34" t="s">
        <v>24</v>
      </c>
      <c r="J34" t="s">
        <v>26</v>
      </c>
      <c r="K34">
        <v>6</v>
      </c>
      <c r="L34">
        <v>1</v>
      </c>
      <c r="M34" t="s">
        <v>30</v>
      </c>
      <c r="N34">
        <v>21</v>
      </c>
      <c r="O34" t="s">
        <v>30</v>
      </c>
      <c r="P34" t="s">
        <v>25</v>
      </c>
      <c r="Q34">
        <v>40</v>
      </c>
      <c r="R34" s="5">
        <f>(2/3)*287</f>
        <v>191.33333333333331</v>
      </c>
      <c r="S34" t="s">
        <v>27</v>
      </c>
    </row>
    <row r="35" spans="1:19" x14ac:dyDescent="0.35">
      <c r="A35" t="s">
        <v>63</v>
      </c>
      <c r="B35">
        <v>37</v>
      </c>
      <c r="C35" t="s">
        <v>180</v>
      </c>
      <c r="D35">
        <v>116</v>
      </c>
      <c r="E35" t="s">
        <v>181</v>
      </c>
      <c r="F35" t="s">
        <v>22</v>
      </c>
      <c r="G35" t="s">
        <v>23</v>
      </c>
      <c r="H35">
        <v>395</v>
      </c>
      <c r="I35" t="s">
        <v>24</v>
      </c>
      <c r="J35" t="s">
        <v>26</v>
      </c>
      <c r="K35">
        <v>6</v>
      </c>
      <c r="L35">
        <v>3</v>
      </c>
      <c r="M35" t="s">
        <v>30</v>
      </c>
      <c r="N35">
        <v>18</v>
      </c>
      <c r="O35" t="s">
        <v>30</v>
      </c>
      <c r="P35" t="s">
        <v>25</v>
      </c>
      <c r="Q35">
        <v>30</v>
      </c>
      <c r="R35">
        <f>2*329</f>
        <v>658</v>
      </c>
      <c r="S35" t="s">
        <v>27</v>
      </c>
    </row>
    <row r="36" spans="1:19" x14ac:dyDescent="0.35">
      <c r="A36" t="s">
        <v>64</v>
      </c>
      <c r="B36">
        <v>38</v>
      </c>
      <c r="C36" t="s">
        <v>180</v>
      </c>
      <c r="D36">
        <v>116</v>
      </c>
      <c r="E36" t="s">
        <v>181</v>
      </c>
      <c r="F36" t="s">
        <v>22</v>
      </c>
      <c r="G36" t="s">
        <v>23</v>
      </c>
      <c r="H36">
        <v>440</v>
      </c>
      <c r="I36" t="s">
        <v>24</v>
      </c>
      <c r="J36" t="s">
        <v>26</v>
      </c>
      <c r="K36">
        <v>6</v>
      </c>
      <c r="L36">
        <v>3</v>
      </c>
      <c r="M36" t="s">
        <v>25</v>
      </c>
      <c r="N36" t="s">
        <v>26</v>
      </c>
      <c r="O36" t="s">
        <v>30</v>
      </c>
      <c r="P36" t="s">
        <v>30</v>
      </c>
      <c r="Q36">
        <v>32</v>
      </c>
      <c r="R36">
        <v>440</v>
      </c>
      <c r="S36" t="s">
        <v>27</v>
      </c>
    </row>
    <row r="37" spans="1:19" x14ac:dyDescent="0.35">
      <c r="A37" t="s">
        <v>65</v>
      </c>
      <c r="B37">
        <v>39</v>
      </c>
      <c r="C37" t="s">
        <v>180</v>
      </c>
      <c r="D37">
        <v>116</v>
      </c>
      <c r="E37" t="s">
        <v>181</v>
      </c>
      <c r="F37" t="s">
        <v>22</v>
      </c>
      <c r="G37" t="s">
        <v>23</v>
      </c>
      <c r="H37">
        <v>485</v>
      </c>
      <c r="I37" t="s">
        <v>24</v>
      </c>
      <c r="J37" t="s">
        <v>26</v>
      </c>
      <c r="K37">
        <v>6</v>
      </c>
      <c r="L37">
        <v>3</v>
      </c>
      <c r="M37" t="s">
        <v>25</v>
      </c>
      <c r="N37">
        <v>18</v>
      </c>
      <c r="O37" t="s">
        <v>30</v>
      </c>
      <c r="P37" t="s">
        <v>25</v>
      </c>
      <c r="Q37">
        <v>40</v>
      </c>
      <c r="R37">
        <v>312</v>
      </c>
      <c r="S37" t="s">
        <v>31</v>
      </c>
    </row>
    <row r="38" spans="1:19" x14ac:dyDescent="0.35">
      <c r="A38" t="s">
        <v>66</v>
      </c>
      <c r="B38">
        <v>40</v>
      </c>
      <c r="C38" t="s">
        <v>180</v>
      </c>
      <c r="D38">
        <v>116</v>
      </c>
      <c r="E38" t="s">
        <v>181</v>
      </c>
      <c r="F38" t="s">
        <v>22</v>
      </c>
      <c r="G38" t="s">
        <v>23</v>
      </c>
      <c r="H38">
        <v>200</v>
      </c>
      <c r="I38" t="s">
        <v>24</v>
      </c>
      <c r="J38" t="s">
        <v>26</v>
      </c>
      <c r="K38">
        <v>6</v>
      </c>
      <c r="L38">
        <v>3</v>
      </c>
      <c r="M38" t="s">
        <v>30</v>
      </c>
      <c r="N38">
        <v>21</v>
      </c>
      <c r="O38" t="s">
        <v>30</v>
      </c>
      <c r="P38" t="s">
        <v>25</v>
      </c>
      <c r="Q38">
        <v>40</v>
      </c>
      <c r="R38">
        <f>2*200</f>
        <v>400</v>
      </c>
      <c r="S38" t="s">
        <v>27</v>
      </c>
    </row>
    <row r="39" spans="1:19" x14ac:dyDescent="0.35">
      <c r="A39" t="s">
        <v>67</v>
      </c>
      <c r="B39">
        <v>41</v>
      </c>
      <c r="C39" t="s">
        <v>180</v>
      </c>
      <c r="D39">
        <v>116</v>
      </c>
      <c r="E39" t="s">
        <v>181</v>
      </c>
      <c r="F39" t="s">
        <v>22</v>
      </c>
      <c r="G39" t="s">
        <v>23</v>
      </c>
      <c r="H39">
        <v>345</v>
      </c>
      <c r="I39" t="s">
        <v>24</v>
      </c>
      <c r="J39" t="s">
        <v>26</v>
      </c>
      <c r="K39">
        <v>6</v>
      </c>
      <c r="L39">
        <v>3</v>
      </c>
      <c r="M39" t="s">
        <v>30</v>
      </c>
      <c r="N39">
        <v>18</v>
      </c>
      <c r="O39" t="s">
        <v>30</v>
      </c>
      <c r="P39" t="s">
        <v>30</v>
      </c>
      <c r="Q39">
        <v>40</v>
      </c>
      <c r="R39">
        <v>340</v>
      </c>
      <c r="S39" t="s">
        <v>27</v>
      </c>
    </row>
    <row r="40" spans="1:19" x14ac:dyDescent="0.35">
      <c r="A40" t="s">
        <v>68</v>
      </c>
      <c r="B40">
        <v>42</v>
      </c>
      <c r="C40" t="s">
        <v>180</v>
      </c>
      <c r="D40">
        <v>116</v>
      </c>
      <c r="E40" t="s">
        <v>181</v>
      </c>
      <c r="F40" t="s">
        <v>22</v>
      </c>
      <c r="G40" t="s">
        <v>23</v>
      </c>
      <c r="H40">
        <v>200</v>
      </c>
      <c r="I40" t="s">
        <v>24</v>
      </c>
      <c r="J40" t="s">
        <v>26</v>
      </c>
      <c r="K40">
        <v>6</v>
      </c>
      <c r="L40">
        <v>2</v>
      </c>
      <c r="M40" t="s">
        <v>25</v>
      </c>
      <c r="N40">
        <v>21</v>
      </c>
      <c r="O40" t="s">
        <v>30</v>
      </c>
      <c r="P40" t="s">
        <v>25</v>
      </c>
      <c r="Q40">
        <v>30</v>
      </c>
      <c r="R40">
        <v>263</v>
      </c>
      <c r="S40" t="s">
        <v>27</v>
      </c>
    </row>
    <row r="41" spans="1:19" x14ac:dyDescent="0.35">
      <c r="A41" t="s">
        <v>69</v>
      </c>
      <c r="B41">
        <v>44</v>
      </c>
      <c r="C41" t="s">
        <v>180</v>
      </c>
      <c r="D41">
        <v>116</v>
      </c>
      <c r="E41" t="s">
        <v>181</v>
      </c>
      <c r="F41" t="s">
        <v>22</v>
      </c>
      <c r="G41" t="s">
        <v>23</v>
      </c>
      <c r="H41">
        <v>965</v>
      </c>
      <c r="I41" t="s">
        <v>24</v>
      </c>
      <c r="J41" t="s">
        <v>26</v>
      </c>
      <c r="K41">
        <v>6</v>
      </c>
      <c r="L41">
        <v>3</v>
      </c>
      <c r="M41" t="s">
        <v>30</v>
      </c>
      <c r="N41">
        <v>18</v>
      </c>
      <c r="O41" t="s">
        <v>30</v>
      </c>
      <c r="P41" t="s">
        <v>25</v>
      </c>
      <c r="Q41">
        <v>40</v>
      </c>
      <c r="R41">
        <v>965</v>
      </c>
      <c r="S41" t="s">
        <v>27</v>
      </c>
    </row>
    <row r="42" spans="1:19" x14ac:dyDescent="0.35">
      <c r="A42" t="s">
        <v>70</v>
      </c>
      <c r="B42">
        <v>45</v>
      </c>
      <c r="C42" t="s">
        <v>180</v>
      </c>
      <c r="D42">
        <v>116</v>
      </c>
      <c r="E42" t="s">
        <v>181</v>
      </c>
      <c r="F42" t="s">
        <v>22</v>
      </c>
      <c r="G42" t="s">
        <v>23</v>
      </c>
      <c r="H42">
        <v>300</v>
      </c>
      <c r="I42" t="s">
        <v>24</v>
      </c>
      <c r="J42" t="s">
        <v>26</v>
      </c>
      <c r="K42">
        <v>6</v>
      </c>
      <c r="L42">
        <v>3</v>
      </c>
      <c r="M42" t="s">
        <v>30</v>
      </c>
      <c r="N42">
        <v>21</v>
      </c>
      <c r="O42" t="s">
        <v>30</v>
      </c>
      <c r="P42" t="s">
        <v>25</v>
      </c>
      <c r="Q42">
        <v>28</v>
      </c>
      <c r="R42">
        <v>280</v>
      </c>
      <c r="S42" t="s">
        <v>27</v>
      </c>
    </row>
    <row r="43" spans="1:19" x14ac:dyDescent="0.35">
      <c r="A43" t="s">
        <v>71</v>
      </c>
      <c r="B43">
        <v>46</v>
      </c>
      <c r="C43" t="s">
        <v>180</v>
      </c>
      <c r="D43">
        <v>116</v>
      </c>
      <c r="E43" t="s">
        <v>181</v>
      </c>
      <c r="F43" t="s">
        <v>22</v>
      </c>
      <c r="G43" t="s">
        <v>23</v>
      </c>
      <c r="H43">
        <v>418.25</v>
      </c>
      <c r="I43" t="s">
        <v>24</v>
      </c>
      <c r="J43" t="s">
        <v>26</v>
      </c>
      <c r="K43">
        <v>6</v>
      </c>
      <c r="L43">
        <v>3</v>
      </c>
      <c r="M43" t="s">
        <v>30</v>
      </c>
      <c r="N43" t="s">
        <v>26</v>
      </c>
      <c r="O43" t="s">
        <v>30</v>
      </c>
      <c r="P43" t="s">
        <v>25</v>
      </c>
      <c r="Q43">
        <v>40</v>
      </c>
      <c r="R43">
        <f>2*170</f>
        <v>340</v>
      </c>
      <c r="S43" t="s">
        <v>27</v>
      </c>
    </row>
    <row r="44" spans="1:19" x14ac:dyDescent="0.35">
      <c r="A44" t="s">
        <v>72</v>
      </c>
      <c r="B44">
        <v>47</v>
      </c>
      <c r="C44" t="s">
        <v>180</v>
      </c>
      <c r="D44">
        <v>116</v>
      </c>
      <c r="E44" t="s">
        <v>181</v>
      </c>
      <c r="F44" t="s">
        <v>22</v>
      </c>
      <c r="G44" t="s">
        <v>23</v>
      </c>
      <c r="H44">
        <v>410</v>
      </c>
      <c r="I44" t="s">
        <v>24</v>
      </c>
      <c r="J44" t="s">
        <v>26</v>
      </c>
      <c r="K44">
        <v>6</v>
      </c>
      <c r="L44">
        <v>3</v>
      </c>
      <c r="M44" t="s">
        <v>30</v>
      </c>
      <c r="N44">
        <v>18</v>
      </c>
      <c r="O44" t="s">
        <v>30</v>
      </c>
      <c r="P44" t="s">
        <v>25</v>
      </c>
      <c r="Q44">
        <v>40</v>
      </c>
      <c r="R44">
        <v>260</v>
      </c>
      <c r="S44" t="s">
        <v>31</v>
      </c>
    </row>
    <row r="45" spans="1:19" x14ac:dyDescent="0.35">
      <c r="A45" t="s">
        <v>73</v>
      </c>
      <c r="B45">
        <v>48</v>
      </c>
      <c r="C45" t="s">
        <v>180</v>
      </c>
      <c r="D45">
        <v>116</v>
      </c>
      <c r="E45" t="s">
        <v>181</v>
      </c>
      <c r="F45" t="s">
        <v>22</v>
      </c>
      <c r="G45" t="s">
        <v>23</v>
      </c>
      <c r="H45">
        <v>360</v>
      </c>
      <c r="I45" t="s">
        <v>24</v>
      </c>
      <c r="J45" t="s">
        <v>26</v>
      </c>
      <c r="K45">
        <v>6</v>
      </c>
      <c r="L45">
        <v>3</v>
      </c>
      <c r="M45" t="s">
        <v>25</v>
      </c>
      <c r="N45">
        <v>21</v>
      </c>
      <c r="O45" t="s">
        <v>30</v>
      </c>
      <c r="P45" t="s">
        <v>25</v>
      </c>
      <c r="Q45">
        <v>24</v>
      </c>
      <c r="R45">
        <f>2*458</f>
        <v>916</v>
      </c>
      <c r="S45" t="s">
        <v>27</v>
      </c>
    </row>
    <row r="46" spans="1:19" x14ac:dyDescent="0.35">
      <c r="A46" t="s">
        <v>74</v>
      </c>
      <c r="B46">
        <v>49</v>
      </c>
      <c r="C46" t="s">
        <v>180</v>
      </c>
      <c r="D46">
        <v>116</v>
      </c>
      <c r="E46" t="s">
        <v>181</v>
      </c>
      <c r="F46" t="s">
        <v>22</v>
      </c>
      <c r="G46" t="s">
        <v>23</v>
      </c>
      <c r="H46">
        <v>110</v>
      </c>
      <c r="I46" t="s">
        <v>24</v>
      </c>
      <c r="J46" t="s">
        <v>26</v>
      </c>
      <c r="K46">
        <v>6</v>
      </c>
      <c r="L46">
        <v>2</v>
      </c>
      <c r="M46" t="s">
        <v>30</v>
      </c>
      <c r="N46" t="s">
        <v>26</v>
      </c>
      <c r="O46" t="s">
        <v>30</v>
      </c>
      <c r="P46" t="s">
        <v>30</v>
      </c>
      <c r="Q46">
        <v>30</v>
      </c>
      <c r="R46">
        <v>73</v>
      </c>
      <c r="S46" t="s">
        <v>27</v>
      </c>
    </row>
    <row r="47" spans="1:19" x14ac:dyDescent="0.35">
      <c r="A47" t="s">
        <v>75</v>
      </c>
      <c r="B47">
        <v>50</v>
      </c>
      <c r="C47" t="s">
        <v>180</v>
      </c>
      <c r="D47">
        <v>116</v>
      </c>
      <c r="E47" t="s">
        <v>181</v>
      </c>
      <c r="F47" t="s">
        <v>22</v>
      </c>
      <c r="G47" t="s">
        <v>23</v>
      </c>
      <c r="H47">
        <v>250</v>
      </c>
      <c r="I47" t="s">
        <v>24</v>
      </c>
      <c r="J47" t="s">
        <v>26</v>
      </c>
      <c r="K47">
        <v>6</v>
      </c>
      <c r="L47">
        <v>3</v>
      </c>
      <c r="M47" t="s">
        <v>25</v>
      </c>
      <c r="N47">
        <v>18</v>
      </c>
      <c r="O47" t="s">
        <v>30</v>
      </c>
      <c r="P47" t="s">
        <v>25</v>
      </c>
      <c r="Q47">
        <v>30</v>
      </c>
      <c r="R47">
        <v>575</v>
      </c>
      <c r="S47" t="s">
        <v>27</v>
      </c>
    </row>
    <row r="48" spans="1:19" x14ac:dyDescent="0.35">
      <c r="A48" t="s">
        <v>76</v>
      </c>
      <c r="B48">
        <v>51</v>
      </c>
      <c r="C48" t="s">
        <v>180</v>
      </c>
      <c r="D48">
        <v>116</v>
      </c>
      <c r="E48" t="s">
        <v>181</v>
      </c>
      <c r="F48" t="s">
        <v>22</v>
      </c>
      <c r="G48" t="s">
        <v>23</v>
      </c>
      <c r="H48">
        <v>400</v>
      </c>
      <c r="I48" t="s">
        <v>24</v>
      </c>
      <c r="J48" t="s">
        <v>26</v>
      </c>
      <c r="K48">
        <v>6</v>
      </c>
      <c r="L48">
        <v>2</v>
      </c>
      <c r="M48" t="s">
        <v>25</v>
      </c>
      <c r="N48" t="s">
        <v>26</v>
      </c>
      <c r="O48" t="s">
        <v>30</v>
      </c>
      <c r="P48" t="s">
        <v>25</v>
      </c>
      <c r="Q48">
        <v>30</v>
      </c>
      <c r="R48">
        <f>2*285</f>
        <v>570</v>
      </c>
      <c r="S48" t="s">
        <v>27</v>
      </c>
    </row>
    <row r="49" spans="1:19" x14ac:dyDescent="0.35">
      <c r="A49" t="s">
        <v>77</v>
      </c>
      <c r="B49">
        <v>53</v>
      </c>
      <c r="C49" t="s">
        <v>180</v>
      </c>
      <c r="D49">
        <v>116</v>
      </c>
      <c r="E49" t="s">
        <v>181</v>
      </c>
      <c r="F49" t="s">
        <v>22</v>
      </c>
      <c r="G49" t="s">
        <v>23</v>
      </c>
      <c r="H49">
        <v>500</v>
      </c>
      <c r="I49" t="s">
        <v>24</v>
      </c>
      <c r="J49" t="s">
        <v>26</v>
      </c>
      <c r="K49">
        <v>6</v>
      </c>
      <c r="L49">
        <v>3</v>
      </c>
      <c r="M49" t="s">
        <v>25</v>
      </c>
      <c r="N49" t="s">
        <v>26</v>
      </c>
      <c r="O49" t="s">
        <v>30</v>
      </c>
      <c r="P49" t="s">
        <v>25</v>
      </c>
      <c r="Q49">
        <v>126</v>
      </c>
      <c r="R49">
        <f>2*400</f>
        <v>800</v>
      </c>
      <c r="S49" t="s">
        <v>27</v>
      </c>
    </row>
    <row r="50" spans="1:19" x14ac:dyDescent="0.35">
      <c r="A50" t="s">
        <v>79</v>
      </c>
      <c r="B50">
        <v>54</v>
      </c>
      <c r="C50" t="s">
        <v>180</v>
      </c>
      <c r="D50">
        <v>116</v>
      </c>
      <c r="E50" t="s">
        <v>181</v>
      </c>
      <c r="F50" t="s">
        <v>22</v>
      </c>
      <c r="G50" t="s">
        <v>23</v>
      </c>
      <c r="H50">
        <v>185</v>
      </c>
      <c r="I50" t="s">
        <v>24</v>
      </c>
      <c r="J50" t="s">
        <v>26</v>
      </c>
      <c r="K50">
        <v>6</v>
      </c>
      <c r="L50">
        <v>3</v>
      </c>
      <c r="M50" t="s">
        <v>30</v>
      </c>
      <c r="N50">
        <v>18</v>
      </c>
      <c r="O50" t="s">
        <v>30</v>
      </c>
      <c r="P50" t="s">
        <v>25</v>
      </c>
      <c r="Q50">
        <v>35</v>
      </c>
      <c r="R50">
        <f>2*167</f>
        <v>334</v>
      </c>
      <c r="S50" t="s">
        <v>27</v>
      </c>
    </row>
    <row r="51" spans="1:19" x14ac:dyDescent="0.35">
      <c r="A51" t="s">
        <v>80</v>
      </c>
      <c r="B51">
        <v>55</v>
      </c>
      <c r="C51" t="s">
        <v>180</v>
      </c>
      <c r="D51">
        <v>116</v>
      </c>
      <c r="E51" t="s">
        <v>181</v>
      </c>
      <c r="F51" t="s">
        <v>22</v>
      </c>
      <c r="G51" t="s">
        <v>23</v>
      </c>
      <c r="H51">
        <v>135</v>
      </c>
      <c r="I51" t="s">
        <v>24</v>
      </c>
      <c r="J51" t="s">
        <v>26</v>
      </c>
      <c r="K51">
        <v>6</v>
      </c>
      <c r="L51">
        <v>3</v>
      </c>
      <c r="M51" t="s">
        <v>30</v>
      </c>
      <c r="N51" t="s">
        <v>26</v>
      </c>
      <c r="O51" t="s">
        <v>30</v>
      </c>
      <c r="P51" t="s">
        <v>25</v>
      </c>
      <c r="Q51">
        <v>30</v>
      </c>
      <c r="R51">
        <v>60</v>
      </c>
      <c r="S51" t="s">
        <v>27</v>
      </c>
    </row>
    <row r="52" spans="1:19" x14ac:dyDescent="0.35">
      <c r="A52" t="s">
        <v>81</v>
      </c>
      <c r="B52">
        <v>56</v>
      </c>
      <c r="C52" t="s">
        <v>180</v>
      </c>
      <c r="D52">
        <v>116</v>
      </c>
      <c r="E52" t="s">
        <v>181</v>
      </c>
      <c r="F52" t="s">
        <v>22</v>
      </c>
      <c r="G52" t="s">
        <v>23</v>
      </c>
      <c r="H52">
        <v>300</v>
      </c>
      <c r="I52" t="s">
        <v>24</v>
      </c>
      <c r="J52" t="s">
        <v>26</v>
      </c>
      <c r="K52">
        <v>6</v>
      </c>
      <c r="L52">
        <v>3</v>
      </c>
      <c r="M52" t="s">
        <v>30</v>
      </c>
      <c r="N52" t="s">
        <v>26</v>
      </c>
      <c r="O52" t="s">
        <v>30</v>
      </c>
      <c r="P52" t="s">
        <v>25</v>
      </c>
      <c r="Q52">
        <v>32</v>
      </c>
      <c r="R52">
        <f>2*370</f>
        <v>740</v>
      </c>
      <c r="S52" t="s">
        <v>27</v>
      </c>
    </row>
  </sheetData>
  <phoneticPr fontId="1" type="noConversion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443A62-4AA1-4D02-A153-2EF2858B1B44}">
  <dimension ref="A1:R52"/>
  <sheetViews>
    <sheetView workbookViewId="0"/>
  </sheetViews>
  <sheetFormatPr defaultColWidth="8.81640625" defaultRowHeight="14.5" x14ac:dyDescent="0.35"/>
  <cols>
    <col min="1" max="1" width="15" customWidth="1"/>
    <col min="2" max="2" width="8.81640625" bestFit="1" customWidth="1"/>
    <col min="3" max="4" width="13.453125" customWidth="1"/>
    <col min="5" max="5" width="7.7265625" bestFit="1" customWidth="1"/>
    <col min="6" max="6" width="13.453125" customWidth="1"/>
    <col min="7" max="7" width="18" customWidth="1"/>
    <col min="8" max="8" width="9.7265625" customWidth="1"/>
    <col min="9" max="9" width="20.453125" customWidth="1"/>
    <col min="11" max="11" width="20.453125" customWidth="1"/>
    <col min="18" max="18" width="10" customWidth="1"/>
  </cols>
  <sheetData>
    <row r="1" spans="1:18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262</v>
      </c>
      <c r="R1" t="s">
        <v>17</v>
      </c>
    </row>
    <row r="2" spans="1:18" x14ac:dyDescent="0.35">
      <c r="A2" t="s">
        <v>19</v>
      </c>
      <c r="B2">
        <v>1</v>
      </c>
      <c r="C2" t="s">
        <v>182</v>
      </c>
      <c r="D2">
        <v>117</v>
      </c>
      <c r="E2" t="s">
        <v>183</v>
      </c>
      <c r="F2" t="s">
        <v>22</v>
      </c>
      <c r="G2" t="s">
        <v>25</v>
      </c>
      <c r="H2" t="s">
        <v>26</v>
      </c>
      <c r="I2" t="s">
        <v>26</v>
      </c>
      <c r="J2" t="s">
        <v>26</v>
      </c>
      <c r="K2" t="s">
        <v>26</v>
      </c>
      <c r="L2" t="s">
        <v>26</v>
      </c>
      <c r="M2" t="s">
        <v>26</v>
      </c>
      <c r="N2" t="s">
        <v>26</v>
      </c>
      <c r="O2" t="s">
        <v>26</v>
      </c>
      <c r="P2" t="s">
        <v>26</v>
      </c>
      <c r="Q2" t="s">
        <v>26</v>
      </c>
      <c r="R2" t="s">
        <v>26</v>
      </c>
    </row>
    <row r="3" spans="1:18" x14ac:dyDescent="0.35">
      <c r="A3" t="s">
        <v>28</v>
      </c>
      <c r="B3">
        <v>2</v>
      </c>
      <c r="C3" t="s">
        <v>182</v>
      </c>
      <c r="D3">
        <v>117</v>
      </c>
      <c r="E3" t="s">
        <v>183</v>
      </c>
      <c r="F3" t="s">
        <v>22</v>
      </c>
      <c r="G3" t="s">
        <v>25</v>
      </c>
      <c r="H3" t="s">
        <v>26</v>
      </c>
      <c r="I3" t="s">
        <v>26</v>
      </c>
      <c r="J3" t="s">
        <v>26</v>
      </c>
      <c r="K3" t="s">
        <v>26</v>
      </c>
      <c r="L3" t="s">
        <v>26</v>
      </c>
      <c r="M3" t="s">
        <v>26</v>
      </c>
      <c r="N3" t="s">
        <v>26</v>
      </c>
      <c r="O3" t="s">
        <v>26</v>
      </c>
      <c r="P3" t="s">
        <v>26</v>
      </c>
      <c r="Q3" t="s">
        <v>26</v>
      </c>
      <c r="R3" t="s">
        <v>26</v>
      </c>
    </row>
    <row r="4" spans="1:18" x14ac:dyDescent="0.35">
      <c r="A4" t="s">
        <v>32</v>
      </c>
      <c r="B4">
        <v>4</v>
      </c>
      <c r="C4" t="s">
        <v>182</v>
      </c>
      <c r="D4">
        <v>117</v>
      </c>
      <c r="E4" t="s">
        <v>183</v>
      </c>
      <c r="F4" t="s">
        <v>22</v>
      </c>
      <c r="G4" t="s">
        <v>23</v>
      </c>
      <c r="H4">
        <v>296</v>
      </c>
      <c r="I4" t="s">
        <v>178</v>
      </c>
      <c r="J4" t="s">
        <v>26</v>
      </c>
      <c r="K4">
        <v>3</v>
      </c>
      <c r="L4">
        <v>2</v>
      </c>
      <c r="M4" t="s">
        <v>30</v>
      </c>
      <c r="N4" t="s">
        <v>26</v>
      </c>
      <c r="O4" t="s">
        <v>25</v>
      </c>
      <c r="P4" t="s">
        <v>25</v>
      </c>
      <c r="Q4">
        <v>18</v>
      </c>
      <c r="R4" s="5">
        <f>233*(2/3)</f>
        <v>155.33333333333331</v>
      </c>
    </row>
    <row r="5" spans="1:18" x14ac:dyDescent="0.35">
      <c r="A5" t="s">
        <v>33</v>
      </c>
      <c r="B5">
        <v>5</v>
      </c>
      <c r="C5" t="s">
        <v>182</v>
      </c>
      <c r="D5">
        <v>117</v>
      </c>
      <c r="E5" t="s">
        <v>183</v>
      </c>
      <c r="F5" t="s">
        <v>22</v>
      </c>
      <c r="G5" t="s">
        <v>25</v>
      </c>
      <c r="H5" t="s">
        <v>26</v>
      </c>
      <c r="I5" t="s">
        <v>26</v>
      </c>
      <c r="J5" t="s">
        <v>26</v>
      </c>
      <c r="K5" t="s">
        <v>26</v>
      </c>
      <c r="L5" t="s">
        <v>26</v>
      </c>
      <c r="M5" t="s">
        <v>26</v>
      </c>
      <c r="N5" t="s">
        <v>26</v>
      </c>
      <c r="O5" t="s">
        <v>26</v>
      </c>
      <c r="P5" t="s">
        <v>26</v>
      </c>
      <c r="Q5" t="s">
        <v>26</v>
      </c>
      <c r="R5" t="s">
        <v>26</v>
      </c>
    </row>
    <row r="6" spans="1:18" x14ac:dyDescent="0.35">
      <c r="A6" t="s">
        <v>34</v>
      </c>
      <c r="B6">
        <v>6</v>
      </c>
      <c r="C6" t="s">
        <v>182</v>
      </c>
      <c r="D6">
        <v>117</v>
      </c>
      <c r="E6" t="s">
        <v>183</v>
      </c>
      <c r="F6" t="s">
        <v>22</v>
      </c>
      <c r="G6" t="s">
        <v>25</v>
      </c>
      <c r="H6" t="s">
        <v>26</v>
      </c>
      <c r="I6" t="s">
        <v>26</v>
      </c>
      <c r="J6" t="s">
        <v>26</v>
      </c>
      <c r="K6" t="s">
        <v>26</v>
      </c>
      <c r="L6" t="s">
        <v>26</v>
      </c>
      <c r="M6" t="s">
        <v>26</v>
      </c>
      <c r="N6" t="s">
        <v>26</v>
      </c>
      <c r="O6" t="s">
        <v>26</v>
      </c>
      <c r="P6" t="s">
        <v>26</v>
      </c>
      <c r="Q6" t="s">
        <v>26</v>
      </c>
      <c r="R6" t="s">
        <v>26</v>
      </c>
    </row>
    <row r="7" spans="1:18" x14ac:dyDescent="0.35">
      <c r="A7" t="s">
        <v>35</v>
      </c>
      <c r="B7">
        <v>8</v>
      </c>
      <c r="C7" t="s">
        <v>182</v>
      </c>
      <c r="D7">
        <v>117</v>
      </c>
      <c r="E7" t="s">
        <v>183</v>
      </c>
      <c r="F7" t="s">
        <v>22</v>
      </c>
      <c r="G7" t="s">
        <v>25</v>
      </c>
      <c r="H7" t="s">
        <v>26</v>
      </c>
      <c r="I7" t="s">
        <v>26</v>
      </c>
      <c r="J7" t="s">
        <v>26</v>
      </c>
      <c r="K7" t="s">
        <v>26</v>
      </c>
      <c r="L7" t="s">
        <v>26</v>
      </c>
      <c r="M7" t="s">
        <v>26</v>
      </c>
      <c r="N7" t="s">
        <v>26</v>
      </c>
      <c r="O7" t="s">
        <v>26</v>
      </c>
      <c r="P7" t="s">
        <v>26</v>
      </c>
      <c r="Q7" t="s">
        <v>26</v>
      </c>
      <c r="R7" t="s">
        <v>26</v>
      </c>
    </row>
    <row r="8" spans="1:18" x14ac:dyDescent="0.35">
      <c r="A8" t="s">
        <v>36</v>
      </c>
      <c r="B8">
        <v>9</v>
      </c>
      <c r="C8" t="s">
        <v>182</v>
      </c>
      <c r="D8">
        <v>117</v>
      </c>
      <c r="E8" t="s">
        <v>183</v>
      </c>
      <c r="F8" t="s">
        <v>22</v>
      </c>
      <c r="G8" t="s">
        <v>25</v>
      </c>
      <c r="H8" t="s">
        <v>26</v>
      </c>
      <c r="I8" t="s">
        <v>26</v>
      </c>
      <c r="J8" t="s">
        <v>26</v>
      </c>
      <c r="K8" t="s">
        <v>26</v>
      </c>
      <c r="L8" t="s">
        <v>26</v>
      </c>
      <c r="M8" t="s">
        <v>26</v>
      </c>
      <c r="N8" t="s">
        <v>26</v>
      </c>
      <c r="O8" t="s">
        <v>26</v>
      </c>
      <c r="P8" t="s">
        <v>26</v>
      </c>
      <c r="Q8" t="s">
        <v>26</v>
      </c>
      <c r="R8" t="s">
        <v>26</v>
      </c>
    </row>
    <row r="9" spans="1:18" x14ac:dyDescent="0.35">
      <c r="A9" t="s">
        <v>37</v>
      </c>
      <c r="B9">
        <v>10</v>
      </c>
      <c r="C9" t="s">
        <v>182</v>
      </c>
      <c r="D9">
        <v>117</v>
      </c>
      <c r="E9" t="s">
        <v>183</v>
      </c>
      <c r="F9" t="s">
        <v>22</v>
      </c>
      <c r="G9" t="s">
        <v>25</v>
      </c>
      <c r="H9" t="s">
        <v>26</v>
      </c>
      <c r="I9" t="s">
        <v>26</v>
      </c>
      <c r="J9" t="s">
        <v>26</v>
      </c>
      <c r="K9" t="s">
        <v>26</v>
      </c>
      <c r="L9" t="s">
        <v>26</v>
      </c>
      <c r="M9" t="s">
        <v>26</v>
      </c>
      <c r="N9" t="s">
        <v>26</v>
      </c>
      <c r="O9" t="s">
        <v>26</v>
      </c>
      <c r="P9" t="s">
        <v>26</v>
      </c>
      <c r="Q9" t="s">
        <v>26</v>
      </c>
      <c r="R9" t="s">
        <v>26</v>
      </c>
    </row>
    <row r="10" spans="1:18" x14ac:dyDescent="0.35">
      <c r="A10" t="s">
        <v>38</v>
      </c>
      <c r="B10">
        <v>11</v>
      </c>
      <c r="C10" t="s">
        <v>182</v>
      </c>
      <c r="D10">
        <v>117</v>
      </c>
      <c r="E10" t="s">
        <v>183</v>
      </c>
      <c r="F10" t="s">
        <v>22</v>
      </c>
      <c r="G10" t="s">
        <v>25</v>
      </c>
      <c r="H10" t="s">
        <v>26</v>
      </c>
      <c r="I10" t="s">
        <v>26</v>
      </c>
      <c r="J10" t="s">
        <v>26</v>
      </c>
      <c r="K10" t="s">
        <v>26</v>
      </c>
      <c r="L10" t="s">
        <v>26</v>
      </c>
      <c r="M10" t="s">
        <v>26</v>
      </c>
      <c r="N10" t="s">
        <v>26</v>
      </c>
      <c r="O10" t="s">
        <v>26</v>
      </c>
      <c r="P10" t="s">
        <v>26</v>
      </c>
      <c r="Q10" t="s">
        <v>26</v>
      </c>
      <c r="R10" t="s">
        <v>26</v>
      </c>
    </row>
    <row r="11" spans="1:18" x14ac:dyDescent="0.35">
      <c r="A11" t="s">
        <v>39</v>
      </c>
      <c r="B11">
        <v>12</v>
      </c>
      <c r="C11" t="s">
        <v>182</v>
      </c>
      <c r="D11">
        <v>117</v>
      </c>
      <c r="E11" t="s">
        <v>183</v>
      </c>
      <c r="F11" t="s">
        <v>22</v>
      </c>
      <c r="G11" t="s">
        <v>25</v>
      </c>
      <c r="H11" t="s">
        <v>26</v>
      </c>
      <c r="I11" t="s">
        <v>26</v>
      </c>
      <c r="J11" t="s">
        <v>26</v>
      </c>
      <c r="K11" t="s">
        <v>26</v>
      </c>
      <c r="L11" t="s">
        <v>26</v>
      </c>
      <c r="M11" t="s">
        <v>26</v>
      </c>
      <c r="N11" t="s">
        <v>26</v>
      </c>
      <c r="O11" t="s">
        <v>26</v>
      </c>
      <c r="P11" t="s">
        <v>26</v>
      </c>
      <c r="Q11" t="s">
        <v>26</v>
      </c>
      <c r="R11" t="s">
        <v>26</v>
      </c>
    </row>
    <row r="12" spans="1:18" x14ac:dyDescent="0.35">
      <c r="A12" t="s">
        <v>40</v>
      </c>
      <c r="B12">
        <v>13</v>
      </c>
      <c r="C12" t="s">
        <v>182</v>
      </c>
      <c r="D12">
        <v>117</v>
      </c>
      <c r="E12" t="s">
        <v>183</v>
      </c>
      <c r="F12" t="s">
        <v>22</v>
      </c>
      <c r="G12" t="s">
        <v>25</v>
      </c>
      <c r="H12" t="s">
        <v>26</v>
      </c>
      <c r="I12" t="s">
        <v>26</v>
      </c>
      <c r="J12" t="s">
        <v>26</v>
      </c>
      <c r="K12" t="s">
        <v>26</v>
      </c>
      <c r="L12" t="s">
        <v>26</v>
      </c>
      <c r="M12" t="s">
        <v>26</v>
      </c>
      <c r="N12" t="s">
        <v>26</v>
      </c>
      <c r="O12" t="s">
        <v>26</v>
      </c>
      <c r="P12" t="s">
        <v>26</v>
      </c>
      <c r="Q12" t="s">
        <v>26</v>
      </c>
      <c r="R12" t="s">
        <v>26</v>
      </c>
    </row>
    <row r="13" spans="1:18" x14ac:dyDescent="0.35">
      <c r="A13" t="s">
        <v>41</v>
      </c>
      <c r="B13">
        <v>15</v>
      </c>
      <c r="C13" t="s">
        <v>182</v>
      </c>
      <c r="D13">
        <v>117</v>
      </c>
      <c r="E13" t="s">
        <v>183</v>
      </c>
      <c r="F13" t="s">
        <v>22</v>
      </c>
      <c r="G13" t="s">
        <v>25</v>
      </c>
      <c r="H13" t="s">
        <v>26</v>
      </c>
      <c r="I13" t="s">
        <v>26</v>
      </c>
      <c r="J13" t="s">
        <v>26</v>
      </c>
      <c r="K13" t="s">
        <v>26</v>
      </c>
      <c r="L13" t="s">
        <v>26</v>
      </c>
      <c r="M13" t="s">
        <v>26</v>
      </c>
      <c r="N13" t="s">
        <v>26</v>
      </c>
      <c r="O13" t="s">
        <v>26</v>
      </c>
      <c r="P13" t="s">
        <v>26</v>
      </c>
      <c r="Q13" t="s">
        <v>26</v>
      </c>
      <c r="R13" t="s">
        <v>26</v>
      </c>
    </row>
    <row r="14" spans="1:18" x14ac:dyDescent="0.35">
      <c r="A14" t="s">
        <v>42</v>
      </c>
      <c r="B14">
        <v>16</v>
      </c>
      <c r="C14" t="s">
        <v>182</v>
      </c>
      <c r="D14">
        <v>117</v>
      </c>
      <c r="E14" t="s">
        <v>183</v>
      </c>
      <c r="F14" t="s">
        <v>22</v>
      </c>
      <c r="G14" t="s">
        <v>23</v>
      </c>
      <c r="H14">
        <v>600</v>
      </c>
      <c r="I14" t="s">
        <v>178</v>
      </c>
      <c r="J14">
        <v>4000</v>
      </c>
      <c r="K14">
        <v>3</v>
      </c>
      <c r="L14">
        <v>2</v>
      </c>
      <c r="M14" t="s">
        <v>25</v>
      </c>
      <c r="N14" t="s">
        <v>26</v>
      </c>
      <c r="O14" t="s">
        <v>25</v>
      </c>
      <c r="P14" t="s">
        <v>25</v>
      </c>
      <c r="Q14">
        <v>24</v>
      </c>
      <c r="R14">
        <f>750*2</f>
        <v>1500</v>
      </c>
    </row>
    <row r="15" spans="1:18" x14ac:dyDescent="0.35">
      <c r="A15" t="s">
        <v>43</v>
      </c>
      <c r="B15">
        <v>17</v>
      </c>
      <c r="C15" t="s">
        <v>182</v>
      </c>
      <c r="D15">
        <v>117</v>
      </c>
      <c r="E15" t="s">
        <v>183</v>
      </c>
      <c r="F15" t="s">
        <v>22</v>
      </c>
      <c r="G15" t="s">
        <v>25</v>
      </c>
      <c r="H15" t="s">
        <v>26</v>
      </c>
      <c r="I15" t="s">
        <v>26</v>
      </c>
      <c r="J15" t="s">
        <v>26</v>
      </c>
      <c r="K15" t="s">
        <v>26</v>
      </c>
      <c r="L15" t="s">
        <v>26</v>
      </c>
      <c r="M15" t="s">
        <v>26</v>
      </c>
      <c r="N15" t="s">
        <v>26</v>
      </c>
      <c r="O15" t="s">
        <v>26</v>
      </c>
      <c r="P15" t="s">
        <v>26</v>
      </c>
      <c r="Q15" t="s">
        <v>26</v>
      </c>
      <c r="R15" t="s">
        <v>26</v>
      </c>
    </row>
    <row r="16" spans="1:18" x14ac:dyDescent="0.35">
      <c r="A16" t="s">
        <v>44</v>
      </c>
      <c r="B16">
        <v>18</v>
      </c>
      <c r="C16" t="s">
        <v>182</v>
      </c>
      <c r="D16">
        <v>117</v>
      </c>
      <c r="E16" t="s">
        <v>183</v>
      </c>
      <c r="F16" t="s">
        <v>22</v>
      </c>
      <c r="G16" t="s">
        <v>25</v>
      </c>
      <c r="H16" t="s">
        <v>26</v>
      </c>
      <c r="I16" t="s">
        <v>26</v>
      </c>
      <c r="J16" t="s">
        <v>26</v>
      </c>
      <c r="K16" t="s">
        <v>26</v>
      </c>
      <c r="L16" t="s">
        <v>26</v>
      </c>
      <c r="M16" t="s">
        <v>26</v>
      </c>
      <c r="N16" t="s">
        <v>26</v>
      </c>
      <c r="O16" t="s">
        <v>26</v>
      </c>
      <c r="P16" t="s">
        <v>26</v>
      </c>
      <c r="Q16" t="s">
        <v>26</v>
      </c>
      <c r="R16" t="s">
        <v>26</v>
      </c>
    </row>
    <row r="17" spans="1:18" x14ac:dyDescent="0.35">
      <c r="A17" t="s">
        <v>45</v>
      </c>
      <c r="B17">
        <v>19</v>
      </c>
      <c r="C17" t="s">
        <v>182</v>
      </c>
      <c r="D17">
        <v>117</v>
      </c>
      <c r="E17" t="s">
        <v>183</v>
      </c>
      <c r="F17" t="s">
        <v>22</v>
      </c>
      <c r="G17" t="s">
        <v>25</v>
      </c>
      <c r="H17" t="s">
        <v>26</v>
      </c>
      <c r="I17" t="s">
        <v>26</v>
      </c>
      <c r="J17" t="s">
        <v>26</v>
      </c>
      <c r="K17" t="s">
        <v>26</v>
      </c>
      <c r="L17" t="s">
        <v>26</v>
      </c>
      <c r="M17" t="s">
        <v>26</v>
      </c>
      <c r="N17" t="s">
        <v>26</v>
      </c>
      <c r="O17" t="s">
        <v>26</v>
      </c>
      <c r="P17" t="s">
        <v>26</v>
      </c>
      <c r="Q17" t="s">
        <v>26</v>
      </c>
      <c r="R17" t="s">
        <v>26</v>
      </c>
    </row>
    <row r="18" spans="1:18" x14ac:dyDescent="0.35">
      <c r="A18" t="s">
        <v>46</v>
      </c>
      <c r="B18">
        <v>20</v>
      </c>
      <c r="C18" t="s">
        <v>182</v>
      </c>
      <c r="D18">
        <v>117</v>
      </c>
      <c r="E18" t="s">
        <v>183</v>
      </c>
      <c r="F18" t="s">
        <v>22</v>
      </c>
      <c r="G18" t="s">
        <v>25</v>
      </c>
      <c r="H18" t="s">
        <v>26</v>
      </c>
      <c r="I18" t="s">
        <v>26</v>
      </c>
      <c r="J18" t="s">
        <v>26</v>
      </c>
      <c r="K18" t="s">
        <v>26</v>
      </c>
      <c r="L18" t="s">
        <v>26</v>
      </c>
      <c r="M18" t="s">
        <v>26</v>
      </c>
      <c r="N18" t="s">
        <v>26</v>
      </c>
      <c r="O18" t="s">
        <v>26</v>
      </c>
      <c r="P18" t="s">
        <v>26</v>
      </c>
      <c r="Q18" t="s">
        <v>26</v>
      </c>
      <c r="R18" t="s">
        <v>26</v>
      </c>
    </row>
    <row r="19" spans="1:18" x14ac:dyDescent="0.35">
      <c r="A19" t="s">
        <v>47</v>
      </c>
      <c r="B19">
        <v>21</v>
      </c>
      <c r="C19" t="s">
        <v>182</v>
      </c>
      <c r="D19">
        <v>117</v>
      </c>
      <c r="E19" t="s">
        <v>183</v>
      </c>
      <c r="F19" t="s">
        <v>22</v>
      </c>
      <c r="G19" t="s">
        <v>25</v>
      </c>
      <c r="H19" t="s">
        <v>26</v>
      </c>
      <c r="I19" t="s">
        <v>26</v>
      </c>
      <c r="J19" t="s">
        <v>26</v>
      </c>
      <c r="K19" t="s">
        <v>26</v>
      </c>
      <c r="L19" t="s">
        <v>26</v>
      </c>
      <c r="M19" t="s">
        <v>26</v>
      </c>
      <c r="N19" t="s">
        <v>26</v>
      </c>
      <c r="O19" t="s">
        <v>26</v>
      </c>
      <c r="P19" t="s">
        <v>26</v>
      </c>
      <c r="Q19" t="s">
        <v>26</v>
      </c>
      <c r="R19" t="s">
        <v>26</v>
      </c>
    </row>
    <row r="20" spans="1:18" x14ac:dyDescent="0.35">
      <c r="A20" t="s">
        <v>48</v>
      </c>
      <c r="B20">
        <v>22</v>
      </c>
      <c r="C20" t="s">
        <v>182</v>
      </c>
      <c r="D20">
        <v>117</v>
      </c>
      <c r="E20" t="s">
        <v>183</v>
      </c>
      <c r="F20" t="s">
        <v>22</v>
      </c>
      <c r="G20" t="s">
        <v>25</v>
      </c>
      <c r="H20" t="s">
        <v>26</v>
      </c>
      <c r="I20" t="s">
        <v>26</v>
      </c>
      <c r="J20" t="s">
        <v>26</v>
      </c>
      <c r="K20" t="s">
        <v>26</v>
      </c>
      <c r="L20" t="s">
        <v>26</v>
      </c>
      <c r="M20" t="s">
        <v>26</v>
      </c>
      <c r="N20" t="s">
        <v>26</v>
      </c>
      <c r="O20" t="s">
        <v>26</v>
      </c>
      <c r="P20" t="s">
        <v>26</v>
      </c>
      <c r="Q20" t="s">
        <v>26</v>
      </c>
      <c r="R20" t="s">
        <v>26</v>
      </c>
    </row>
    <row r="21" spans="1:18" x14ac:dyDescent="0.35">
      <c r="A21" t="s">
        <v>49</v>
      </c>
      <c r="B21">
        <v>23</v>
      </c>
      <c r="C21" t="s">
        <v>182</v>
      </c>
      <c r="D21">
        <v>117</v>
      </c>
      <c r="E21" t="s">
        <v>183</v>
      </c>
      <c r="F21" t="s">
        <v>22</v>
      </c>
      <c r="G21" t="s">
        <v>23</v>
      </c>
      <c r="H21">
        <v>271</v>
      </c>
      <c r="I21" t="s">
        <v>178</v>
      </c>
      <c r="J21" t="s">
        <v>26</v>
      </c>
      <c r="K21">
        <v>3</v>
      </c>
      <c r="L21">
        <v>2</v>
      </c>
      <c r="M21" t="s">
        <v>25</v>
      </c>
      <c r="N21">
        <v>18</v>
      </c>
      <c r="O21" t="s">
        <v>25</v>
      </c>
      <c r="P21" t="s">
        <v>25</v>
      </c>
      <c r="Q21">
        <v>30</v>
      </c>
      <c r="R21">
        <v>140</v>
      </c>
    </row>
    <row r="22" spans="1:18" x14ac:dyDescent="0.35">
      <c r="A22" t="s">
        <v>50</v>
      </c>
      <c r="B22">
        <v>24</v>
      </c>
      <c r="C22" t="s">
        <v>182</v>
      </c>
      <c r="D22">
        <v>117</v>
      </c>
      <c r="E22" t="s">
        <v>183</v>
      </c>
      <c r="F22" t="s">
        <v>22</v>
      </c>
      <c r="G22" t="s">
        <v>25</v>
      </c>
      <c r="H22" t="s">
        <v>26</v>
      </c>
      <c r="I22" t="s">
        <v>26</v>
      </c>
      <c r="J22" t="s">
        <v>26</v>
      </c>
      <c r="K22" t="s">
        <v>26</v>
      </c>
      <c r="L22" t="s">
        <v>26</v>
      </c>
      <c r="M22" t="s">
        <v>26</v>
      </c>
      <c r="N22" t="s">
        <v>26</v>
      </c>
      <c r="O22" t="s">
        <v>26</v>
      </c>
      <c r="P22" t="s">
        <v>26</v>
      </c>
      <c r="Q22" t="s">
        <v>26</v>
      </c>
      <c r="R22" t="s">
        <v>26</v>
      </c>
    </row>
    <row r="23" spans="1:18" x14ac:dyDescent="0.35">
      <c r="A23" t="s">
        <v>51</v>
      </c>
      <c r="B23">
        <v>25</v>
      </c>
      <c r="C23" t="s">
        <v>182</v>
      </c>
      <c r="D23">
        <v>117</v>
      </c>
      <c r="E23" t="s">
        <v>183</v>
      </c>
      <c r="F23" t="s">
        <v>22</v>
      </c>
      <c r="G23" t="s">
        <v>25</v>
      </c>
      <c r="H23" t="s">
        <v>26</v>
      </c>
      <c r="I23" t="s">
        <v>26</v>
      </c>
      <c r="J23" t="s">
        <v>26</v>
      </c>
      <c r="K23" t="s">
        <v>26</v>
      </c>
      <c r="L23" t="s">
        <v>26</v>
      </c>
      <c r="M23" t="s">
        <v>26</v>
      </c>
      <c r="N23" t="s">
        <v>26</v>
      </c>
      <c r="O23" t="s">
        <v>26</v>
      </c>
      <c r="P23" t="s">
        <v>26</v>
      </c>
      <c r="Q23" t="s">
        <v>26</v>
      </c>
      <c r="R23" t="s">
        <v>26</v>
      </c>
    </row>
    <row r="24" spans="1:18" x14ac:dyDescent="0.35">
      <c r="A24" t="s">
        <v>52</v>
      </c>
      <c r="B24">
        <v>26</v>
      </c>
      <c r="C24" t="s">
        <v>182</v>
      </c>
      <c r="D24">
        <v>117</v>
      </c>
      <c r="E24" t="s">
        <v>183</v>
      </c>
      <c r="F24" t="s">
        <v>22</v>
      </c>
      <c r="G24" t="s">
        <v>25</v>
      </c>
      <c r="H24" t="s">
        <v>26</v>
      </c>
      <c r="I24" t="s">
        <v>26</v>
      </c>
      <c r="J24" t="s">
        <v>26</v>
      </c>
      <c r="K24" t="s">
        <v>26</v>
      </c>
      <c r="L24" t="s">
        <v>26</v>
      </c>
      <c r="M24" t="s">
        <v>26</v>
      </c>
      <c r="N24" t="s">
        <v>26</v>
      </c>
      <c r="O24" t="s">
        <v>26</v>
      </c>
      <c r="P24" t="s">
        <v>26</v>
      </c>
      <c r="Q24" t="s">
        <v>26</v>
      </c>
      <c r="R24" t="s">
        <v>26</v>
      </c>
    </row>
    <row r="25" spans="1:18" x14ac:dyDescent="0.35">
      <c r="A25" t="s">
        <v>53</v>
      </c>
      <c r="B25">
        <v>27</v>
      </c>
      <c r="C25" t="s">
        <v>182</v>
      </c>
      <c r="D25">
        <v>117</v>
      </c>
      <c r="E25" t="s">
        <v>183</v>
      </c>
      <c r="F25" t="s">
        <v>22</v>
      </c>
      <c r="G25" t="s">
        <v>25</v>
      </c>
      <c r="H25" t="s">
        <v>26</v>
      </c>
      <c r="I25" t="s">
        <v>26</v>
      </c>
      <c r="J25" t="s">
        <v>26</v>
      </c>
      <c r="K25" t="s">
        <v>26</v>
      </c>
      <c r="L25" t="s">
        <v>26</v>
      </c>
      <c r="M25" t="s">
        <v>26</v>
      </c>
      <c r="N25" t="s">
        <v>26</v>
      </c>
      <c r="O25" t="s">
        <v>26</v>
      </c>
      <c r="P25" t="s">
        <v>26</v>
      </c>
      <c r="Q25" t="s">
        <v>26</v>
      </c>
      <c r="R25" t="s">
        <v>26</v>
      </c>
    </row>
    <row r="26" spans="1:18" x14ac:dyDescent="0.35">
      <c r="A26" t="s">
        <v>54</v>
      </c>
      <c r="B26">
        <v>28</v>
      </c>
      <c r="C26" t="s">
        <v>182</v>
      </c>
      <c r="D26">
        <v>117</v>
      </c>
      <c r="E26" t="s">
        <v>183</v>
      </c>
      <c r="F26" t="s">
        <v>22</v>
      </c>
      <c r="G26" t="s">
        <v>25</v>
      </c>
      <c r="H26" t="s">
        <v>26</v>
      </c>
      <c r="I26" t="s">
        <v>26</v>
      </c>
      <c r="J26" t="s">
        <v>26</v>
      </c>
      <c r="K26" t="s">
        <v>26</v>
      </c>
      <c r="L26" t="s">
        <v>26</v>
      </c>
      <c r="M26" t="s">
        <v>26</v>
      </c>
      <c r="N26" t="s">
        <v>26</v>
      </c>
      <c r="O26" t="s">
        <v>26</v>
      </c>
      <c r="P26" t="s">
        <v>26</v>
      </c>
      <c r="Q26" t="s">
        <v>26</v>
      </c>
      <c r="R26" t="s">
        <v>26</v>
      </c>
    </row>
    <row r="27" spans="1:18" x14ac:dyDescent="0.35">
      <c r="A27" t="s">
        <v>55</v>
      </c>
      <c r="B27">
        <v>29</v>
      </c>
      <c r="C27" t="s">
        <v>182</v>
      </c>
      <c r="D27">
        <v>117</v>
      </c>
      <c r="E27" t="s">
        <v>183</v>
      </c>
      <c r="F27" t="s">
        <v>22</v>
      </c>
      <c r="G27" t="s">
        <v>25</v>
      </c>
      <c r="H27" t="s">
        <v>26</v>
      </c>
      <c r="I27" t="s">
        <v>26</v>
      </c>
      <c r="J27" t="s">
        <v>26</v>
      </c>
      <c r="K27" t="s">
        <v>26</v>
      </c>
      <c r="L27" t="s">
        <v>26</v>
      </c>
      <c r="M27" t="s">
        <v>26</v>
      </c>
      <c r="N27" t="s">
        <v>26</v>
      </c>
      <c r="O27" t="s">
        <v>26</v>
      </c>
      <c r="P27" t="s">
        <v>26</v>
      </c>
      <c r="Q27" t="s">
        <v>26</v>
      </c>
      <c r="R27" t="s">
        <v>26</v>
      </c>
    </row>
    <row r="28" spans="1:18" x14ac:dyDescent="0.35">
      <c r="A28" t="s">
        <v>56</v>
      </c>
      <c r="B28">
        <v>30</v>
      </c>
      <c r="C28" t="s">
        <v>182</v>
      </c>
      <c r="D28">
        <v>117</v>
      </c>
      <c r="E28" t="s">
        <v>183</v>
      </c>
      <c r="F28" t="s">
        <v>22</v>
      </c>
      <c r="G28" t="s">
        <v>23</v>
      </c>
      <c r="H28">
        <v>185</v>
      </c>
      <c r="I28" t="s">
        <v>178</v>
      </c>
      <c r="J28">
        <v>2000</v>
      </c>
      <c r="K28">
        <v>3</v>
      </c>
      <c r="L28">
        <v>3</v>
      </c>
      <c r="M28" t="s">
        <v>25</v>
      </c>
      <c r="N28" t="s">
        <v>26</v>
      </c>
      <c r="O28" t="s">
        <v>25</v>
      </c>
      <c r="P28" t="s">
        <v>25</v>
      </c>
      <c r="Q28">
        <v>72</v>
      </c>
      <c r="R28">
        <f>200*2</f>
        <v>400</v>
      </c>
    </row>
    <row r="29" spans="1:18" x14ac:dyDescent="0.35">
      <c r="A29" t="s">
        <v>57</v>
      </c>
      <c r="B29">
        <v>31</v>
      </c>
      <c r="C29" t="s">
        <v>182</v>
      </c>
      <c r="D29">
        <v>117</v>
      </c>
      <c r="E29" t="s">
        <v>183</v>
      </c>
      <c r="F29" t="s">
        <v>22</v>
      </c>
      <c r="G29" t="s">
        <v>25</v>
      </c>
      <c r="H29" t="s">
        <v>26</v>
      </c>
      <c r="I29" t="s">
        <v>26</v>
      </c>
      <c r="J29" t="s">
        <v>26</v>
      </c>
      <c r="K29" t="s">
        <v>26</v>
      </c>
      <c r="L29" t="s">
        <v>26</v>
      </c>
      <c r="M29" t="s">
        <v>26</v>
      </c>
      <c r="N29" t="s">
        <v>26</v>
      </c>
      <c r="O29" t="s">
        <v>26</v>
      </c>
      <c r="P29" t="s">
        <v>26</v>
      </c>
      <c r="Q29" t="s">
        <v>26</v>
      </c>
      <c r="R29" t="s">
        <v>26</v>
      </c>
    </row>
    <row r="30" spans="1:18" x14ac:dyDescent="0.35">
      <c r="A30" t="s">
        <v>58</v>
      </c>
      <c r="B30">
        <v>32</v>
      </c>
      <c r="C30" t="s">
        <v>182</v>
      </c>
      <c r="D30">
        <v>117</v>
      </c>
      <c r="E30" t="s">
        <v>183</v>
      </c>
      <c r="F30" t="s">
        <v>22</v>
      </c>
      <c r="G30" t="s">
        <v>25</v>
      </c>
      <c r="H30" t="s">
        <v>26</v>
      </c>
      <c r="I30" t="s">
        <v>26</v>
      </c>
      <c r="J30" t="s">
        <v>26</v>
      </c>
      <c r="K30" t="s">
        <v>26</v>
      </c>
      <c r="L30" t="s">
        <v>26</v>
      </c>
      <c r="M30" t="s">
        <v>26</v>
      </c>
      <c r="N30" t="s">
        <v>26</v>
      </c>
      <c r="O30" t="s">
        <v>26</v>
      </c>
      <c r="P30" t="s">
        <v>26</v>
      </c>
      <c r="Q30" t="s">
        <v>26</v>
      </c>
      <c r="R30" t="s">
        <v>26</v>
      </c>
    </row>
    <row r="31" spans="1:18" x14ac:dyDescent="0.35">
      <c r="A31" t="s">
        <v>59</v>
      </c>
      <c r="B31">
        <v>33</v>
      </c>
      <c r="C31" t="s">
        <v>182</v>
      </c>
      <c r="D31">
        <v>117</v>
      </c>
      <c r="E31" t="s">
        <v>183</v>
      </c>
      <c r="F31" t="s">
        <v>22</v>
      </c>
      <c r="G31" t="s">
        <v>25</v>
      </c>
      <c r="H31" t="s">
        <v>26</v>
      </c>
      <c r="I31" t="s">
        <v>26</v>
      </c>
      <c r="J31" t="s">
        <v>26</v>
      </c>
      <c r="K31" t="s">
        <v>26</v>
      </c>
      <c r="L31" t="s">
        <v>26</v>
      </c>
      <c r="M31" t="s">
        <v>26</v>
      </c>
      <c r="N31" t="s">
        <v>26</v>
      </c>
      <c r="O31" t="s">
        <v>26</v>
      </c>
      <c r="P31" t="s">
        <v>26</v>
      </c>
      <c r="Q31" t="s">
        <v>26</v>
      </c>
      <c r="R31" t="s">
        <v>26</v>
      </c>
    </row>
    <row r="32" spans="1:18" x14ac:dyDescent="0.35">
      <c r="A32" t="s">
        <v>60</v>
      </c>
      <c r="B32">
        <v>34</v>
      </c>
      <c r="C32" t="s">
        <v>182</v>
      </c>
      <c r="D32">
        <v>117</v>
      </c>
      <c r="E32" t="s">
        <v>183</v>
      </c>
      <c r="F32" t="s">
        <v>22</v>
      </c>
      <c r="G32" t="s">
        <v>25</v>
      </c>
      <c r="H32" t="s">
        <v>26</v>
      </c>
      <c r="I32" t="s">
        <v>26</v>
      </c>
      <c r="J32" t="s">
        <v>26</v>
      </c>
      <c r="K32" t="s">
        <v>26</v>
      </c>
      <c r="L32" t="s">
        <v>26</v>
      </c>
      <c r="M32" t="s">
        <v>26</v>
      </c>
      <c r="N32" t="s">
        <v>26</v>
      </c>
      <c r="O32" t="s">
        <v>26</v>
      </c>
      <c r="P32" t="s">
        <v>26</v>
      </c>
      <c r="Q32" t="s">
        <v>26</v>
      </c>
      <c r="R32" t="s">
        <v>26</v>
      </c>
    </row>
    <row r="33" spans="1:18" x14ac:dyDescent="0.35">
      <c r="A33" t="s">
        <v>61</v>
      </c>
      <c r="B33">
        <v>35</v>
      </c>
      <c r="C33" t="s">
        <v>182</v>
      </c>
      <c r="D33">
        <v>117</v>
      </c>
      <c r="E33" t="s">
        <v>183</v>
      </c>
      <c r="F33" t="s">
        <v>22</v>
      </c>
      <c r="G33" t="s">
        <v>25</v>
      </c>
      <c r="H33" t="s">
        <v>26</v>
      </c>
      <c r="I33" t="s">
        <v>26</v>
      </c>
      <c r="J33" t="s">
        <v>26</v>
      </c>
      <c r="K33" t="s">
        <v>26</v>
      </c>
      <c r="L33" t="s">
        <v>26</v>
      </c>
      <c r="M33" t="s">
        <v>26</v>
      </c>
      <c r="N33" t="s">
        <v>26</v>
      </c>
      <c r="O33" t="s">
        <v>26</v>
      </c>
      <c r="P33" t="s">
        <v>26</v>
      </c>
      <c r="Q33" t="s">
        <v>26</v>
      </c>
      <c r="R33" t="s">
        <v>26</v>
      </c>
    </row>
    <row r="34" spans="1:18" x14ac:dyDescent="0.35">
      <c r="A34" t="s">
        <v>62</v>
      </c>
      <c r="B34">
        <v>36</v>
      </c>
      <c r="C34" t="s">
        <v>182</v>
      </c>
      <c r="D34">
        <v>117</v>
      </c>
      <c r="E34" t="s">
        <v>183</v>
      </c>
      <c r="F34" t="s">
        <v>22</v>
      </c>
      <c r="G34" t="s">
        <v>25</v>
      </c>
      <c r="H34" t="s">
        <v>26</v>
      </c>
      <c r="I34" t="s">
        <v>26</v>
      </c>
      <c r="J34" t="s">
        <v>26</v>
      </c>
      <c r="K34" t="s">
        <v>26</v>
      </c>
      <c r="L34" t="s">
        <v>26</v>
      </c>
      <c r="M34" t="s">
        <v>26</v>
      </c>
      <c r="N34" t="s">
        <v>26</v>
      </c>
      <c r="O34" t="s">
        <v>26</v>
      </c>
      <c r="P34" t="s">
        <v>26</v>
      </c>
      <c r="Q34" t="s">
        <v>26</v>
      </c>
      <c r="R34" t="s">
        <v>26</v>
      </c>
    </row>
    <row r="35" spans="1:18" x14ac:dyDescent="0.35">
      <c r="A35" t="s">
        <v>63</v>
      </c>
      <c r="B35">
        <v>37</v>
      </c>
      <c r="C35" t="s">
        <v>182</v>
      </c>
      <c r="D35">
        <v>117</v>
      </c>
      <c r="E35" t="s">
        <v>183</v>
      </c>
      <c r="F35" t="s">
        <v>22</v>
      </c>
      <c r="G35" t="s">
        <v>25</v>
      </c>
      <c r="H35" t="s">
        <v>26</v>
      </c>
      <c r="I35" t="s">
        <v>26</v>
      </c>
      <c r="J35" t="s">
        <v>26</v>
      </c>
      <c r="K35" t="s">
        <v>26</v>
      </c>
      <c r="L35" t="s">
        <v>26</v>
      </c>
      <c r="M35" t="s">
        <v>26</v>
      </c>
      <c r="N35" t="s">
        <v>26</v>
      </c>
      <c r="O35" t="s">
        <v>26</v>
      </c>
      <c r="P35" t="s">
        <v>26</v>
      </c>
      <c r="Q35" t="s">
        <v>26</v>
      </c>
      <c r="R35" t="s">
        <v>26</v>
      </c>
    </row>
    <row r="36" spans="1:18" x14ac:dyDescent="0.35">
      <c r="A36" t="s">
        <v>64</v>
      </c>
      <c r="B36">
        <v>38</v>
      </c>
      <c r="C36" t="s">
        <v>182</v>
      </c>
      <c r="D36">
        <v>117</v>
      </c>
      <c r="E36" t="s">
        <v>183</v>
      </c>
      <c r="F36" t="s">
        <v>22</v>
      </c>
      <c r="G36" t="s">
        <v>25</v>
      </c>
      <c r="H36" t="s">
        <v>26</v>
      </c>
      <c r="I36" t="s">
        <v>26</v>
      </c>
      <c r="J36" t="s">
        <v>26</v>
      </c>
      <c r="K36" t="s">
        <v>26</v>
      </c>
      <c r="L36" t="s">
        <v>26</v>
      </c>
      <c r="M36" t="s">
        <v>26</v>
      </c>
      <c r="N36" t="s">
        <v>26</v>
      </c>
      <c r="O36" t="s">
        <v>26</v>
      </c>
      <c r="P36" t="s">
        <v>26</v>
      </c>
      <c r="Q36" t="s">
        <v>26</v>
      </c>
      <c r="R36" t="s">
        <v>26</v>
      </c>
    </row>
    <row r="37" spans="1:18" x14ac:dyDescent="0.35">
      <c r="A37" t="s">
        <v>65</v>
      </c>
      <c r="B37">
        <v>39</v>
      </c>
      <c r="C37" t="s">
        <v>182</v>
      </c>
      <c r="D37">
        <v>117</v>
      </c>
      <c r="E37" t="s">
        <v>183</v>
      </c>
      <c r="F37" t="s">
        <v>22</v>
      </c>
      <c r="G37" t="s">
        <v>25</v>
      </c>
      <c r="H37" t="s">
        <v>26</v>
      </c>
      <c r="I37" t="s">
        <v>26</v>
      </c>
      <c r="J37" t="s">
        <v>26</v>
      </c>
      <c r="K37" t="s">
        <v>26</v>
      </c>
      <c r="L37" t="s">
        <v>26</v>
      </c>
      <c r="M37" t="s">
        <v>26</v>
      </c>
      <c r="N37" t="s">
        <v>26</v>
      </c>
      <c r="O37" t="s">
        <v>26</v>
      </c>
      <c r="P37" t="s">
        <v>26</v>
      </c>
      <c r="Q37" t="s">
        <v>26</v>
      </c>
      <c r="R37" t="s">
        <v>26</v>
      </c>
    </row>
    <row r="38" spans="1:18" x14ac:dyDescent="0.35">
      <c r="A38" t="s">
        <v>66</v>
      </c>
      <c r="B38">
        <v>40</v>
      </c>
      <c r="C38" t="s">
        <v>182</v>
      </c>
      <c r="D38">
        <v>117</v>
      </c>
      <c r="E38" t="s">
        <v>183</v>
      </c>
      <c r="F38" t="s">
        <v>22</v>
      </c>
      <c r="G38" t="s">
        <v>25</v>
      </c>
      <c r="H38" t="s">
        <v>26</v>
      </c>
      <c r="I38" t="s">
        <v>26</v>
      </c>
      <c r="J38" t="s">
        <v>26</v>
      </c>
      <c r="K38" t="s">
        <v>26</v>
      </c>
      <c r="L38" t="s">
        <v>26</v>
      </c>
      <c r="M38" t="s">
        <v>26</v>
      </c>
      <c r="N38" t="s">
        <v>26</v>
      </c>
      <c r="O38" t="s">
        <v>26</v>
      </c>
      <c r="P38" t="s">
        <v>26</v>
      </c>
      <c r="Q38" t="s">
        <v>26</v>
      </c>
      <c r="R38" t="s">
        <v>26</v>
      </c>
    </row>
    <row r="39" spans="1:18" x14ac:dyDescent="0.35">
      <c r="A39" t="s">
        <v>67</v>
      </c>
      <c r="B39">
        <v>41</v>
      </c>
      <c r="C39" t="s">
        <v>182</v>
      </c>
      <c r="D39">
        <v>117</v>
      </c>
      <c r="E39" t="s">
        <v>183</v>
      </c>
      <c r="F39" t="s">
        <v>22</v>
      </c>
      <c r="G39" t="s">
        <v>23</v>
      </c>
      <c r="H39">
        <v>700</v>
      </c>
      <c r="I39" t="s">
        <v>178</v>
      </c>
      <c r="J39" s="3">
        <v>1000</v>
      </c>
      <c r="K39">
        <v>3</v>
      </c>
      <c r="L39">
        <v>2</v>
      </c>
      <c r="M39" t="s">
        <v>25</v>
      </c>
      <c r="N39" t="s">
        <v>26</v>
      </c>
      <c r="O39" t="s">
        <v>25</v>
      </c>
      <c r="P39" t="s">
        <v>25</v>
      </c>
      <c r="Q39">
        <v>20</v>
      </c>
      <c r="R39">
        <f>350*2</f>
        <v>700</v>
      </c>
    </row>
    <row r="40" spans="1:18" x14ac:dyDescent="0.35">
      <c r="A40" t="s">
        <v>68</v>
      </c>
      <c r="B40">
        <v>42</v>
      </c>
      <c r="C40" t="s">
        <v>182</v>
      </c>
      <c r="D40">
        <v>117</v>
      </c>
      <c r="E40" t="s">
        <v>183</v>
      </c>
      <c r="F40" t="s">
        <v>22</v>
      </c>
      <c r="G40" t="s">
        <v>25</v>
      </c>
      <c r="H40" t="s">
        <v>26</v>
      </c>
      <c r="I40" t="s">
        <v>26</v>
      </c>
      <c r="J40" t="s">
        <v>26</v>
      </c>
      <c r="K40" t="s">
        <v>26</v>
      </c>
      <c r="L40" t="s">
        <v>26</v>
      </c>
      <c r="M40" t="s">
        <v>26</v>
      </c>
      <c r="N40" t="s">
        <v>26</v>
      </c>
      <c r="O40" t="s">
        <v>26</v>
      </c>
      <c r="P40" t="s">
        <v>26</v>
      </c>
      <c r="Q40" t="s">
        <v>26</v>
      </c>
      <c r="R40" t="s">
        <v>26</v>
      </c>
    </row>
    <row r="41" spans="1:18" x14ac:dyDescent="0.35">
      <c r="A41" t="s">
        <v>69</v>
      </c>
      <c r="B41">
        <v>44</v>
      </c>
      <c r="C41" t="s">
        <v>182</v>
      </c>
      <c r="D41">
        <v>117</v>
      </c>
      <c r="E41" t="s">
        <v>183</v>
      </c>
      <c r="F41" t="s">
        <v>22</v>
      </c>
      <c r="G41" t="s">
        <v>25</v>
      </c>
      <c r="H41" t="s">
        <v>26</v>
      </c>
      <c r="I41" t="s">
        <v>26</v>
      </c>
      <c r="J41" t="s">
        <v>26</v>
      </c>
      <c r="K41" t="s">
        <v>26</v>
      </c>
      <c r="L41" t="s">
        <v>26</v>
      </c>
      <c r="M41" t="s">
        <v>26</v>
      </c>
      <c r="N41" t="s">
        <v>26</v>
      </c>
      <c r="O41" t="s">
        <v>26</v>
      </c>
      <c r="P41" t="s">
        <v>26</v>
      </c>
      <c r="Q41" t="s">
        <v>26</v>
      </c>
      <c r="R41" t="s">
        <v>26</v>
      </c>
    </row>
    <row r="42" spans="1:18" x14ac:dyDescent="0.35">
      <c r="A42" t="s">
        <v>70</v>
      </c>
      <c r="B42">
        <v>45</v>
      </c>
      <c r="C42" t="s">
        <v>182</v>
      </c>
      <c r="D42">
        <v>117</v>
      </c>
      <c r="E42" t="s">
        <v>183</v>
      </c>
      <c r="F42" t="s">
        <v>22</v>
      </c>
      <c r="G42" t="s">
        <v>25</v>
      </c>
      <c r="H42" t="s">
        <v>26</v>
      </c>
      <c r="I42" t="s">
        <v>26</v>
      </c>
      <c r="J42" t="s">
        <v>26</v>
      </c>
      <c r="K42" t="s">
        <v>26</v>
      </c>
      <c r="L42" t="s">
        <v>26</v>
      </c>
      <c r="M42" t="s">
        <v>26</v>
      </c>
      <c r="N42" t="s">
        <v>26</v>
      </c>
      <c r="O42" t="s">
        <v>26</v>
      </c>
      <c r="P42" t="s">
        <v>26</v>
      </c>
      <c r="Q42" t="s">
        <v>26</v>
      </c>
      <c r="R42" t="s">
        <v>26</v>
      </c>
    </row>
    <row r="43" spans="1:18" x14ac:dyDescent="0.35">
      <c r="A43" t="s">
        <v>71</v>
      </c>
      <c r="B43">
        <v>46</v>
      </c>
      <c r="C43" t="s">
        <v>182</v>
      </c>
      <c r="D43">
        <v>117</v>
      </c>
      <c r="E43" t="s">
        <v>183</v>
      </c>
      <c r="F43" t="s">
        <v>22</v>
      </c>
      <c r="G43" t="s">
        <v>25</v>
      </c>
      <c r="H43" t="s">
        <v>26</v>
      </c>
      <c r="I43" t="s">
        <v>26</v>
      </c>
      <c r="J43" t="s">
        <v>26</v>
      </c>
      <c r="K43" t="s">
        <v>26</v>
      </c>
      <c r="L43" t="s">
        <v>26</v>
      </c>
      <c r="M43" t="s">
        <v>26</v>
      </c>
      <c r="N43" t="s">
        <v>26</v>
      </c>
      <c r="O43" t="s">
        <v>26</v>
      </c>
      <c r="P43" t="s">
        <v>26</v>
      </c>
      <c r="Q43" t="s">
        <v>26</v>
      </c>
      <c r="R43" t="s">
        <v>26</v>
      </c>
    </row>
    <row r="44" spans="1:18" x14ac:dyDescent="0.35">
      <c r="A44" t="s">
        <v>72</v>
      </c>
      <c r="B44">
        <v>47</v>
      </c>
      <c r="C44" t="s">
        <v>182</v>
      </c>
      <c r="D44">
        <v>117</v>
      </c>
      <c r="E44" t="s">
        <v>183</v>
      </c>
      <c r="F44" t="s">
        <v>22</v>
      </c>
      <c r="G44" t="s">
        <v>25</v>
      </c>
      <c r="H44" t="s">
        <v>26</v>
      </c>
      <c r="I44" t="s">
        <v>26</v>
      </c>
      <c r="J44" t="s">
        <v>26</v>
      </c>
      <c r="K44" t="s">
        <v>26</v>
      </c>
      <c r="L44" t="s">
        <v>26</v>
      </c>
      <c r="M44" t="s">
        <v>26</v>
      </c>
      <c r="N44" t="s">
        <v>26</v>
      </c>
      <c r="O44" t="s">
        <v>26</v>
      </c>
      <c r="P44" t="s">
        <v>26</v>
      </c>
      <c r="Q44" t="s">
        <v>26</v>
      </c>
      <c r="R44" t="s">
        <v>26</v>
      </c>
    </row>
    <row r="45" spans="1:18" x14ac:dyDescent="0.35">
      <c r="A45" t="s">
        <v>73</v>
      </c>
      <c r="B45">
        <v>48</v>
      </c>
      <c r="C45" t="s">
        <v>182</v>
      </c>
      <c r="D45">
        <v>117</v>
      </c>
      <c r="E45" t="s">
        <v>183</v>
      </c>
      <c r="F45" t="s">
        <v>22</v>
      </c>
      <c r="G45" t="s">
        <v>25</v>
      </c>
      <c r="H45" t="s">
        <v>26</v>
      </c>
      <c r="I45" t="s">
        <v>26</v>
      </c>
      <c r="J45" t="s">
        <v>26</v>
      </c>
      <c r="K45" t="s">
        <v>26</v>
      </c>
      <c r="L45" t="s">
        <v>26</v>
      </c>
      <c r="M45" t="s">
        <v>26</v>
      </c>
      <c r="N45" t="s">
        <v>26</v>
      </c>
      <c r="O45" t="s">
        <v>26</v>
      </c>
      <c r="P45" t="s">
        <v>26</v>
      </c>
      <c r="Q45" t="s">
        <v>26</v>
      </c>
      <c r="R45" t="s">
        <v>26</v>
      </c>
    </row>
    <row r="46" spans="1:18" x14ac:dyDescent="0.35">
      <c r="A46" t="s">
        <v>74</v>
      </c>
      <c r="B46">
        <v>49</v>
      </c>
      <c r="C46" t="s">
        <v>182</v>
      </c>
      <c r="D46">
        <v>117</v>
      </c>
      <c r="E46" t="s">
        <v>183</v>
      </c>
      <c r="F46" t="s">
        <v>22</v>
      </c>
      <c r="G46" t="s">
        <v>25</v>
      </c>
      <c r="H46" t="s">
        <v>26</v>
      </c>
      <c r="I46" t="s">
        <v>26</v>
      </c>
      <c r="J46" t="s">
        <v>26</v>
      </c>
      <c r="K46" t="s">
        <v>26</v>
      </c>
      <c r="L46" t="s">
        <v>26</v>
      </c>
      <c r="M46" t="s">
        <v>26</v>
      </c>
      <c r="N46" t="s">
        <v>26</v>
      </c>
      <c r="O46" t="s">
        <v>26</v>
      </c>
      <c r="P46" t="s">
        <v>26</v>
      </c>
      <c r="Q46" t="s">
        <v>26</v>
      </c>
      <c r="R46" t="s">
        <v>26</v>
      </c>
    </row>
    <row r="47" spans="1:18" x14ac:dyDescent="0.35">
      <c r="A47" t="s">
        <v>75</v>
      </c>
      <c r="B47">
        <v>50</v>
      </c>
      <c r="C47" t="s">
        <v>182</v>
      </c>
      <c r="D47">
        <v>117</v>
      </c>
      <c r="E47" t="s">
        <v>183</v>
      </c>
      <c r="F47" t="s">
        <v>22</v>
      </c>
      <c r="G47" t="s">
        <v>25</v>
      </c>
      <c r="H47" t="s">
        <v>26</v>
      </c>
      <c r="I47" t="s">
        <v>26</v>
      </c>
      <c r="J47" t="s">
        <v>26</v>
      </c>
      <c r="K47" t="s">
        <v>26</v>
      </c>
      <c r="L47" t="s">
        <v>26</v>
      </c>
      <c r="M47" t="s">
        <v>26</v>
      </c>
      <c r="N47" t="s">
        <v>26</v>
      </c>
      <c r="O47" t="s">
        <v>26</v>
      </c>
      <c r="P47" t="s">
        <v>26</v>
      </c>
      <c r="Q47" t="s">
        <v>26</v>
      </c>
      <c r="R47" t="s">
        <v>26</v>
      </c>
    </row>
    <row r="48" spans="1:18" x14ac:dyDescent="0.35">
      <c r="A48" t="s">
        <v>76</v>
      </c>
      <c r="B48">
        <v>51</v>
      </c>
      <c r="C48" t="s">
        <v>182</v>
      </c>
      <c r="D48">
        <v>117</v>
      </c>
      <c r="E48" t="s">
        <v>183</v>
      </c>
      <c r="F48" t="s">
        <v>22</v>
      </c>
      <c r="G48" t="s">
        <v>25</v>
      </c>
      <c r="H48" t="s">
        <v>26</v>
      </c>
      <c r="I48" t="s">
        <v>26</v>
      </c>
      <c r="J48" t="s">
        <v>26</v>
      </c>
      <c r="K48" t="s">
        <v>26</v>
      </c>
      <c r="L48" t="s">
        <v>26</v>
      </c>
      <c r="M48" t="s">
        <v>26</v>
      </c>
      <c r="N48" t="s">
        <v>26</v>
      </c>
      <c r="O48" t="s">
        <v>26</v>
      </c>
      <c r="P48" t="s">
        <v>26</v>
      </c>
      <c r="Q48" t="s">
        <v>26</v>
      </c>
      <c r="R48" t="s">
        <v>26</v>
      </c>
    </row>
    <row r="49" spans="1:18" x14ac:dyDescent="0.35">
      <c r="A49" t="s">
        <v>77</v>
      </c>
      <c r="B49">
        <v>53</v>
      </c>
      <c r="C49" t="s">
        <v>182</v>
      </c>
      <c r="D49">
        <v>117</v>
      </c>
      <c r="E49" t="s">
        <v>183</v>
      </c>
      <c r="F49" t="s">
        <v>22</v>
      </c>
      <c r="G49" t="s">
        <v>23</v>
      </c>
      <c r="H49">
        <v>1850</v>
      </c>
      <c r="I49" t="s">
        <v>178</v>
      </c>
      <c r="J49" t="s">
        <v>26</v>
      </c>
      <c r="K49">
        <v>3</v>
      </c>
      <c r="L49">
        <v>3</v>
      </c>
      <c r="M49" t="s">
        <v>25</v>
      </c>
      <c r="N49" t="s">
        <v>26</v>
      </c>
      <c r="O49" t="s">
        <v>25</v>
      </c>
      <c r="P49" t="s">
        <v>25</v>
      </c>
      <c r="Q49">
        <v>30</v>
      </c>
      <c r="R49">
        <v>1700</v>
      </c>
    </row>
    <row r="50" spans="1:18" x14ac:dyDescent="0.35">
      <c r="A50" t="s">
        <v>79</v>
      </c>
      <c r="B50">
        <v>54</v>
      </c>
      <c r="C50" t="s">
        <v>182</v>
      </c>
      <c r="D50">
        <v>117</v>
      </c>
      <c r="E50" t="s">
        <v>183</v>
      </c>
      <c r="F50" t="s">
        <v>22</v>
      </c>
      <c r="G50" t="s">
        <v>25</v>
      </c>
      <c r="H50" t="s">
        <v>26</v>
      </c>
      <c r="I50" t="s">
        <v>26</v>
      </c>
      <c r="J50" t="s">
        <v>26</v>
      </c>
      <c r="K50" t="s">
        <v>26</v>
      </c>
      <c r="L50" t="s">
        <v>26</v>
      </c>
      <c r="M50" t="s">
        <v>26</v>
      </c>
      <c r="N50" t="s">
        <v>26</v>
      </c>
      <c r="O50" t="s">
        <v>26</v>
      </c>
      <c r="P50" t="s">
        <v>26</v>
      </c>
      <c r="Q50" t="s">
        <v>26</v>
      </c>
      <c r="R50" t="s">
        <v>26</v>
      </c>
    </row>
    <row r="51" spans="1:18" x14ac:dyDescent="0.35">
      <c r="A51" t="s">
        <v>80</v>
      </c>
      <c r="B51">
        <v>55</v>
      </c>
      <c r="C51" t="s">
        <v>182</v>
      </c>
      <c r="D51">
        <v>117</v>
      </c>
      <c r="E51" t="s">
        <v>183</v>
      </c>
      <c r="F51" t="s">
        <v>22</v>
      </c>
      <c r="G51" t="s">
        <v>25</v>
      </c>
      <c r="H51" t="s">
        <v>26</v>
      </c>
      <c r="I51" t="s">
        <v>26</v>
      </c>
      <c r="J51" t="s">
        <v>26</v>
      </c>
      <c r="K51" t="s">
        <v>26</v>
      </c>
      <c r="L51" t="s">
        <v>26</v>
      </c>
      <c r="M51" t="s">
        <v>26</v>
      </c>
      <c r="N51" t="s">
        <v>26</v>
      </c>
      <c r="O51" t="s">
        <v>26</v>
      </c>
      <c r="P51" t="s">
        <v>26</v>
      </c>
      <c r="Q51" t="s">
        <v>26</v>
      </c>
      <c r="R51" t="s">
        <v>26</v>
      </c>
    </row>
    <row r="52" spans="1:18" x14ac:dyDescent="0.35">
      <c r="A52" t="s">
        <v>81</v>
      </c>
      <c r="B52">
        <v>56</v>
      </c>
      <c r="C52" t="s">
        <v>182</v>
      </c>
      <c r="D52">
        <v>117</v>
      </c>
      <c r="E52" t="s">
        <v>183</v>
      </c>
      <c r="F52" t="s">
        <v>22</v>
      </c>
      <c r="G52" t="s">
        <v>25</v>
      </c>
      <c r="H52" t="s">
        <v>26</v>
      </c>
      <c r="I52" t="s">
        <v>26</v>
      </c>
      <c r="J52" t="s">
        <v>26</v>
      </c>
      <c r="K52" t="s">
        <v>26</v>
      </c>
      <c r="L52" t="s">
        <v>26</v>
      </c>
      <c r="M52" t="s">
        <v>26</v>
      </c>
      <c r="N52" t="s">
        <v>26</v>
      </c>
      <c r="O52" t="s">
        <v>26</v>
      </c>
      <c r="P52" t="s">
        <v>26</v>
      </c>
      <c r="Q52" t="s">
        <v>26</v>
      </c>
      <c r="R52" t="s">
        <v>26</v>
      </c>
    </row>
  </sheetData>
  <phoneticPr fontId="1" type="noConversion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0BF5D0-5B1A-4A04-BAF0-FD3CCE868D18}">
  <dimension ref="A1:S52"/>
  <sheetViews>
    <sheetView workbookViewId="0"/>
  </sheetViews>
  <sheetFormatPr defaultColWidth="8.81640625" defaultRowHeight="14.5" x14ac:dyDescent="0.35"/>
  <cols>
    <col min="1" max="1" width="14.26953125" customWidth="1"/>
    <col min="3" max="3" width="20.453125" customWidth="1"/>
    <col min="4" max="4" width="15.453125" bestFit="1" customWidth="1"/>
    <col min="5" max="5" width="10.1796875" customWidth="1"/>
    <col min="6" max="6" width="12.453125" customWidth="1"/>
    <col min="7" max="7" width="21.81640625" customWidth="1"/>
    <col min="8" max="8" width="9.1796875"/>
    <col min="9" max="9" width="13.453125" customWidth="1"/>
    <col min="10" max="11" width="12.81640625" customWidth="1"/>
    <col min="18" max="18" width="9.1796875"/>
  </cols>
  <sheetData>
    <row r="1" spans="1:19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9" x14ac:dyDescent="0.35">
      <c r="A2" t="s">
        <v>19</v>
      </c>
      <c r="B2">
        <v>1</v>
      </c>
      <c r="C2" t="s">
        <v>184</v>
      </c>
      <c r="D2">
        <v>118</v>
      </c>
      <c r="E2" t="s">
        <v>179</v>
      </c>
      <c r="F2" t="s">
        <v>22</v>
      </c>
      <c r="G2" t="s">
        <v>25</v>
      </c>
      <c r="H2" t="s">
        <v>26</v>
      </c>
      <c r="I2" t="s">
        <v>26</v>
      </c>
      <c r="J2" t="s">
        <v>26</v>
      </c>
      <c r="K2" t="s">
        <v>26</v>
      </c>
      <c r="L2" t="s">
        <v>26</v>
      </c>
      <c r="M2" t="s">
        <v>26</v>
      </c>
      <c r="N2" t="s">
        <v>26</v>
      </c>
      <c r="O2" t="s">
        <v>26</v>
      </c>
      <c r="P2" t="s">
        <v>26</v>
      </c>
      <c r="Q2" t="s">
        <v>26</v>
      </c>
      <c r="R2" t="s">
        <v>26</v>
      </c>
      <c r="S2" t="s">
        <v>26</v>
      </c>
    </row>
    <row r="3" spans="1:19" x14ac:dyDescent="0.35">
      <c r="A3" t="s">
        <v>28</v>
      </c>
      <c r="B3">
        <v>2</v>
      </c>
      <c r="C3" t="s">
        <v>184</v>
      </c>
      <c r="D3">
        <v>118</v>
      </c>
      <c r="E3" t="s">
        <v>179</v>
      </c>
      <c r="F3" t="s">
        <v>22</v>
      </c>
      <c r="G3" t="s">
        <v>25</v>
      </c>
      <c r="H3" t="s">
        <v>26</v>
      </c>
      <c r="I3" t="s">
        <v>26</v>
      </c>
      <c r="J3" t="s">
        <v>26</v>
      </c>
      <c r="K3" t="s">
        <v>26</v>
      </c>
      <c r="L3" t="s">
        <v>26</v>
      </c>
      <c r="M3" t="s">
        <v>26</v>
      </c>
      <c r="N3" t="s">
        <v>26</v>
      </c>
      <c r="O3" t="s">
        <v>26</v>
      </c>
      <c r="P3" t="s">
        <v>26</v>
      </c>
      <c r="Q3" t="s">
        <v>26</v>
      </c>
      <c r="R3" t="s">
        <v>26</v>
      </c>
      <c r="S3" t="s">
        <v>26</v>
      </c>
    </row>
    <row r="4" spans="1:19" x14ac:dyDescent="0.35">
      <c r="A4" t="s">
        <v>32</v>
      </c>
      <c r="B4">
        <v>4</v>
      </c>
      <c r="C4" t="s">
        <v>184</v>
      </c>
      <c r="D4">
        <v>118</v>
      </c>
      <c r="E4" t="s">
        <v>179</v>
      </c>
      <c r="F4" t="s">
        <v>22</v>
      </c>
      <c r="G4" t="s">
        <v>23</v>
      </c>
      <c r="H4" t="s">
        <v>26</v>
      </c>
      <c r="I4" t="s">
        <v>26</v>
      </c>
      <c r="J4" t="s">
        <v>26</v>
      </c>
      <c r="K4" t="s">
        <v>26</v>
      </c>
      <c r="L4" t="s">
        <v>26</v>
      </c>
      <c r="M4" t="s">
        <v>26</v>
      </c>
      <c r="N4" t="s">
        <v>26</v>
      </c>
      <c r="O4" t="s">
        <v>26</v>
      </c>
      <c r="P4" t="s">
        <v>26</v>
      </c>
      <c r="Q4" t="s">
        <v>26</v>
      </c>
      <c r="R4" t="s">
        <v>26</v>
      </c>
      <c r="S4" t="s">
        <v>26</v>
      </c>
    </row>
    <row r="5" spans="1:19" x14ac:dyDescent="0.35">
      <c r="A5" t="s">
        <v>33</v>
      </c>
      <c r="B5">
        <v>5</v>
      </c>
      <c r="C5" t="s">
        <v>184</v>
      </c>
      <c r="D5">
        <v>118</v>
      </c>
      <c r="E5" t="s">
        <v>179</v>
      </c>
      <c r="F5" t="s">
        <v>22</v>
      </c>
      <c r="G5" t="s">
        <v>25</v>
      </c>
      <c r="H5" t="s">
        <v>26</v>
      </c>
      <c r="I5" t="s">
        <v>26</v>
      </c>
      <c r="J5" t="s">
        <v>26</v>
      </c>
      <c r="K5" t="s">
        <v>26</v>
      </c>
      <c r="L5" t="s">
        <v>26</v>
      </c>
      <c r="M5" t="s">
        <v>26</v>
      </c>
      <c r="N5" t="s">
        <v>26</v>
      </c>
      <c r="O5" t="s">
        <v>26</v>
      </c>
      <c r="P5" t="s">
        <v>26</v>
      </c>
      <c r="Q5" t="s">
        <v>26</v>
      </c>
      <c r="R5" t="s">
        <v>26</v>
      </c>
      <c r="S5" t="s">
        <v>26</v>
      </c>
    </row>
    <row r="6" spans="1:19" x14ac:dyDescent="0.35">
      <c r="A6" t="s">
        <v>34</v>
      </c>
      <c r="B6">
        <v>6</v>
      </c>
      <c r="C6" t="s">
        <v>184</v>
      </c>
      <c r="D6">
        <v>118</v>
      </c>
      <c r="E6" t="s">
        <v>179</v>
      </c>
      <c r="F6" t="s">
        <v>22</v>
      </c>
      <c r="G6" t="s">
        <v>23</v>
      </c>
      <c r="H6">
        <v>0</v>
      </c>
      <c r="I6" t="s">
        <v>86</v>
      </c>
      <c r="J6" t="s">
        <v>85</v>
      </c>
      <c r="K6">
        <v>2</v>
      </c>
      <c r="L6">
        <v>1</v>
      </c>
      <c r="M6" t="s">
        <v>25</v>
      </c>
      <c r="N6" t="s">
        <v>26</v>
      </c>
      <c r="O6" t="s">
        <v>25</v>
      </c>
      <c r="P6" t="s">
        <v>25</v>
      </c>
      <c r="Q6">
        <v>30</v>
      </c>
      <c r="R6">
        <v>0</v>
      </c>
      <c r="S6" t="s">
        <v>25</v>
      </c>
    </row>
    <row r="7" spans="1:19" x14ac:dyDescent="0.35">
      <c r="A7" t="s">
        <v>35</v>
      </c>
      <c r="B7">
        <v>8</v>
      </c>
      <c r="C7" t="s">
        <v>184</v>
      </c>
      <c r="D7">
        <v>118</v>
      </c>
      <c r="E7" t="s">
        <v>179</v>
      </c>
      <c r="F7" t="s">
        <v>22</v>
      </c>
      <c r="G7" t="s">
        <v>23</v>
      </c>
      <c r="H7" t="s">
        <v>26</v>
      </c>
      <c r="I7" t="s">
        <v>26</v>
      </c>
      <c r="J7" t="s">
        <v>26</v>
      </c>
      <c r="K7" t="s">
        <v>26</v>
      </c>
      <c r="L7" t="s">
        <v>26</v>
      </c>
      <c r="M7" t="s">
        <v>26</v>
      </c>
      <c r="N7" t="s">
        <v>26</v>
      </c>
      <c r="O7" t="s">
        <v>26</v>
      </c>
      <c r="P7" t="s">
        <v>26</v>
      </c>
      <c r="Q7" t="s">
        <v>26</v>
      </c>
      <c r="R7" t="s">
        <v>26</v>
      </c>
      <c r="S7" t="s">
        <v>26</v>
      </c>
    </row>
    <row r="8" spans="1:19" x14ac:dyDescent="0.35">
      <c r="A8" t="s">
        <v>36</v>
      </c>
      <c r="B8">
        <v>9</v>
      </c>
      <c r="C8" t="s">
        <v>184</v>
      </c>
      <c r="D8">
        <v>118</v>
      </c>
      <c r="E8" t="s">
        <v>179</v>
      </c>
      <c r="F8" t="s">
        <v>22</v>
      </c>
      <c r="G8" t="s">
        <v>23</v>
      </c>
      <c r="H8" t="s">
        <v>26</v>
      </c>
      <c r="I8" t="s">
        <v>26</v>
      </c>
      <c r="J8" t="s">
        <v>26</v>
      </c>
      <c r="K8" t="s">
        <v>26</v>
      </c>
      <c r="L8" t="s">
        <v>26</v>
      </c>
      <c r="M8" t="s">
        <v>26</v>
      </c>
      <c r="N8" t="s">
        <v>26</v>
      </c>
      <c r="O8" t="s">
        <v>26</v>
      </c>
      <c r="P8" t="s">
        <v>26</v>
      </c>
      <c r="Q8" t="s">
        <v>26</v>
      </c>
      <c r="R8" t="s">
        <v>26</v>
      </c>
      <c r="S8" t="s">
        <v>26</v>
      </c>
    </row>
    <row r="9" spans="1:19" x14ac:dyDescent="0.35">
      <c r="A9" t="s">
        <v>37</v>
      </c>
      <c r="B9">
        <v>10</v>
      </c>
      <c r="C9" t="s">
        <v>184</v>
      </c>
      <c r="D9">
        <v>118</v>
      </c>
      <c r="E9" t="s">
        <v>179</v>
      </c>
      <c r="F9" t="s">
        <v>22</v>
      </c>
      <c r="G9" t="s">
        <v>25</v>
      </c>
      <c r="H9" t="s">
        <v>26</v>
      </c>
      <c r="I9" t="s">
        <v>26</v>
      </c>
      <c r="J9" t="s">
        <v>26</v>
      </c>
      <c r="K9" t="s">
        <v>26</v>
      </c>
      <c r="L9" t="s">
        <v>26</v>
      </c>
      <c r="M9" t="s">
        <v>26</v>
      </c>
      <c r="N9" t="s">
        <v>26</v>
      </c>
      <c r="O9" t="s">
        <v>26</v>
      </c>
      <c r="P9" t="s">
        <v>26</v>
      </c>
      <c r="Q9" t="s">
        <v>26</v>
      </c>
      <c r="R9" t="s">
        <v>26</v>
      </c>
      <c r="S9" t="s">
        <v>26</v>
      </c>
    </row>
    <row r="10" spans="1:19" x14ac:dyDescent="0.35">
      <c r="A10" t="s">
        <v>38</v>
      </c>
      <c r="B10">
        <v>11</v>
      </c>
      <c r="C10" t="s">
        <v>184</v>
      </c>
      <c r="D10">
        <v>118</v>
      </c>
      <c r="E10" t="s">
        <v>179</v>
      </c>
      <c r="F10" t="s">
        <v>22</v>
      </c>
      <c r="G10" t="s">
        <v>25</v>
      </c>
      <c r="H10" t="s">
        <v>26</v>
      </c>
      <c r="I10" t="s">
        <v>26</v>
      </c>
      <c r="J10" t="s">
        <v>26</v>
      </c>
      <c r="K10" t="s">
        <v>26</v>
      </c>
      <c r="L10" t="s">
        <v>26</v>
      </c>
      <c r="M10" t="s">
        <v>26</v>
      </c>
      <c r="N10" t="s">
        <v>26</v>
      </c>
      <c r="O10" t="s">
        <v>26</v>
      </c>
      <c r="P10" t="s">
        <v>26</v>
      </c>
      <c r="Q10" t="s">
        <v>26</v>
      </c>
      <c r="R10" t="s">
        <v>26</v>
      </c>
      <c r="S10" t="s">
        <v>26</v>
      </c>
    </row>
    <row r="11" spans="1:19" x14ac:dyDescent="0.35">
      <c r="A11" t="s">
        <v>39</v>
      </c>
      <c r="B11">
        <v>12</v>
      </c>
      <c r="C11" t="s">
        <v>184</v>
      </c>
      <c r="D11">
        <v>118</v>
      </c>
      <c r="E11" t="s">
        <v>179</v>
      </c>
      <c r="F11" t="s">
        <v>22</v>
      </c>
      <c r="G11" t="s">
        <v>25</v>
      </c>
      <c r="H11" t="s">
        <v>26</v>
      </c>
      <c r="I11" t="s">
        <v>26</v>
      </c>
      <c r="J11" t="s">
        <v>26</v>
      </c>
      <c r="K11" t="s">
        <v>26</v>
      </c>
      <c r="L11" t="s">
        <v>26</v>
      </c>
      <c r="M11" t="s">
        <v>26</v>
      </c>
      <c r="N11" t="s">
        <v>26</v>
      </c>
      <c r="O11" t="s">
        <v>26</v>
      </c>
      <c r="P11" t="s">
        <v>26</v>
      </c>
      <c r="Q11" t="s">
        <v>26</v>
      </c>
      <c r="R11" t="s">
        <v>26</v>
      </c>
      <c r="S11" t="s">
        <v>26</v>
      </c>
    </row>
    <row r="12" spans="1:19" x14ac:dyDescent="0.35">
      <c r="A12" t="s">
        <v>40</v>
      </c>
      <c r="B12">
        <v>13</v>
      </c>
      <c r="C12" t="s">
        <v>184</v>
      </c>
      <c r="D12">
        <v>118</v>
      </c>
      <c r="E12" t="s">
        <v>179</v>
      </c>
      <c r="F12" t="s">
        <v>22</v>
      </c>
      <c r="G12" t="s">
        <v>25</v>
      </c>
      <c r="H12" t="s">
        <v>26</v>
      </c>
      <c r="I12" t="s">
        <v>26</v>
      </c>
      <c r="J12" t="s">
        <v>26</v>
      </c>
      <c r="K12" t="s">
        <v>26</v>
      </c>
      <c r="L12" t="s">
        <v>26</v>
      </c>
      <c r="M12" t="s">
        <v>26</v>
      </c>
      <c r="N12" t="s">
        <v>26</v>
      </c>
      <c r="O12" t="s">
        <v>26</v>
      </c>
      <c r="P12" t="s">
        <v>26</v>
      </c>
      <c r="Q12" t="s">
        <v>26</v>
      </c>
      <c r="R12" t="s">
        <v>26</v>
      </c>
      <c r="S12" t="s">
        <v>26</v>
      </c>
    </row>
    <row r="13" spans="1:19" x14ac:dyDescent="0.35">
      <c r="A13" t="s">
        <v>41</v>
      </c>
      <c r="B13">
        <v>15</v>
      </c>
      <c r="C13" t="s">
        <v>184</v>
      </c>
      <c r="D13">
        <v>118</v>
      </c>
      <c r="E13" t="s">
        <v>179</v>
      </c>
      <c r="F13" t="s">
        <v>22</v>
      </c>
      <c r="G13" t="s">
        <v>25</v>
      </c>
      <c r="H13" t="s">
        <v>26</v>
      </c>
      <c r="I13" t="s">
        <v>26</v>
      </c>
      <c r="J13" t="s">
        <v>26</v>
      </c>
      <c r="K13" t="s">
        <v>26</v>
      </c>
      <c r="L13" t="s">
        <v>26</v>
      </c>
      <c r="M13" t="s">
        <v>26</v>
      </c>
      <c r="N13" t="s">
        <v>26</v>
      </c>
      <c r="O13" t="s">
        <v>26</v>
      </c>
      <c r="P13" t="s">
        <v>26</v>
      </c>
      <c r="Q13" t="s">
        <v>26</v>
      </c>
      <c r="R13" t="s">
        <v>26</v>
      </c>
      <c r="S13" t="s">
        <v>26</v>
      </c>
    </row>
    <row r="14" spans="1:19" x14ac:dyDescent="0.35">
      <c r="A14" t="s">
        <v>42</v>
      </c>
      <c r="B14">
        <v>16</v>
      </c>
      <c r="C14" t="s">
        <v>184</v>
      </c>
      <c r="D14">
        <v>118</v>
      </c>
      <c r="E14" t="s">
        <v>179</v>
      </c>
      <c r="F14" t="s">
        <v>22</v>
      </c>
      <c r="G14" t="s">
        <v>25</v>
      </c>
      <c r="H14" t="s">
        <v>26</v>
      </c>
      <c r="I14" t="s">
        <v>26</v>
      </c>
      <c r="J14" t="s">
        <v>26</v>
      </c>
      <c r="K14" t="s">
        <v>26</v>
      </c>
      <c r="L14" t="s">
        <v>26</v>
      </c>
      <c r="M14" t="s">
        <v>26</v>
      </c>
      <c r="N14" t="s">
        <v>26</v>
      </c>
      <c r="O14" t="s">
        <v>26</v>
      </c>
      <c r="P14" t="s">
        <v>26</v>
      </c>
      <c r="Q14" t="s">
        <v>26</v>
      </c>
      <c r="R14" t="s">
        <v>26</v>
      </c>
      <c r="S14" t="s">
        <v>26</v>
      </c>
    </row>
    <row r="15" spans="1:19" x14ac:dyDescent="0.35">
      <c r="A15" t="s">
        <v>43</v>
      </c>
      <c r="B15">
        <v>17</v>
      </c>
      <c r="C15" t="s">
        <v>184</v>
      </c>
      <c r="D15">
        <v>118</v>
      </c>
      <c r="E15" t="s">
        <v>179</v>
      </c>
      <c r="F15" t="s">
        <v>22</v>
      </c>
      <c r="G15" t="s">
        <v>25</v>
      </c>
      <c r="H15" t="s">
        <v>26</v>
      </c>
      <c r="I15" t="s">
        <v>26</v>
      </c>
      <c r="J15" t="s">
        <v>26</v>
      </c>
      <c r="K15" t="s">
        <v>26</v>
      </c>
      <c r="L15" t="s">
        <v>26</v>
      </c>
      <c r="M15" t="s">
        <v>26</v>
      </c>
      <c r="N15" t="s">
        <v>26</v>
      </c>
      <c r="O15" t="s">
        <v>26</v>
      </c>
      <c r="P15" t="s">
        <v>26</v>
      </c>
      <c r="Q15" t="s">
        <v>26</v>
      </c>
      <c r="R15" t="s">
        <v>26</v>
      </c>
      <c r="S15" t="s">
        <v>26</v>
      </c>
    </row>
    <row r="16" spans="1:19" x14ac:dyDescent="0.35">
      <c r="A16" t="s">
        <v>44</v>
      </c>
      <c r="B16">
        <v>18</v>
      </c>
      <c r="C16" t="s">
        <v>184</v>
      </c>
      <c r="D16">
        <v>118</v>
      </c>
      <c r="E16" t="s">
        <v>179</v>
      </c>
      <c r="F16" t="s">
        <v>22</v>
      </c>
      <c r="G16" t="s">
        <v>25</v>
      </c>
      <c r="H16" t="s">
        <v>26</v>
      </c>
      <c r="I16" t="s">
        <v>26</v>
      </c>
      <c r="J16" t="s">
        <v>26</v>
      </c>
      <c r="K16" t="s">
        <v>26</v>
      </c>
      <c r="L16" t="s">
        <v>26</v>
      </c>
      <c r="M16" t="s">
        <v>26</v>
      </c>
      <c r="N16" t="s">
        <v>26</v>
      </c>
      <c r="O16" t="s">
        <v>26</v>
      </c>
      <c r="P16" t="s">
        <v>26</v>
      </c>
      <c r="Q16" t="s">
        <v>26</v>
      </c>
      <c r="R16" t="s">
        <v>26</v>
      </c>
      <c r="S16" t="s">
        <v>26</v>
      </c>
    </row>
    <row r="17" spans="1:19" x14ac:dyDescent="0.35">
      <c r="A17" t="s">
        <v>45</v>
      </c>
      <c r="B17">
        <v>19</v>
      </c>
      <c r="C17" t="s">
        <v>184</v>
      </c>
      <c r="D17">
        <v>118</v>
      </c>
      <c r="E17" t="s">
        <v>179</v>
      </c>
      <c r="F17" t="s">
        <v>22</v>
      </c>
      <c r="G17" t="s">
        <v>25</v>
      </c>
      <c r="H17" t="s">
        <v>26</v>
      </c>
      <c r="I17" t="s">
        <v>26</v>
      </c>
      <c r="J17" t="s">
        <v>26</v>
      </c>
      <c r="K17" t="s">
        <v>26</v>
      </c>
      <c r="L17" t="s">
        <v>26</v>
      </c>
      <c r="M17" t="s">
        <v>26</v>
      </c>
      <c r="N17" t="s">
        <v>26</v>
      </c>
      <c r="O17" t="s">
        <v>26</v>
      </c>
      <c r="P17" t="s">
        <v>26</v>
      </c>
      <c r="Q17" t="s">
        <v>26</v>
      </c>
      <c r="R17" t="s">
        <v>26</v>
      </c>
      <c r="S17" t="s">
        <v>26</v>
      </c>
    </row>
    <row r="18" spans="1:19" x14ac:dyDescent="0.35">
      <c r="A18" t="s">
        <v>46</v>
      </c>
      <c r="B18">
        <v>20</v>
      </c>
      <c r="C18" t="s">
        <v>184</v>
      </c>
      <c r="D18">
        <v>118</v>
      </c>
      <c r="E18" t="s">
        <v>179</v>
      </c>
      <c r="F18" t="s">
        <v>22</v>
      </c>
      <c r="G18" t="s">
        <v>25</v>
      </c>
      <c r="H18" t="s">
        <v>26</v>
      </c>
      <c r="I18" t="s">
        <v>26</v>
      </c>
      <c r="J18" t="s">
        <v>26</v>
      </c>
      <c r="K18" t="s">
        <v>26</v>
      </c>
      <c r="L18" t="s">
        <v>26</v>
      </c>
      <c r="M18" t="s">
        <v>26</v>
      </c>
      <c r="N18" t="s">
        <v>26</v>
      </c>
      <c r="O18" t="s">
        <v>26</v>
      </c>
      <c r="P18" t="s">
        <v>26</v>
      </c>
      <c r="Q18" t="s">
        <v>26</v>
      </c>
      <c r="R18" t="s">
        <v>26</v>
      </c>
      <c r="S18" t="s">
        <v>26</v>
      </c>
    </row>
    <row r="19" spans="1:19" x14ac:dyDescent="0.35">
      <c r="A19" t="s">
        <v>47</v>
      </c>
      <c r="B19">
        <v>21</v>
      </c>
      <c r="C19" t="s">
        <v>184</v>
      </c>
      <c r="D19">
        <v>118</v>
      </c>
      <c r="E19" t="s">
        <v>179</v>
      </c>
      <c r="F19" t="s">
        <v>22</v>
      </c>
      <c r="G19" t="s">
        <v>23</v>
      </c>
      <c r="H19">
        <v>70</v>
      </c>
      <c r="I19" t="s">
        <v>25</v>
      </c>
      <c r="J19" t="s">
        <v>85</v>
      </c>
      <c r="K19">
        <v>2</v>
      </c>
      <c r="L19">
        <v>1</v>
      </c>
      <c r="M19" t="s">
        <v>25</v>
      </c>
      <c r="N19" t="s">
        <v>26</v>
      </c>
      <c r="O19" t="s">
        <v>25</v>
      </c>
      <c r="P19" t="s">
        <v>25</v>
      </c>
      <c r="Q19">
        <v>0</v>
      </c>
      <c r="R19">
        <v>35</v>
      </c>
      <c r="S19" t="s">
        <v>25</v>
      </c>
    </row>
    <row r="20" spans="1:19" x14ac:dyDescent="0.35">
      <c r="A20" t="s">
        <v>48</v>
      </c>
      <c r="B20">
        <v>22</v>
      </c>
      <c r="C20" t="s">
        <v>184</v>
      </c>
      <c r="D20">
        <v>118</v>
      </c>
      <c r="E20" t="s">
        <v>179</v>
      </c>
      <c r="F20" t="s">
        <v>22</v>
      </c>
      <c r="G20" t="s">
        <v>25</v>
      </c>
      <c r="H20" t="s">
        <v>26</v>
      </c>
      <c r="I20" t="s">
        <v>26</v>
      </c>
      <c r="J20" t="s">
        <v>26</v>
      </c>
      <c r="K20" t="s">
        <v>26</v>
      </c>
      <c r="L20" t="s">
        <v>26</v>
      </c>
      <c r="M20" t="s">
        <v>26</v>
      </c>
      <c r="N20" t="s">
        <v>26</v>
      </c>
      <c r="O20" t="s">
        <v>26</v>
      </c>
      <c r="P20" t="s">
        <v>26</v>
      </c>
      <c r="Q20" t="s">
        <v>26</v>
      </c>
      <c r="R20" t="s">
        <v>26</v>
      </c>
      <c r="S20" t="s">
        <v>26</v>
      </c>
    </row>
    <row r="21" spans="1:19" x14ac:dyDescent="0.35">
      <c r="A21" t="s">
        <v>49</v>
      </c>
      <c r="B21">
        <v>23</v>
      </c>
      <c r="C21" t="s">
        <v>184</v>
      </c>
      <c r="D21">
        <v>118</v>
      </c>
      <c r="E21" t="s">
        <v>179</v>
      </c>
      <c r="F21" t="s">
        <v>22</v>
      </c>
      <c r="G21" t="s">
        <v>25</v>
      </c>
      <c r="H21" t="s">
        <v>26</v>
      </c>
      <c r="I21" t="s">
        <v>26</v>
      </c>
      <c r="J21" t="s">
        <v>26</v>
      </c>
      <c r="K21" t="s">
        <v>26</v>
      </c>
      <c r="L21" t="s">
        <v>26</v>
      </c>
      <c r="M21" t="s">
        <v>26</v>
      </c>
      <c r="N21" t="s">
        <v>26</v>
      </c>
      <c r="O21" t="s">
        <v>26</v>
      </c>
      <c r="P21" t="s">
        <v>26</v>
      </c>
      <c r="Q21" t="s">
        <v>26</v>
      </c>
      <c r="R21" t="s">
        <v>26</v>
      </c>
      <c r="S21" t="s">
        <v>26</v>
      </c>
    </row>
    <row r="22" spans="1:19" x14ac:dyDescent="0.35">
      <c r="A22" t="s">
        <v>50</v>
      </c>
      <c r="B22">
        <v>24</v>
      </c>
      <c r="C22" t="s">
        <v>184</v>
      </c>
      <c r="D22">
        <v>118</v>
      </c>
      <c r="E22" t="s">
        <v>179</v>
      </c>
      <c r="F22" t="s">
        <v>22</v>
      </c>
      <c r="G22" t="s">
        <v>23</v>
      </c>
      <c r="H22">
        <v>0</v>
      </c>
      <c r="I22" t="s">
        <v>25</v>
      </c>
      <c r="J22" t="s">
        <v>85</v>
      </c>
      <c r="K22">
        <v>2</v>
      </c>
      <c r="L22">
        <v>1</v>
      </c>
      <c r="M22" t="s">
        <v>25</v>
      </c>
      <c r="N22" t="s">
        <v>26</v>
      </c>
      <c r="O22" t="s">
        <v>25</v>
      </c>
      <c r="P22" t="s">
        <v>25</v>
      </c>
      <c r="Q22">
        <v>3</v>
      </c>
      <c r="S22" t="s">
        <v>25</v>
      </c>
    </row>
    <row r="23" spans="1:19" x14ac:dyDescent="0.35">
      <c r="A23" t="s">
        <v>51</v>
      </c>
      <c r="B23">
        <v>25</v>
      </c>
      <c r="C23" t="s">
        <v>184</v>
      </c>
      <c r="D23">
        <v>118</v>
      </c>
      <c r="E23" t="s">
        <v>179</v>
      </c>
      <c r="F23" t="s">
        <v>22</v>
      </c>
      <c r="G23" t="s">
        <v>25</v>
      </c>
      <c r="H23" t="s">
        <v>26</v>
      </c>
      <c r="I23" t="s">
        <v>26</v>
      </c>
      <c r="J23" t="s">
        <v>26</v>
      </c>
      <c r="K23" t="s">
        <v>26</v>
      </c>
      <c r="L23" t="s">
        <v>26</v>
      </c>
      <c r="M23" t="s">
        <v>26</v>
      </c>
      <c r="N23" t="s">
        <v>26</v>
      </c>
      <c r="O23" t="s">
        <v>26</v>
      </c>
      <c r="P23" t="s">
        <v>26</v>
      </c>
      <c r="Q23" t="s">
        <v>26</v>
      </c>
      <c r="R23" t="s">
        <v>26</v>
      </c>
      <c r="S23" t="s">
        <v>26</v>
      </c>
    </row>
    <row r="24" spans="1:19" x14ac:dyDescent="0.35">
      <c r="A24" t="s">
        <v>52</v>
      </c>
      <c r="B24">
        <v>26</v>
      </c>
      <c r="C24" t="s">
        <v>184</v>
      </c>
      <c r="D24">
        <v>118</v>
      </c>
      <c r="E24" t="s">
        <v>179</v>
      </c>
      <c r="F24" t="s">
        <v>22</v>
      </c>
      <c r="G24" t="s">
        <v>25</v>
      </c>
      <c r="H24" t="s">
        <v>26</v>
      </c>
      <c r="I24" t="s">
        <v>26</v>
      </c>
      <c r="J24" t="s">
        <v>26</v>
      </c>
      <c r="K24" t="s">
        <v>26</v>
      </c>
      <c r="L24" t="s">
        <v>26</v>
      </c>
      <c r="M24" t="s">
        <v>26</v>
      </c>
      <c r="N24" t="s">
        <v>26</v>
      </c>
      <c r="O24" t="s">
        <v>26</v>
      </c>
      <c r="P24" t="s">
        <v>26</v>
      </c>
      <c r="Q24" t="s">
        <v>26</v>
      </c>
      <c r="R24" t="s">
        <v>26</v>
      </c>
      <c r="S24" t="s">
        <v>26</v>
      </c>
    </row>
    <row r="25" spans="1:19" x14ac:dyDescent="0.35">
      <c r="A25" t="s">
        <v>53</v>
      </c>
      <c r="B25">
        <v>27</v>
      </c>
      <c r="C25" t="s">
        <v>184</v>
      </c>
      <c r="D25">
        <v>118</v>
      </c>
      <c r="E25" t="s">
        <v>179</v>
      </c>
      <c r="F25" t="s">
        <v>22</v>
      </c>
      <c r="G25" t="s">
        <v>25</v>
      </c>
      <c r="H25" t="s">
        <v>26</v>
      </c>
      <c r="I25" t="s">
        <v>26</v>
      </c>
      <c r="J25" t="s">
        <v>26</v>
      </c>
      <c r="K25" t="s">
        <v>26</v>
      </c>
      <c r="L25" t="s">
        <v>26</v>
      </c>
      <c r="M25" t="s">
        <v>26</v>
      </c>
      <c r="N25" t="s">
        <v>26</v>
      </c>
      <c r="O25" t="s">
        <v>26</v>
      </c>
      <c r="P25" t="s">
        <v>26</v>
      </c>
      <c r="Q25" t="s">
        <v>26</v>
      </c>
      <c r="R25" t="s">
        <v>26</v>
      </c>
      <c r="S25" t="s">
        <v>26</v>
      </c>
    </row>
    <row r="26" spans="1:19" x14ac:dyDescent="0.35">
      <c r="A26" t="s">
        <v>54</v>
      </c>
      <c r="B26">
        <v>28</v>
      </c>
      <c r="C26" t="s">
        <v>184</v>
      </c>
      <c r="D26">
        <v>118</v>
      </c>
      <c r="E26" t="s">
        <v>179</v>
      </c>
      <c r="F26" t="s">
        <v>22</v>
      </c>
      <c r="G26" t="s">
        <v>23</v>
      </c>
      <c r="H26">
        <v>50</v>
      </c>
      <c r="I26" t="s">
        <v>86</v>
      </c>
      <c r="J26" t="s">
        <v>85</v>
      </c>
      <c r="K26">
        <v>2</v>
      </c>
      <c r="L26">
        <v>1</v>
      </c>
      <c r="M26" t="s">
        <v>25</v>
      </c>
      <c r="N26" t="s">
        <v>26</v>
      </c>
      <c r="O26" t="s">
        <v>25</v>
      </c>
      <c r="P26" t="s">
        <v>25</v>
      </c>
      <c r="Q26">
        <v>0</v>
      </c>
      <c r="R26">
        <v>50</v>
      </c>
      <c r="S26" t="s">
        <v>25</v>
      </c>
    </row>
    <row r="27" spans="1:19" x14ac:dyDescent="0.35">
      <c r="A27" t="s">
        <v>55</v>
      </c>
      <c r="B27">
        <v>29</v>
      </c>
      <c r="C27" t="s">
        <v>184</v>
      </c>
      <c r="D27">
        <v>118</v>
      </c>
      <c r="E27" t="s">
        <v>179</v>
      </c>
      <c r="F27" t="s">
        <v>22</v>
      </c>
      <c r="G27" t="s">
        <v>25</v>
      </c>
      <c r="H27" t="s">
        <v>26</v>
      </c>
      <c r="I27" t="s">
        <v>26</v>
      </c>
      <c r="J27" t="s">
        <v>26</v>
      </c>
      <c r="K27" t="s">
        <v>26</v>
      </c>
      <c r="L27" t="s">
        <v>26</v>
      </c>
      <c r="M27" t="s">
        <v>26</v>
      </c>
      <c r="N27" t="s">
        <v>26</v>
      </c>
      <c r="O27" t="s">
        <v>26</v>
      </c>
      <c r="P27" t="s">
        <v>26</v>
      </c>
      <c r="Q27" t="s">
        <v>26</v>
      </c>
      <c r="R27" t="s">
        <v>26</v>
      </c>
      <c r="S27" t="s">
        <v>26</v>
      </c>
    </row>
    <row r="28" spans="1:19" x14ac:dyDescent="0.35">
      <c r="A28" t="s">
        <v>56</v>
      </c>
      <c r="B28">
        <v>30</v>
      </c>
      <c r="C28" t="s">
        <v>184</v>
      </c>
      <c r="D28">
        <v>118</v>
      </c>
      <c r="E28" t="s">
        <v>179</v>
      </c>
      <c r="F28" t="s">
        <v>22</v>
      </c>
      <c r="G28" t="s">
        <v>25</v>
      </c>
      <c r="H28" t="s">
        <v>26</v>
      </c>
      <c r="I28" t="s">
        <v>26</v>
      </c>
      <c r="J28" t="s">
        <v>26</v>
      </c>
      <c r="K28" t="s">
        <v>26</v>
      </c>
      <c r="L28" t="s">
        <v>26</v>
      </c>
      <c r="M28" t="s">
        <v>26</v>
      </c>
      <c r="N28" t="s">
        <v>26</v>
      </c>
      <c r="O28" t="s">
        <v>26</v>
      </c>
      <c r="P28" t="s">
        <v>26</v>
      </c>
      <c r="Q28" t="s">
        <v>26</v>
      </c>
      <c r="R28" t="s">
        <v>26</v>
      </c>
      <c r="S28" t="s">
        <v>26</v>
      </c>
    </row>
    <row r="29" spans="1:19" x14ac:dyDescent="0.35">
      <c r="A29" t="s">
        <v>57</v>
      </c>
      <c r="B29">
        <v>31</v>
      </c>
      <c r="C29" t="s">
        <v>184</v>
      </c>
      <c r="D29">
        <v>118</v>
      </c>
      <c r="E29" t="s">
        <v>179</v>
      </c>
      <c r="F29" t="s">
        <v>22</v>
      </c>
      <c r="G29" t="s">
        <v>23</v>
      </c>
      <c r="H29">
        <v>95</v>
      </c>
      <c r="I29" t="s">
        <v>86</v>
      </c>
      <c r="J29" t="s">
        <v>85</v>
      </c>
      <c r="K29">
        <v>2</v>
      </c>
      <c r="L29">
        <v>1</v>
      </c>
      <c r="M29" t="s">
        <v>25</v>
      </c>
      <c r="N29">
        <v>19</v>
      </c>
      <c r="O29" t="s">
        <v>25</v>
      </c>
      <c r="P29" t="s">
        <v>25</v>
      </c>
      <c r="Q29">
        <v>30</v>
      </c>
      <c r="R29">
        <v>95</v>
      </c>
      <c r="S29" t="s">
        <v>25</v>
      </c>
    </row>
    <row r="30" spans="1:19" x14ac:dyDescent="0.35">
      <c r="A30" t="s">
        <v>58</v>
      </c>
      <c r="B30">
        <v>32</v>
      </c>
      <c r="C30" t="s">
        <v>184</v>
      </c>
      <c r="D30">
        <v>118</v>
      </c>
      <c r="E30" t="s">
        <v>179</v>
      </c>
      <c r="F30" t="s">
        <v>22</v>
      </c>
      <c r="G30" t="s">
        <v>25</v>
      </c>
      <c r="H30" t="s">
        <v>26</v>
      </c>
      <c r="I30" t="s">
        <v>26</v>
      </c>
      <c r="J30" t="s">
        <v>26</v>
      </c>
      <c r="K30" t="s">
        <v>26</v>
      </c>
      <c r="L30" t="s">
        <v>26</v>
      </c>
      <c r="M30" t="s">
        <v>26</v>
      </c>
      <c r="N30" t="s">
        <v>26</v>
      </c>
      <c r="O30" t="s">
        <v>26</v>
      </c>
      <c r="P30" t="s">
        <v>26</v>
      </c>
      <c r="Q30" t="s">
        <v>26</v>
      </c>
      <c r="R30" t="s">
        <v>26</v>
      </c>
      <c r="S30" t="s">
        <v>26</v>
      </c>
    </row>
    <row r="31" spans="1:19" x14ac:dyDescent="0.35">
      <c r="A31" t="s">
        <v>59</v>
      </c>
      <c r="B31">
        <v>33</v>
      </c>
      <c r="C31" t="s">
        <v>184</v>
      </c>
      <c r="D31">
        <v>118</v>
      </c>
      <c r="E31" t="s">
        <v>179</v>
      </c>
      <c r="F31" t="s">
        <v>22</v>
      </c>
      <c r="G31" t="s">
        <v>25</v>
      </c>
      <c r="H31" t="s">
        <v>26</v>
      </c>
      <c r="I31" t="s">
        <v>26</v>
      </c>
      <c r="J31" t="s">
        <v>26</v>
      </c>
      <c r="K31" t="s">
        <v>26</v>
      </c>
      <c r="L31" t="s">
        <v>26</v>
      </c>
      <c r="M31" t="s">
        <v>26</v>
      </c>
      <c r="N31" t="s">
        <v>26</v>
      </c>
      <c r="O31" t="s">
        <v>26</v>
      </c>
      <c r="P31" t="s">
        <v>26</v>
      </c>
      <c r="Q31" t="s">
        <v>26</v>
      </c>
      <c r="R31" t="s">
        <v>26</v>
      </c>
      <c r="S31" t="s">
        <v>26</v>
      </c>
    </row>
    <row r="32" spans="1:19" x14ac:dyDescent="0.35">
      <c r="A32" t="s">
        <v>60</v>
      </c>
      <c r="B32">
        <v>34</v>
      </c>
      <c r="C32" t="s">
        <v>184</v>
      </c>
      <c r="D32">
        <v>118</v>
      </c>
      <c r="E32" t="s">
        <v>179</v>
      </c>
      <c r="F32" t="s">
        <v>22</v>
      </c>
      <c r="G32" t="s">
        <v>25</v>
      </c>
      <c r="H32" t="s">
        <v>26</v>
      </c>
      <c r="I32" t="s">
        <v>26</v>
      </c>
      <c r="J32" t="s">
        <v>26</v>
      </c>
      <c r="K32" t="s">
        <v>26</v>
      </c>
      <c r="L32" t="s">
        <v>26</v>
      </c>
      <c r="M32" t="s">
        <v>26</v>
      </c>
      <c r="N32" t="s">
        <v>26</v>
      </c>
      <c r="O32" t="s">
        <v>26</v>
      </c>
      <c r="P32" t="s">
        <v>26</v>
      </c>
      <c r="Q32" t="s">
        <v>26</v>
      </c>
      <c r="R32" t="s">
        <v>26</v>
      </c>
      <c r="S32" t="s">
        <v>26</v>
      </c>
    </row>
    <row r="33" spans="1:19" x14ac:dyDescent="0.35">
      <c r="A33" t="s">
        <v>61</v>
      </c>
      <c r="B33">
        <v>35</v>
      </c>
      <c r="C33" t="s">
        <v>184</v>
      </c>
      <c r="D33">
        <v>118</v>
      </c>
      <c r="E33" t="s">
        <v>179</v>
      </c>
      <c r="F33" t="s">
        <v>22</v>
      </c>
      <c r="G33" t="s">
        <v>23</v>
      </c>
      <c r="H33">
        <v>45</v>
      </c>
      <c r="I33" t="s">
        <v>86</v>
      </c>
      <c r="J33" t="s">
        <v>85</v>
      </c>
      <c r="K33">
        <v>2</v>
      </c>
      <c r="L33">
        <v>1</v>
      </c>
      <c r="M33" t="s">
        <v>25</v>
      </c>
      <c r="N33" t="s">
        <v>26</v>
      </c>
      <c r="O33" t="s">
        <v>25</v>
      </c>
      <c r="P33" t="s">
        <v>25</v>
      </c>
      <c r="Q33">
        <v>16</v>
      </c>
      <c r="R33">
        <v>45</v>
      </c>
      <c r="S33" t="s">
        <v>25</v>
      </c>
    </row>
    <row r="34" spans="1:19" x14ac:dyDescent="0.35">
      <c r="A34" t="s">
        <v>62</v>
      </c>
      <c r="B34">
        <v>36</v>
      </c>
      <c r="C34" t="s">
        <v>184</v>
      </c>
      <c r="D34">
        <v>118</v>
      </c>
      <c r="E34" t="s">
        <v>179</v>
      </c>
      <c r="F34" t="s">
        <v>22</v>
      </c>
      <c r="G34" t="s">
        <v>25</v>
      </c>
      <c r="H34" t="s">
        <v>26</v>
      </c>
      <c r="I34" t="s">
        <v>26</v>
      </c>
      <c r="J34" t="s">
        <v>26</v>
      </c>
      <c r="K34" t="s">
        <v>26</v>
      </c>
      <c r="L34" t="s">
        <v>26</v>
      </c>
      <c r="M34" t="s">
        <v>26</v>
      </c>
      <c r="N34" t="s">
        <v>26</v>
      </c>
      <c r="O34" t="s">
        <v>26</v>
      </c>
      <c r="P34" t="s">
        <v>26</v>
      </c>
      <c r="Q34" t="s">
        <v>26</v>
      </c>
      <c r="R34" t="s">
        <v>26</v>
      </c>
      <c r="S34" t="s">
        <v>26</v>
      </c>
    </row>
    <row r="35" spans="1:19" x14ac:dyDescent="0.35">
      <c r="A35" t="s">
        <v>63</v>
      </c>
      <c r="B35">
        <v>37</v>
      </c>
      <c r="C35" t="s">
        <v>184</v>
      </c>
      <c r="D35">
        <v>118</v>
      </c>
      <c r="E35" t="s">
        <v>179</v>
      </c>
      <c r="F35" t="s">
        <v>22</v>
      </c>
      <c r="G35" t="s">
        <v>25</v>
      </c>
      <c r="H35" t="s">
        <v>26</v>
      </c>
      <c r="I35" t="s">
        <v>26</v>
      </c>
      <c r="J35" t="s">
        <v>26</v>
      </c>
      <c r="K35" t="s">
        <v>26</v>
      </c>
      <c r="L35" t="s">
        <v>26</v>
      </c>
      <c r="M35" t="s">
        <v>26</v>
      </c>
      <c r="N35" t="s">
        <v>26</v>
      </c>
      <c r="O35" t="s">
        <v>26</v>
      </c>
      <c r="P35" t="s">
        <v>26</v>
      </c>
      <c r="Q35" t="s">
        <v>26</v>
      </c>
      <c r="R35" t="s">
        <v>26</v>
      </c>
      <c r="S35" t="s">
        <v>26</v>
      </c>
    </row>
    <row r="36" spans="1:19" x14ac:dyDescent="0.35">
      <c r="A36" t="s">
        <v>64</v>
      </c>
      <c r="B36">
        <v>38</v>
      </c>
      <c r="C36" t="s">
        <v>184</v>
      </c>
      <c r="D36">
        <v>118</v>
      </c>
      <c r="E36" t="s">
        <v>179</v>
      </c>
      <c r="F36" t="s">
        <v>22</v>
      </c>
      <c r="G36" t="s">
        <v>25</v>
      </c>
      <c r="H36" t="s">
        <v>26</v>
      </c>
      <c r="I36" t="s">
        <v>26</v>
      </c>
      <c r="J36" t="s">
        <v>26</v>
      </c>
      <c r="K36" t="s">
        <v>26</v>
      </c>
      <c r="L36" t="s">
        <v>26</v>
      </c>
      <c r="M36" t="s">
        <v>26</v>
      </c>
      <c r="N36" t="s">
        <v>26</v>
      </c>
      <c r="O36" t="s">
        <v>26</v>
      </c>
      <c r="P36" t="s">
        <v>26</v>
      </c>
      <c r="Q36" t="s">
        <v>26</v>
      </c>
      <c r="R36" t="s">
        <v>26</v>
      </c>
      <c r="S36" t="s">
        <v>26</v>
      </c>
    </row>
    <row r="37" spans="1:19" x14ac:dyDescent="0.35">
      <c r="A37" t="s">
        <v>65</v>
      </c>
      <c r="B37">
        <v>39</v>
      </c>
      <c r="C37" t="s">
        <v>184</v>
      </c>
      <c r="D37">
        <v>118</v>
      </c>
      <c r="E37" t="s">
        <v>179</v>
      </c>
      <c r="F37" t="s">
        <v>22</v>
      </c>
      <c r="G37" t="s">
        <v>23</v>
      </c>
      <c r="H37">
        <v>35</v>
      </c>
      <c r="I37" t="s">
        <v>86</v>
      </c>
      <c r="J37" t="s">
        <v>85</v>
      </c>
      <c r="K37">
        <v>2</v>
      </c>
      <c r="L37">
        <v>1</v>
      </c>
      <c r="M37" t="s">
        <v>25</v>
      </c>
      <c r="N37" t="s">
        <v>26</v>
      </c>
      <c r="O37" t="s">
        <v>25</v>
      </c>
      <c r="P37" t="s">
        <v>25</v>
      </c>
      <c r="Q37">
        <v>15</v>
      </c>
      <c r="R37">
        <v>35</v>
      </c>
      <c r="S37" t="s">
        <v>25</v>
      </c>
    </row>
    <row r="38" spans="1:19" x14ac:dyDescent="0.35">
      <c r="A38" t="s">
        <v>66</v>
      </c>
      <c r="B38">
        <v>40</v>
      </c>
      <c r="C38" t="s">
        <v>184</v>
      </c>
      <c r="D38">
        <v>118</v>
      </c>
      <c r="E38" t="s">
        <v>179</v>
      </c>
      <c r="F38" t="s">
        <v>22</v>
      </c>
      <c r="G38" t="s">
        <v>25</v>
      </c>
      <c r="H38" t="s">
        <v>26</v>
      </c>
      <c r="I38" t="s">
        <v>26</v>
      </c>
      <c r="J38" t="s">
        <v>26</v>
      </c>
      <c r="K38" t="s">
        <v>26</v>
      </c>
      <c r="L38" t="s">
        <v>26</v>
      </c>
      <c r="M38" t="s">
        <v>26</v>
      </c>
      <c r="N38" t="s">
        <v>26</v>
      </c>
      <c r="O38" t="s">
        <v>26</v>
      </c>
      <c r="P38" t="s">
        <v>26</v>
      </c>
      <c r="Q38" t="s">
        <v>26</v>
      </c>
      <c r="R38" t="s">
        <v>26</v>
      </c>
      <c r="S38" t="s">
        <v>26</v>
      </c>
    </row>
    <row r="39" spans="1:19" x14ac:dyDescent="0.35">
      <c r="A39" t="s">
        <v>67</v>
      </c>
      <c r="B39">
        <v>41</v>
      </c>
      <c r="C39" t="s">
        <v>184</v>
      </c>
      <c r="D39">
        <v>118</v>
      </c>
      <c r="E39" t="s">
        <v>179</v>
      </c>
      <c r="F39" t="s">
        <v>22</v>
      </c>
      <c r="G39" t="s">
        <v>23</v>
      </c>
      <c r="H39">
        <v>150</v>
      </c>
      <c r="I39" t="s">
        <v>86</v>
      </c>
      <c r="J39" t="s">
        <v>85</v>
      </c>
      <c r="K39">
        <v>2</v>
      </c>
      <c r="L39">
        <v>1</v>
      </c>
      <c r="M39" t="s">
        <v>25</v>
      </c>
      <c r="N39" t="s">
        <v>26</v>
      </c>
      <c r="O39" t="s">
        <v>25</v>
      </c>
      <c r="P39" t="s">
        <v>25</v>
      </c>
      <c r="Q39">
        <v>20</v>
      </c>
      <c r="R39">
        <v>150</v>
      </c>
      <c r="S39" t="s">
        <v>25</v>
      </c>
    </row>
    <row r="40" spans="1:19" x14ac:dyDescent="0.35">
      <c r="A40" t="s">
        <v>68</v>
      </c>
      <c r="B40">
        <v>42</v>
      </c>
      <c r="C40" t="s">
        <v>184</v>
      </c>
      <c r="D40">
        <v>118</v>
      </c>
      <c r="E40" t="s">
        <v>179</v>
      </c>
      <c r="F40" t="s">
        <v>22</v>
      </c>
      <c r="G40" t="s">
        <v>25</v>
      </c>
      <c r="H40" t="s">
        <v>26</v>
      </c>
      <c r="I40" t="s">
        <v>26</v>
      </c>
      <c r="J40" t="s">
        <v>26</v>
      </c>
      <c r="K40" t="s">
        <v>26</v>
      </c>
      <c r="L40" t="s">
        <v>26</v>
      </c>
      <c r="M40" t="s">
        <v>26</v>
      </c>
      <c r="N40" t="s">
        <v>26</v>
      </c>
      <c r="O40" t="s">
        <v>26</v>
      </c>
      <c r="P40" t="s">
        <v>26</v>
      </c>
      <c r="Q40" t="s">
        <v>26</v>
      </c>
      <c r="R40" t="s">
        <v>26</v>
      </c>
      <c r="S40" t="s">
        <v>26</v>
      </c>
    </row>
    <row r="41" spans="1:19" x14ac:dyDescent="0.35">
      <c r="A41" t="s">
        <v>69</v>
      </c>
      <c r="B41">
        <v>44</v>
      </c>
      <c r="C41" t="s">
        <v>184</v>
      </c>
      <c r="D41">
        <v>118</v>
      </c>
      <c r="E41" t="s">
        <v>179</v>
      </c>
      <c r="F41" t="s">
        <v>22</v>
      </c>
      <c r="G41" t="s">
        <v>25</v>
      </c>
      <c r="H41" t="s">
        <v>26</v>
      </c>
      <c r="I41" t="s">
        <v>26</v>
      </c>
      <c r="J41" t="s">
        <v>26</v>
      </c>
      <c r="K41" t="s">
        <v>26</v>
      </c>
      <c r="L41" t="s">
        <v>26</v>
      </c>
      <c r="M41" t="s">
        <v>26</v>
      </c>
      <c r="N41" t="s">
        <v>26</v>
      </c>
      <c r="O41" t="s">
        <v>26</v>
      </c>
      <c r="P41" t="s">
        <v>26</v>
      </c>
      <c r="Q41" t="s">
        <v>26</v>
      </c>
      <c r="R41" t="s">
        <v>26</v>
      </c>
      <c r="S41" t="s">
        <v>26</v>
      </c>
    </row>
    <row r="42" spans="1:19" x14ac:dyDescent="0.35">
      <c r="A42" t="s">
        <v>70</v>
      </c>
      <c r="B42">
        <v>45</v>
      </c>
      <c r="C42" t="s">
        <v>184</v>
      </c>
      <c r="D42">
        <v>118</v>
      </c>
      <c r="E42" t="s">
        <v>179</v>
      </c>
      <c r="F42" t="s">
        <v>22</v>
      </c>
      <c r="G42" t="s">
        <v>25</v>
      </c>
      <c r="H42" t="s">
        <v>26</v>
      </c>
      <c r="I42" t="s">
        <v>26</v>
      </c>
      <c r="J42" t="s">
        <v>26</v>
      </c>
      <c r="K42" t="s">
        <v>26</v>
      </c>
      <c r="L42" t="s">
        <v>26</v>
      </c>
      <c r="M42" t="s">
        <v>26</v>
      </c>
      <c r="N42" t="s">
        <v>26</v>
      </c>
      <c r="O42" t="s">
        <v>26</v>
      </c>
      <c r="P42" t="s">
        <v>26</v>
      </c>
      <c r="Q42" t="s">
        <v>26</v>
      </c>
      <c r="R42" t="s">
        <v>26</v>
      </c>
      <c r="S42" t="s">
        <v>26</v>
      </c>
    </row>
    <row r="43" spans="1:19" x14ac:dyDescent="0.35">
      <c r="A43" t="s">
        <v>71</v>
      </c>
      <c r="B43">
        <v>46</v>
      </c>
      <c r="C43" t="s">
        <v>184</v>
      </c>
      <c r="D43">
        <v>118</v>
      </c>
      <c r="E43" t="s">
        <v>179</v>
      </c>
      <c r="F43" t="s">
        <v>22</v>
      </c>
      <c r="G43" t="s">
        <v>23</v>
      </c>
      <c r="H43">
        <v>0</v>
      </c>
      <c r="I43" t="s">
        <v>86</v>
      </c>
      <c r="J43" t="s">
        <v>85</v>
      </c>
      <c r="K43">
        <v>2</v>
      </c>
      <c r="L43">
        <v>1</v>
      </c>
      <c r="M43" t="s">
        <v>25</v>
      </c>
      <c r="N43" t="s">
        <v>26</v>
      </c>
      <c r="O43" t="s">
        <v>25</v>
      </c>
      <c r="P43" t="s">
        <v>25</v>
      </c>
      <c r="S43" t="s">
        <v>26</v>
      </c>
    </row>
    <row r="44" spans="1:19" x14ac:dyDescent="0.35">
      <c r="A44" t="s">
        <v>72</v>
      </c>
      <c r="B44">
        <v>47</v>
      </c>
      <c r="C44" t="s">
        <v>184</v>
      </c>
      <c r="D44">
        <v>118</v>
      </c>
      <c r="E44" t="s">
        <v>179</v>
      </c>
      <c r="F44" t="s">
        <v>22</v>
      </c>
      <c r="G44" t="s">
        <v>25</v>
      </c>
      <c r="H44" t="s">
        <v>26</v>
      </c>
      <c r="I44" t="s">
        <v>26</v>
      </c>
      <c r="J44" t="s">
        <v>26</v>
      </c>
      <c r="K44" t="s">
        <v>26</v>
      </c>
      <c r="L44" t="s">
        <v>26</v>
      </c>
      <c r="M44" t="s">
        <v>26</v>
      </c>
      <c r="N44" t="s">
        <v>26</v>
      </c>
      <c r="O44" t="s">
        <v>26</v>
      </c>
      <c r="P44" t="s">
        <v>26</v>
      </c>
      <c r="Q44" t="s">
        <v>26</v>
      </c>
      <c r="R44" t="s">
        <v>26</v>
      </c>
      <c r="S44" t="s">
        <v>26</v>
      </c>
    </row>
    <row r="45" spans="1:19" x14ac:dyDescent="0.35">
      <c r="A45" t="s">
        <v>73</v>
      </c>
      <c r="B45">
        <v>48</v>
      </c>
      <c r="C45" t="s">
        <v>184</v>
      </c>
      <c r="D45">
        <v>118</v>
      </c>
      <c r="E45" t="s">
        <v>179</v>
      </c>
      <c r="F45" t="s">
        <v>22</v>
      </c>
      <c r="G45" t="s">
        <v>25</v>
      </c>
      <c r="H45" t="s">
        <v>26</v>
      </c>
      <c r="I45" t="s">
        <v>26</v>
      </c>
      <c r="J45" t="s">
        <v>26</v>
      </c>
      <c r="K45" t="s">
        <v>26</v>
      </c>
      <c r="L45" t="s">
        <v>26</v>
      </c>
      <c r="M45" t="s">
        <v>26</v>
      </c>
      <c r="N45" t="s">
        <v>26</v>
      </c>
      <c r="O45" t="s">
        <v>26</v>
      </c>
      <c r="P45" t="s">
        <v>26</v>
      </c>
      <c r="Q45" t="s">
        <v>26</v>
      </c>
      <c r="R45" t="s">
        <v>26</v>
      </c>
      <c r="S45" t="s">
        <v>26</v>
      </c>
    </row>
    <row r="46" spans="1:19" x14ac:dyDescent="0.35">
      <c r="A46" t="s">
        <v>74</v>
      </c>
      <c r="B46">
        <v>49</v>
      </c>
      <c r="C46" t="s">
        <v>184</v>
      </c>
      <c r="D46">
        <v>118</v>
      </c>
      <c r="E46" t="s">
        <v>179</v>
      </c>
      <c r="F46" t="s">
        <v>22</v>
      </c>
      <c r="G46" t="s">
        <v>25</v>
      </c>
      <c r="H46" t="s">
        <v>26</v>
      </c>
      <c r="I46" t="s">
        <v>26</v>
      </c>
      <c r="J46" t="s">
        <v>26</v>
      </c>
      <c r="K46" t="s">
        <v>26</v>
      </c>
      <c r="L46" t="s">
        <v>26</v>
      </c>
      <c r="M46" t="s">
        <v>26</v>
      </c>
      <c r="N46" t="s">
        <v>26</v>
      </c>
      <c r="O46" t="s">
        <v>26</v>
      </c>
      <c r="P46" t="s">
        <v>26</v>
      </c>
      <c r="Q46" t="s">
        <v>26</v>
      </c>
      <c r="R46" t="s">
        <v>26</v>
      </c>
      <c r="S46" t="s">
        <v>26</v>
      </c>
    </row>
    <row r="47" spans="1:19" x14ac:dyDescent="0.35">
      <c r="A47" t="s">
        <v>75</v>
      </c>
      <c r="B47">
        <v>50</v>
      </c>
      <c r="C47" t="s">
        <v>184</v>
      </c>
      <c r="D47">
        <v>118</v>
      </c>
      <c r="E47" t="s">
        <v>179</v>
      </c>
      <c r="F47" t="s">
        <v>22</v>
      </c>
      <c r="G47" t="s">
        <v>25</v>
      </c>
      <c r="H47" t="s">
        <v>26</v>
      </c>
      <c r="I47" t="s">
        <v>26</v>
      </c>
      <c r="J47" t="s">
        <v>26</v>
      </c>
      <c r="K47" t="s">
        <v>26</v>
      </c>
      <c r="L47" t="s">
        <v>26</v>
      </c>
      <c r="M47" t="s">
        <v>26</v>
      </c>
      <c r="N47" t="s">
        <v>26</v>
      </c>
      <c r="O47" t="s">
        <v>26</v>
      </c>
      <c r="P47" t="s">
        <v>26</v>
      </c>
      <c r="Q47" t="s">
        <v>26</v>
      </c>
      <c r="R47" t="s">
        <v>26</v>
      </c>
      <c r="S47" t="s">
        <v>26</v>
      </c>
    </row>
    <row r="48" spans="1:19" x14ac:dyDescent="0.35">
      <c r="A48" t="s">
        <v>76</v>
      </c>
      <c r="B48">
        <v>51</v>
      </c>
      <c r="C48" t="s">
        <v>184</v>
      </c>
      <c r="D48">
        <v>118</v>
      </c>
      <c r="E48" t="s">
        <v>179</v>
      </c>
      <c r="F48" t="s">
        <v>22</v>
      </c>
      <c r="G48" t="s">
        <v>25</v>
      </c>
      <c r="H48" t="s">
        <v>26</v>
      </c>
      <c r="I48" t="s">
        <v>26</v>
      </c>
      <c r="J48" t="s">
        <v>26</v>
      </c>
      <c r="K48" t="s">
        <v>26</v>
      </c>
      <c r="L48" t="s">
        <v>26</v>
      </c>
      <c r="M48" t="s">
        <v>26</v>
      </c>
      <c r="N48" t="s">
        <v>26</v>
      </c>
      <c r="O48" t="s">
        <v>26</v>
      </c>
      <c r="P48" t="s">
        <v>26</v>
      </c>
      <c r="Q48" t="s">
        <v>26</v>
      </c>
      <c r="R48" t="s">
        <v>26</v>
      </c>
      <c r="S48" t="s">
        <v>26</v>
      </c>
    </row>
    <row r="49" spans="1:19" x14ac:dyDescent="0.35">
      <c r="A49" t="s">
        <v>77</v>
      </c>
      <c r="B49">
        <v>53</v>
      </c>
      <c r="C49" t="s">
        <v>184</v>
      </c>
      <c r="D49">
        <v>118</v>
      </c>
      <c r="E49" t="s">
        <v>179</v>
      </c>
      <c r="F49" t="s">
        <v>22</v>
      </c>
      <c r="G49" t="s">
        <v>23</v>
      </c>
      <c r="H49">
        <v>145</v>
      </c>
      <c r="I49" t="s">
        <v>86</v>
      </c>
      <c r="J49" t="s">
        <v>85</v>
      </c>
      <c r="K49">
        <v>2</v>
      </c>
      <c r="L49">
        <v>1</v>
      </c>
      <c r="M49" t="s">
        <v>25</v>
      </c>
      <c r="N49" t="s">
        <v>26</v>
      </c>
      <c r="O49" t="s">
        <v>25</v>
      </c>
      <c r="P49" t="s">
        <v>30</v>
      </c>
      <c r="Q49">
        <v>0</v>
      </c>
      <c r="R49">
        <v>145</v>
      </c>
      <c r="S49" t="s">
        <v>25</v>
      </c>
    </row>
    <row r="50" spans="1:19" x14ac:dyDescent="0.35">
      <c r="A50" t="s">
        <v>79</v>
      </c>
      <c r="B50">
        <v>54</v>
      </c>
      <c r="C50" t="s">
        <v>184</v>
      </c>
      <c r="D50">
        <v>118</v>
      </c>
      <c r="E50" t="s">
        <v>179</v>
      </c>
      <c r="F50" t="s">
        <v>22</v>
      </c>
      <c r="G50" t="s">
        <v>23</v>
      </c>
      <c r="H50">
        <v>200</v>
      </c>
      <c r="I50" t="s">
        <v>86</v>
      </c>
      <c r="J50" t="s">
        <v>85</v>
      </c>
      <c r="K50">
        <v>2</v>
      </c>
      <c r="L50">
        <v>1</v>
      </c>
      <c r="M50" t="s">
        <v>25</v>
      </c>
      <c r="N50" t="s">
        <v>26</v>
      </c>
      <c r="O50" t="s">
        <v>30</v>
      </c>
      <c r="P50" t="s">
        <v>25</v>
      </c>
      <c r="Q50">
        <v>0</v>
      </c>
      <c r="R50">
        <v>100</v>
      </c>
      <c r="S50" t="s">
        <v>25</v>
      </c>
    </row>
    <row r="51" spans="1:19" x14ac:dyDescent="0.35">
      <c r="A51" t="s">
        <v>80</v>
      </c>
      <c r="B51">
        <v>55</v>
      </c>
      <c r="C51" t="s">
        <v>184</v>
      </c>
      <c r="D51">
        <v>118</v>
      </c>
      <c r="E51" t="s">
        <v>179</v>
      </c>
      <c r="F51" t="s">
        <v>22</v>
      </c>
      <c r="G51" t="s">
        <v>263</v>
      </c>
      <c r="H51" t="s">
        <v>26</v>
      </c>
      <c r="I51" t="s">
        <v>26</v>
      </c>
      <c r="J51" t="s">
        <v>26</v>
      </c>
      <c r="K51" t="s">
        <v>26</v>
      </c>
      <c r="L51" t="s">
        <v>26</v>
      </c>
      <c r="M51" t="s">
        <v>26</v>
      </c>
      <c r="N51" t="s">
        <v>26</v>
      </c>
      <c r="O51" t="s">
        <v>26</v>
      </c>
      <c r="P51" t="s">
        <v>26</v>
      </c>
      <c r="Q51" t="s">
        <v>26</v>
      </c>
      <c r="R51" t="s">
        <v>26</v>
      </c>
      <c r="S51" t="s">
        <v>26</v>
      </c>
    </row>
    <row r="52" spans="1:19" x14ac:dyDescent="0.35">
      <c r="A52" t="s">
        <v>81</v>
      </c>
      <c r="B52">
        <v>56</v>
      </c>
      <c r="C52" t="s">
        <v>184</v>
      </c>
      <c r="D52">
        <v>118</v>
      </c>
      <c r="E52" t="s">
        <v>179</v>
      </c>
      <c r="F52" t="s">
        <v>22</v>
      </c>
      <c r="G52" t="s">
        <v>25</v>
      </c>
      <c r="H52" t="s">
        <v>26</v>
      </c>
      <c r="I52" t="s">
        <v>26</v>
      </c>
      <c r="J52" t="s">
        <v>26</v>
      </c>
      <c r="K52" t="s">
        <v>26</v>
      </c>
      <c r="L52" t="s">
        <v>26</v>
      </c>
      <c r="M52" t="s">
        <v>26</v>
      </c>
      <c r="N52" t="s">
        <v>26</v>
      </c>
      <c r="O52" t="s">
        <v>26</v>
      </c>
      <c r="P52" t="s">
        <v>26</v>
      </c>
      <c r="Q52" t="s">
        <v>26</v>
      </c>
      <c r="R52" t="s">
        <v>26</v>
      </c>
      <c r="S52" t="s">
        <v>26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A7F0ED-78FA-4B4C-A6E0-846D1E2FE0CA}">
  <dimension ref="A1:AH52"/>
  <sheetViews>
    <sheetView workbookViewId="0">
      <selection activeCell="A2" sqref="A2"/>
    </sheetView>
  </sheetViews>
  <sheetFormatPr defaultColWidth="8.81640625" defaultRowHeight="14.5" x14ac:dyDescent="0.35"/>
  <cols>
    <col min="1" max="1" width="18.453125" customWidth="1"/>
    <col min="2" max="2" width="8.81640625" bestFit="1" customWidth="1"/>
    <col min="3" max="4" width="16.7265625" customWidth="1"/>
    <col min="5" max="5" width="7.7265625" bestFit="1" customWidth="1"/>
    <col min="6" max="6" width="13.26953125" customWidth="1"/>
    <col min="8" max="8" width="10.453125" customWidth="1"/>
    <col min="9" max="9" width="18.7265625" customWidth="1"/>
    <col min="10" max="10" width="14.453125" customWidth="1"/>
    <col min="11" max="11" width="15.26953125" customWidth="1"/>
    <col min="18" max="18" width="9.1796875"/>
    <col min="19" max="19" width="15.453125" customWidth="1"/>
  </cols>
  <sheetData>
    <row r="1" spans="1:34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34" x14ac:dyDescent="0.35">
      <c r="A2" t="s">
        <v>19</v>
      </c>
      <c r="B2">
        <v>1</v>
      </c>
      <c r="C2" t="s">
        <v>20</v>
      </c>
      <c r="D2">
        <v>101</v>
      </c>
      <c r="E2" t="s">
        <v>21</v>
      </c>
      <c r="F2" t="s">
        <v>22</v>
      </c>
      <c r="G2" t="s">
        <v>23</v>
      </c>
      <c r="H2">
        <v>335</v>
      </c>
      <c r="I2" t="s">
        <v>24</v>
      </c>
      <c r="J2" s="8">
        <v>2000</v>
      </c>
      <c r="K2">
        <v>6</v>
      </c>
      <c r="L2">
        <v>1</v>
      </c>
      <c r="M2" t="s">
        <v>25</v>
      </c>
      <c r="N2" t="s">
        <v>26</v>
      </c>
      <c r="O2" t="s">
        <v>25</v>
      </c>
      <c r="P2" t="s">
        <v>25</v>
      </c>
      <c r="Q2">
        <v>50</v>
      </c>
      <c r="R2">
        <f>2*300</f>
        <v>600</v>
      </c>
      <c r="S2" t="s">
        <v>27</v>
      </c>
    </row>
    <row r="3" spans="1:34" x14ac:dyDescent="0.35">
      <c r="A3" t="s">
        <v>28</v>
      </c>
      <c r="B3">
        <v>2</v>
      </c>
      <c r="C3" t="s">
        <v>20</v>
      </c>
      <c r="D3">
        <v>101</v>
      </c>
      <c r="E3" t="s">
        <v>21</v>
      </c>
      <c r="F3" t="s">
        <v>22</v>
      </c>
      <c r="G3" t="s">
        <v>23</v>
      </c>
      <c r="H3">
        <v>525</v>
      </c>
      <c r="I3" t="s">
        <v>249</v>
      </c>
      <c r="J3">
        <v>1905</v>
      </c>
      <c r="K3">
        <v>5</v>
      </c>
      <c r="L3">
        <v>1</v>
      </c>
      <c r="M3" t="s">
        <v>30</v>
      </c>
      <c r="N3">
        <v>21</v>
      </c>
      <c r="O3" t="s">
        <v>30</v>
      </c>
      <c r="P3" t="s">
        <v>25</v>
      </c>
      <c r="Q3">
        <v>15</v>
      </c>
      <c r="R3">
        <v>325</v>
      </c>
      <c r="S3" t="s">
        <v>31</v>
      </c>
      <c r="Y3" s="1"/>
      <c r="AH3" s="1"/>
    </row>
    <row r="4" spans="1:34" x14ac:dyDescent="0.35">
      <c r="A4" t="s">
        <v>32</v>
      </c>
      <c r="B4">
        <v>4</v>
      </c>
      <c r="C4" t="s">
        <v>20</v>
      </c>
      <c r="D4">
        <v>101</v>
      </c>
      <c r="E4" t="s">
        <v>21</v>
      </c>
      <c r="F4" t="s">
        <v>22</v>
      </c>
      <c r="G4" t="s">
        <v>23</v>
      </c>
      <c r="H4">
        <v>425</v>
      </c>
      <c r="I4" t="s">
        <v>249</v>
      </c>
      <c r="J4">
        <v>1850</v>
      </c>
      <c r="K4">
        <v>5</v>
      </c>
      <c r="L4">
        <v>1</v>
      </c>
      <c r="M4" t="s">
        <v>30</v>
      </c>
      <c r="N4" t="s">
        <v>26</v>
      </c>
      <c r="O4" t="s">
        <v>30</v>
      </c>
      <c r="P4" t="s">
        <v>25</v>
      </c>
      <c r="Q4">
        <v>30</v>
      </c>
      <c r="R4">
        <f>2*275</f>
        <v>550</v>
      </c>
      <c r="S4" t="s">
        <v>27</v>
      </c>
      <c r="Y4" s="2"/>
      <c r="AH4" s="1"/>
    </row>
    <row r="5" spans="1:34" x14ac:dyDescent="0.35">
      <c r="A5" t="s">
        <v>33</v>
      </c>
      <c r="B5">
        <v>5</v>
      </c>
      <c r="C5" t="s">
        <v>20</v>
      </c>
      <c r="D5">
        <v>101</v>
      </c>
      <c r="E5" t="s">
        <v>21</v>
      </c>
      <c r="F5" t="s">
        <v>22</v>
      </c>
      <c r="G5" t="s">
        <v>23</v>
      </c>
      <c r="H5">
        <v>250</v>
      </c>
      <c r="I5" t="s">
        <v>249</v>
      </c>
      <c r="J5">
        <v>800</v>
      </c>
      <c r="K5">
        <v>5</v>
      </c>
      <c r="L5">
        <v>1</v>
      </c>
      <c r="M5" t="s">
        <v>30</v>
      </c>
      <c r="N5">
        <v>21</v>
      </c>
      <c r="O5" t="s">
        <v>30</v>
      </c>
      <c r="P5" t="s">
        <v>25</v>
      </c>
      <c r="Q5">
        <v>24</v>
      </c>
      <c r="R5">
        <v>400</v>
      </c>
      <c r="S5" t="s">
        <v>31</v>
      </c>
      <c r="Y5" s="1"/>
      <c r="AH5" s="1"/>
    </row>
    <row r="6" spans="1:34" x14ac:dyDescent="0.35">
      <c r="A6" t="s">
        <v>34</v>
      </c>
      <c r="B6">
        <v>6</v>
      </c>
      <c r="C6" t="s">
        <v>20</v>
      </c>
      <c r="D6">
        <v>101</v>
      </c>
      <c r="E6" t="s">
        <v>21</v>
      </c>
      <c r="F6" t="s">
        <v>22</v>
      </c>
      <c r="G6" t="s">
        <v>23</v>
      </c>
      <c r="H6">
        <v>750</v>
      </c>
      <c r="I6" t="s">
        <v>249</v>
      </c>
      <c r="J6">
        <v>3000</v>
      </c>
      <c r="K6">
        <v>5</v>
      </c>
      <c r="L6">
        <v>1</v>
      </c>
      <c r="M6" t="s">
        <v>25</v>
      </c>
      <c r="N6">
        <v>18</v>
      </c>
      <c r="O6" t="s">
        <v>25</v>
      </c>
      <c r="P6" t="s">
        <v>25</v>
      </c>
      <c r="Q6">
        <v>50</v>
      </c>
      <c r="R6">
        <v>500</v>
      </c>
      <c r="S6" t="s">
        <v>27</v>
      </c>
      <c r="Y6" s="1"/>
      <c r="AH6" s="2"/>
    </row>
    <row r="7" spans="1:34" x14ac:dyDescent="0.35">
      <c r="A7" t="s">
        <v>35</v>
      </c>
      <c r="B7">
        <v>8</v>
      </c>
      <c r="C7" t="s">
        <v>20</v>
      </c>
      <c r="D7">
        <v>101</v>
      </c>
      <c r="E7" t="s">
        <v>21</v>
      </c>
      <c r="F7" t="s">
        <v>22</v>
      </c>
      <c r="G7" t="s">
        <v>23</v>
      </c>
      <c r="H7">
        <v>150</v>
      </c>
      <c r="I7" t="s">
        <v>249</v>
      </c>
      <c r="J7">
        <v>1905</v>
      </c>
      <c r="K7">
        <v>5</v>
      </c>
      <c r="L7">
        <v>1</v>
      </c>
      <c r="M7" t="s">
        <v>30</v>
      </c>
      <c r="N7" t="s">
        <v>26</v>
      </c>
      <c r="O7" t="s">
        <v>25</v>
      </c>
      <c r="P7" t="s">
        <v>25</v>
      </c>
      <c r="Q7">
        <v>0</v>
      </c>
      <c r="R7" t="s">
        <v>26</v>
      </c>
      <c r="S7" t="s">
        <v>27</v>
      </c>
      <c r="Y7" s="1"/>
    </row>
    <row r="8" spans="1:34" x14ac:dyDescent="0.35">
      <c r="A8" t="s">
        <v>36</v>
      </c>
      <c r="B8">
        <v>9</v>
      </c>
      <c r="C8" t="s">
        <v>20</v>
      </c>
      <c r="D8">
        <v>101</v>
      </c>
      <c r="E8" t="s">
        <v>21</v>
      </c>
      <c r="F8" t="s">
        <v>22</v>
      </c>
      <c r="G8" t="s">
        <v>23</v>
      </c>
      <c r="H8">
        <v>200</v>
      </c>
      <c r="I8" t="s">
        <v>249</v>
      </c>
      <c r="J8">
        <v>1905</v>
      </c>
      <c r="K8">
        <v>5</v>
      </c>
      <c r="L8">
        <v>1</v>
      </c>
      <c r="M8" t="s">
        <v>25</v>
      </c>
      <c r="N8" t="s">
        <v>26</v>
      </c>
      <c r="O8" t="s">
        <v>25</v>
      </c>
      <c r="P8" t="s">
        <v>25</v>
      </c>
      <c r="Q8">
        <v>30</v>
      </c>
      <c r="R8">
        <v>255</v>
      </c>
      <c r="S8" t="s">
        <v>27</v>
      </c>
      <c r="Y8" s="1"/>
      <c r="AH8" s="1"/>
    </row>
    <row r="9" spans="1:34" x14ac:dyDescent="0.35">
      <c r="A9" t="s">
        <v>37</v>
      </c>
      <c r="B9">
        <v>10</v>
      </c>
      <c r="C9" t="s">
        <v>20</v>
      </c>
      <c r="D9">
        <v>101</v>
      </c>
      <c r="E9" t="s">
        <v>21</v>
      </c>
      <c r="F9" t="s">
        <v>22</v>
      </c>
      <c r="G9" t="s">
        <v>23</v>
      </c>
      <c r="H9">
        <v>217</v>
      </c>
      <c r="I9" t="s">
        <v>249</v>
      </c>
      <c r="J9" s="8">
        <v>1905</v>
      </c>
      <c r="K9">
        <v>5</v>
      </c>
      <c r="L9">
        <v>1</v>
      </c>
      <c r="M9" t="s">
        <v>25</v>
      </c>
      <c r="N9" t="s">
        <v>26</v>
      </c>
      <c r="O9" t="s">
        <v>25</v>
      </c>
      <c r="P9" t="s">
        <v>30</v>
      </c>
      <c r="Q9">
        <v>30</v>
      </c>
      <c r="R9">
        <v>188</v>
      </c>
      <c r="S9" t="s">
        <v>31</v>
      </c>
      <c r="Y9" s="1"/>
      <c r="AH9" s="1"/>
    </row>
    <row r="10" spans="1:34" x14ac:dyDescent="0.35">
      <c r="A10" t="s">
        <v>38</v>
      </c>
      <c r="B10">
        <v>11</v>
      </c>
      <c r="C10" t="s">
        <v>20</v>
      </c>
      <c r="D10">
        <v>101</v>
      </c>
      <c r="E10" t="s">
        <v>21</v>
      </c>
      <c r="F10" t="s">
        <v>22</v>
      </c>
      <c r="G10" t="s">
        <v>23</v>
      </c>
      <c r="H10">
        <v>230</v>
      </c>
      <c r="I10" t="s">
        <v>249</v>
      </c>
      <c r="J10" s="8">
        <v>1905</v>
      </c>
      <c r="K10">
        <v>5</v>
      </c>
      <c r="L10">
        <v>1</v>
      </c>
      <c r="M10" t="s">
        <v>25</v>
      </c>
      <c r="N10">
        <v>18</v>
      </c>
      <c r="O10" t="s">
        <v>30</v>
      </c>
      <c r="P10" t="s">
        <v>30</v>
      </c>
      <c r="Q10">
        <v>30</v>
      </c>
      <c r="R10">
        <v>290</v>
      </c>
      <c r="S10" t="s">
        <v>31</v>
      </c>
      <c r="Y10" s="1"/>
      <c r="AH10" s="1"/>
    </row>
    <row r="11" spans="1:34" x14ac:dyDescent="0.35">
      <c r="A11" t="s">
        <v>39</v>
      </c>
      <c r="B11">
        <v>12</v>
      </c>
      <c r="C11" t="s">
        <v>20</v>
      </c>
      <c r="D11">
        <v>101</v>
      </c>
      <c r="E11" t="s">
        <v>21</v>
      </c>
      <c r="F11" t="s">
        <v>22</v>
      </c>
      <c r="G11" t="s">
        <v>23</v>
      </c>
      <c r="H11">
        <v>405</v>
      </c>
      <c r="I11" t="s">
        <v>249</v>
      </c>
      <c r="J11" s="8">
        <v>2700</v>
      </c>
      <c r="K11">
        <v>5</v>
      </c>
      <c r="L11">
        <v>1</v>
      </c>
      <c r="M11" t="s">
        <v>25</v>
      </c>
      <c r="N11">
        <v>21</v>
      </c>
      <c r="O11" t="s">
        <v>30</v>
      </c>
      <c r="P11" t="s">
        <v>30</v>
      </c>
      <c r="Q11">
        <v>30</v>
      </c>
      <c r="R11">
        <v>280</v>
      </c>
      <c r="S11" t="s">
        <v>27</v>
      </c>
      <c r="Y11" s="1"/>
      <c r="AH11" s="1"/>
    </row>
    <row r="12" spans="1:34" x14ac:dyDescent="0.35">
      <c r="A12" t="s">
        <v>40</v>
      </c>
      <c r="B12">
        <v>13</v>
      </c>
      <c r="C12" t="s">
        <v>20</v>
      </c>
      <c r="D12">
        <v>101</v>
      </c>
      <c r="E12" t="s">
        <v>21</v>
      </c>
      <c r="F12" t="s">
        <v>22</v>
      </c>
      <c r="G12" t="s">
        <v>23</v>
      </c>
      <c r="H12">
        <v>300</v>
      </c>
      <c r="I12" t="s">
        <v>249</v>
      </c>
      <c r="J12" s="8">
        <v>1905</v>
      </c>
      <c r="K12">
        <v>5</v>
      </c>
      <c r="L12">
        <v>1</v>
      </c>
      <c r="M12" t="s">
        <v>30</v>
      </c>
      <c r="N12">
        <v>21</v>
      </c>
      <c r="O12" t="s">
        <v>30</v>
      </c>
      <c r="P12" t="s">
        <v>25</v>
      </c>
      <c r="Q12">
        <v>40</v>
      </c>
      <c r="R12">
        <v>105</v>
      </c>
      <c r="S12" t="s">
        <v>31</v>
      </c>
      <c r="Y12" s="2"/>
      <c r="AH12" s="1"/>
    </row>
    <row r="13" spans="1:34" x14ac:dyDescent="0.35">
      <c r="A13" t="s">
        <v>41</v>
      </c>
      <c r="B13">
        <v>15</v>
      </c>
      <c r="C13" t="s">
        <v>20</v>
      </c>
      <c r="D13">
        <v>101</v>
      </c>
      <c r="E13" t="s">
        <v>21</v>
      </c>
      <c r="F13" t="s">
        <v>22</v>
      </c>
      <c r="G13" t="s">
        <v>23</v>
      </c>
      <c r="H13">
        <v>377</v>
      </c>
      <c r="I13" t="s">
        <v>249</v>
      </c>
      <c r="J13" s="8">
        <v>2175</v>
      </c>
      <c r="K13">
        <v>5</v>
      </c>
      <c r="L13">
        <v>1</v>
      </c>
      <c r="M13" t="s">
        <v>30</v>
      </c>
      <c r="N13">
        <v>18</v>
      </c>
      <c r="O13" t="s">
        <v>25</v>
      </c>
      <c r="P13" t="s">
        <v>25</v>
      </c>
      <c r="Q13">
        <v>0</v>
      </c>
      <c r="R13">
        <v>294</v>
      </c>
      <c r="S13" t="s">
        <v>27</v>
      </c>
      <c r="Y13" s="1"/>
      <c r="AH13" s="1"/>
    </row>
    <row r="14" spans="1:34" x14ac:dyDescent="0.35">
      <c r="A14" t="s">
        <v>42</v>
      </c>
      <c r="B14">
        <v>16</v>
      </c>
      <c r="C14" t="s">
        <v>20</v>
      </c>
      <c r="D14">
        <v>101</v>
      </c>
      <c r="E14" t="s">
        <v>21</v>
      </c>
      <c r="F14" t="s">
        <v>22</v>
      </c>
      <c r="G14" t="s">
        <v>23</v>
      </c>
      <c r="H14">
        <v>200</v>
      </c>
      <c r="I14" t="s">
        <v>249</v>
      </c>
      <c r="J14" s="8">
        <v>1725</v>
      </c>
      <c r="K14">
        <v>5</v>
      </c>
      <c r="L14">
        <v>3</v>
      </c>
      <c r="M14" t="s">
        <v>30</v>
      </c>
      <c r="N14" t="s">
        <v>26</v>
      </c>
      <c r="O14" t="s">
        <v>30</v>
      </c>
      <c r="P14" t="s">
        <v>25</v>
      </c>
      <c r="Q14">
        <v>30</v>
      </c>
      <c r="R14">
        <f>2*75</f>
        <v>150</v>
      </c>
      <c r="S14" t="s">
        <v>27</v>
      </c>
      <c r="Y14" s="1"/>
      <c r="AH14" s="1"/>
    </row>
    <row r="15" spans="1:34" x14ac:dyDescent="0.35">
      <c r="A15" t="s">
        <v>43</v>
      </c>
      <c r="B15">
        <v>17</v>
      </c>
      <c r="C15" t="s">
        <v>20</v>
      </c>
      <c r="D15">
        <v>101</v>
      </c>
      <c r="E15" t="s">
        <v>21</v>
      </c>
      <c r="F15" t="s">
        <v>22</v>
      </c>
      <c r="G15" t="s">
        <v>23</v>
      </c>
      <c r="H15">
        <v>500</v>
      </c>
      <c r="I15" t="s">
        <v>249</v>
      </c>
      <c r="J15" s="8">
        <v>1905</v>
      </c>
      <c r="K15">
        <v>5</v>
      </c>
      <c r="L15">
        <v>1</v>
      </c>
      <c r="M15" t="s">
        <v>30</v>
      </c>
      <c r="N15" t="s">
        <v>26</v>
      </c>
      <c r="O15" t="s">
        <v>30</v>
      </c>
      <c r="P15" t="s">
        <v>25</v>
      </c>
      <c r="Q15">
        <v>30</v>
      </c>
      <c r="R15">
        <v>250</v>
      </c>
      <c r="S15" t="s">
        <v>27</v>
      </c>
      <c r="Y15" s="1"/>
      <c r="AH15" s="1"/>
    </row>
    <row r="16" spans="1:34" x14ac:dyDescent="0.35">
      <c r="A16" t="s">
        <v>44</v>
      </c>
      <c r="B16">
        <v>18</v>
      </c>
      <c r="C16" t="s">
        <v>20</v>
      </c>
      <c r="D16">
        <v>101</v>
      </c>
      <c r="E16" t="s">
        <v>21</v>
      </c>
      <c r="F16" t="s">
        <v>22</v>
      </c>
      <c r="G16" t="s">
        <v>23</v>
      </c>
      <c r="H16">
        <v>150</v>
      </c>
      <c r="I16" t="s">
        <v>249</v>
      </c>
      <c r="J16" s="8">
        <v>1905</v>
      </c>
      <c r="K16">
        <v>5</v>
      </c>
      <c r="L16">
        <v>1</v>
      </c>
      <c r="M16" t="s">
        <v>25</v>
      </c>
      <c r="N16" t="s">
        <v>26</v>
      </c>
      <c r="O16" t="s">
        <v>25</v>
      </c>
      <c r="P16" t="s">
        <v>25</v>
      </c>
      <c r="Q16">
        <v>60</v>
      </c>
      <c r="R16">
        <v>100</v>
      </c>
      <c r="S16" t="s">
        <v>31</v>
      </c>
      <c r="Y16" s="1"/>
      <c r="AH16" s="1"/>
    </row>
    <row r="17" spans="1:34" x14ac:dyDescent="0.35">
      <c r="A17" t="s">
        <v>45</v>
      </c>
      <c r="B17">
        <v>19</v>
      </c>
      <c r="C17" t="s">
        <v>20</v>
      </c>
      <c r="D17">
        <v>101</v>
      </c>
      <c r="E17" t="s">
        <v>21</v>
      </c>
      <c r="F17" t="s">
        <v>22</v>
      </c>
      <c r="G17" t="s">
        <v>23</v>
      </c>
      <c r="H17">
        <v>345</v>
      </c>
      <c r="I17" t="s">
        <v>249</v>
      </c>
      <c r="J17" s="8">
        <v>1905</v>
      </c>
      <c r="K17">
        <v>5</v>
      </c>
      <c r="L17">
        <v>1</v>
      </c>
      <c r="M17" t="s">
        <v>25</v>
      </c>
      <c r="N17" t="s">
        <v>26</v>
      </c>
      <c r="O17" t="s">
        <v>30</v>
      </c>
      <c r="P17" t="s">
        <v>30</v>
      </c>
      <c r="Q17">
        <v>60</v>
      </c>
      <c r="R17">
        <v>300</v>
      </c>
      <c r="S17" t="s">
        <v>31</v>
      </c>
      <c r="Y17" s="1"/>
      <c r="AH17" s="1"/>
    </row>
    <row r="18" spans="1:34" x14ac:dyDescent="0.35">
      <c r="A18" t="s">
        <v>46</v>
      </c>
      <c r="B18">
        <v>20</v>
      </c>
      <c r="C18" t="s">
        <v>20</v>
      </c>
      <c r="D18">
        <v>101</v>
      </c>
      <c r="E18" t="s">
        <v>21</v>
      </c>
      <c r="F18" t="s">
        <v>22</v>
      </c>
      <c r="G18" t="s">
        <v>23</v>
      </c>
      <c r="H18">
        <v>168</v>
      </c>
      <c r="I18" t="s">
        <v>249</v>
      </c>
      <c r="J18" s="8">
        <v>1905</v>
      </c>
      <c r="K18">
        <v>5</v>
      </c>
      <c r="L18">
        <v>1</v>
      </c>
      <c r="M18" t="s">
        <v>25</v>
      </c>
      <c r="N18">
        <v>21</v>
      </c>
      <c r="O18" t="s">
        <v>25</v>
      </c>
      <c r="P18" t="s">
        <v>30</v>
      </c>
      <c r="Q18">
        <v>15</v>
      </c>
      <c r="R18">
        <f>2*150</f>
        <v>300</v>
      </c>
      <c r="S18" t="s">
        <v>27</v>
      </c>
      <c r="Y18" s="1"/>
      <c r="AH18" s="1"/>
    </row>
    <row r="19" spans="1:34" x14ac:dyDescent="0.35">
      <c r="A19" t="s">
        <v>47</v>
      </c>
      <c r="B19">
        <v>21</v>
      </c>
      <c r="C19" t="s">
        <v>20</v>
      </c>
      <c r="D19">
        <v>101</v>
      </c>
      <c r="E19" t="s">
        <v>21</v>
      </c>
      <c r="F19" t="s">
        <v>22</v>
      </c>
      <c r="G19" t="s">
        <v>23</v>
      </c>
      <c r="H19">
        <v>150</v>
      </c>
      <c r="I19" t="s">
        <v>249</v>
      </c>
      <c r="J19" s="8">
        <v>1800</v>
      </c>
      <c r="K19">
        <v>5</v>
      </c>
      <c r="L19">
        <v>1</v>
      </c>
      <c r="M19" t="s">
        <v>25</v>
      </c>
      <c r="N19" t="s">
        <v>26</v>
      </c>
      <c r="O19" t="s">
        <v>30</v>
      </c>
      <c r="P19" t="s">
        <v>25</v>
      </c>
      <c r="Q19">
        <v>30</v>
      </c>
      <c r="R19">
        <v>150</v>
      </c>
      <c r="S19" t="s">
        <v>27</v>
      </c>
      <c r="Y19" s="1"/>
      <c r="AH19" s="2"/>
    </row>
    <row r="20" spans="1:34" x14ac:dyDescent="0.35">
      <c r="A20" t="s">
        <v>48</v>
      </c>
      <c r="B20">
        <v>22</v>
      </c>
      <c r="C20" t="s">
        <v>20</v>
      </c>
      <c r="D20">
        <v>101</v>
      </c>
      <c r="E20" t="s">
        <v>21</v>
      </c>
      <c r="F20" t="s">
        <v>22</v>
      </c>
      <c r="G20" t="s">
        <v>23</v>
      </c>
      <c r="H20">
        <v>200</v>
      </c>
      <c r="I20" t="s">
        <v>249</v>
      </c>
      <c r="J20" s="8">
        <v>1905</v>
      </c>
      <c r="K20">
        <v>5</v>
      </c>
      <c r="L20">
        <v>1</v>
      </c>
      <c r="M20" t="s">
        <v>30</v>
      </c>
      <c r="N20">
        <v>21</v>
      </c>
      <c r="O20" t="s">
        <v>30</v>
      </c>
      <c r="P20" t="s">
        <v>25</v>
      </c>
      <c r="Q20">
        <v>30</v>
      </c>
      <c r="R20">
        <f>2*100</f>
        <v>200</v>
      </c>
      <c r="S20" t="s">
        <v>25</v>
      </c>
      <c r="Y20" s="1"/>
      <c r="AH20" s="1"/>
    </row>
    <row r="21" spans="1:34" x14ac:dyDescent="0.35">
      <c r="A21" t="s">
        <v>49</v>
      </c>
      <c r="B21">
        <v>23</v>
      </c>
      <c r="C21" t="s">
        <v>20</v>
      </c>
      <c r="D21">
        <v>101</v>
      </c>
      <c r="E21" t="s">
        <v>21</v>
      </c>
      <c r="F21" t="s">
        <v>22</v>
      </c>
      <c r="G21" t="s">
        <v>23</v>
      </c>
      <c r="H21">
        <v>201</v>
      </c>
      <c r="I21" t="s">
        <v>249</v>
      </c>
      <c r="J21" s="8">
        <v>1300</v>
      </c>
      <c r="K21">
        <v>5</v>
      </c>
      <c r="L21">
        <v>1</v>
      </c>
      <c r="M21" t="s">
        <v>25</v>
      </c>
      <c r="N21">
        <v>21</v>
      </c>
      <c r="O21" t="s">
        <v>25</v>
      </c>
      <c r="P21" t="s">
        <v>25</v>
      </c>
      <c r="Q21">
        <v>30</v>
      </c>
      <c r="R21">
        <v>180</v>
      </c>
      <c r="S21" t="s">
        <v>27</v>
      </c>
      <c r="Y21" s="1"/>
      <c r="AH21" s="1"/>
    </row>
    <row r="22" spans="1:34" x14ac:dyDescent="0.35">
      <c r="A22" t="s">
        <v>50</v>
      </c>
      <c r="B22">
        <v>24</v>
      </c>
      <c r="C22" t="s">
        <v>20</v>
      </c>
      <c r="D22">
        <v>101</v>
      </c>
      <c r="E22" t="s">
        <v>21</v>
      </c>
      <c r="F22" t="s">
        <v>22</v>
      </c>
      <c r="G22" t="s">
        <v>23</v>
      </c>
      <c r="H22">
        <v>525</v>
      </c>
      <c r="I22" t="s">
        <v>249</v>
      </c>
      <c r="J22" s="8">
        <v>1800</v>
      </c>
      <c r="K22">
        <v>5</v>
      </c>
      <c r="L22">
        <v>1</v>
      </c>
      <c r="M22" t="s">
        <v>25</v>
      </c>
      <c r="N22">
        <v>18</v>
      </c>
      <c r="O22" t="s">
        <v>30</v>
      </c>
      <c r="P22" t="s">
        <v>30</v>
      </c>
      <c r="Q22">
        <v>30</v>
      </c>
      <c r="R22">
        <v>551</v>
      </c>
      <c r="S22" t="s">
        <v>31</v>
      </c>
      <c r="Y22" s="1"/>
      <c r="AH22" s="1"/>
    </row>
    <row r="23" spans="1:34" x14ac:dyDescent="0.35">
      <c r="A23" t="s">
        <v>51</v>
      </c>
      <c r="B23">
        <v>25</v>
      </c>
      <c r="C23" t="s">
        <v>20</v>
      </c>
      <c r="D23">
        <v>101</v>
      </c>
      <c r="E23" t="s">
        <v>21</v>
      </c>
      <c r="F23" t="s">
        <v>22</v>
      </c>
      <c r="G23" t="s">
        <v>23</v>
      </c>
      <c r="H23">
        <v>300</v>
      </c>
      <c r="I23" t="s">
        <v>249</v>
      </c>
      <c r="J23" s="8">
        <v>1905</v>
      </c>
      <c r="K23">
        <v>5</v>
      </c>
      <c r="L23">
        <v>1</v>
      </c>
      <c r="M23" t="s">
        <v>25</v>
      </c>
      <c r="N23">
        <v>18</v>
      </c>
      <c r="O23" t="s">
        <v>30</v>
      </c>
      <c r="P23" t="s">
        <v>30</v>
      </c>
      <c r="Q23">
        <v>30</v>
      </c>
      <c r="R23">
        <v>200</v>
      </c>
      <c r="S23" t="s">
        <v>27</v>
      </c>
      <c r="Y23" s="1"/>
      <c r="AH23" s="1"/>
    </row>
    <row r="24" spans="1:34" x14ac:dyDescent="0.35">
      <c r="A24" t="s">
        <v>52</v>
      </c>
      <c r="B24">
        <v>26</v>
      </c>
      <c r="C24" t="s">
        <v>20</v>
      </c>
      <c r="D24">
        <v>101</v>
      </c>
      <c r="E24" t="s">
        <v>21</v>
      </c>
      <c r="F24" t="s">
        <v>22</v>
      </c>
      <c r="G24" t="s">
        <v>23</v>
      </c>
      <c r="H24">
        <v>475</v>
      </c>
      <c r="I24" t="s">
        <v>249</v>
      </c>
      <c r="J24" s="8">
        <v>1905</v>
      </c>
      <c r="K24">
        <v>5</v>
      </c>
      <c r="L24">
        <v>1</v>
      </c>
      <c r="M24" t="s">
        <v>30</v>
      </c>
      <c r="N24" t="s">
        <v>26</v>
      </c>
      <c r="O24" t="s">
        <v>30</v>
      </c>
      <c r="P24" t="s">
        <v>30</v>
      </c>
      <c r="Q24">
        <v>30</v>
      </c>
      <c r="R24">
        <v>495</v>
      </c>
      <c r="S24" t="s">
        <v>27</v>
      </c>
      <c r="Y24" s="1"/>
      <c r="AH24" s="1"/>
    </row>
    <row r="25" spans="1:34" x14ac:dyDescent="0.35">
      <c r="A25" t="s">
        <v>53</v>
      </c>
      <c r="B25">
        <v>27</v>
      </c>
      <c r="C25" t="s">
        <v>20</v>
      </c>
      <c r="D25">
        <v>101</v>
      </c>
      <c r="E25" t="s">
        <v>21</v>
      </c>
      <c r="F25" t="s">
        <v>22</v>
      </c>
      <c r="G25" t="s">
        <v>23</v>
      </c>
      <c r="H25">
        <v>333.25</v>
      </c>
      <c r="I25" t="s">
        <v>249</v>
      </c>
      <c r="J25" s="8">
        <v>1905</v>
      </c>
      <c r="K25">
        <v>5</v>
      </c>
      <c r="L25">
        <v>1</v>
      </c>
      <c r="M25" t="s">
        <v>30</v>
      </c>
      <c r="N25" t="s">
        <v>26</v>
      </c>
      <c r="O25" t="s">
        <v>25</v>
      </c>
      <c r="P25" t="s">
        <v>25</v>
      </c>
      <c r="Q25">
        <v>30</v>
      </c>
      <c r="R25">
        <f>2*300</f>
        <v>600</v>
      </c>
      <c r="S25" t="s">
        <v>31</v>
      </c>
      <c r="Y25" s="1"/>
      <c r="AH25" s="1"/>
    </row>
    <row r="26" spans="1:34" x14ac:dyDescent="0.35">
      <c r="A26" t="s">
        <v>54</v>
      </c>
      <c r="B26">
        <v>28</v>
      </c>
      <c r="C26" t="s">
        <v>20</v>
      </c>
      <c r="D26">
        <v>101</v>
      </c>
      <c r="E26" t="s">
        <v>21</v>
      </c>
      <c r="F26" t="s">
        <v>22</v>
      </c>
      <c r="G26" t="s">
        <v>23</v>
      </c>
      <c r="H26">
        <v>400</v>
      </c>
      <c r="I26" t="s">
        <v>249</v>
      </c>
      <c r="J26" s="8">
        <v>1905</v>
      </c>
      <c r="K26">
        <v>5</v>
      </c>
      <c r="L26">
        <v>2</v>
      </c>
      <c r="M26" t="s">
        <v>30</v>
      </c>
      <c r="N26">
        <v>21</v>
      </c>
      <c r="O26" t="s">
        <v>30</v>
      </c>
      <c r="P26" t="s">
        <v>30</v>
      </c>
      <c r="Q26">
        <v>30</v>
      </c>
      <c r="R26">
        <f>2*150</f>
        <v>300</v>
      </c>
      <c r="S26" t="s">
        <v>31</v>
      </c>
      <c r="Y26" s="1"/>
      <c r="AH26" s="1"/>
    </row>
    <row r="27" spans="1:34" x14ac:dyDescent="0.35">
      <c r="A27" t="s">
        <v>55</v>
      </c>
      <c r="B27">
        <v>29</v>
      </c>
      <c r="C27" t="s">
        <v>20</v>
      </c>
      <c r="D27">
        <v>101</v>
      </c>
      <c r="E27" t="s">
        <v>21</v>
      </c>
      <c r="F27" t="s">
        <v>22</v>
      </c>
      <c r="G27" t="s">
        <v>23</v>
      </c>
      <c r="H27">
        <v>200</v>
      </c>
      <c r="I27" t="s">
        <v>249</v>
      </c>
      <c r="J27" s="8">
        <v>1905</v>
      </c>
      <c r="K27">
        <v>5</v>
      </c>
      <c r="L27">
        <v>1</v>
      </c>
      <c r="M27" t="s">
        <v>25</v>
      </c>
      <c r="N27">
        <v>21</v>
      </c>
      <c r="O27" t="s">
        <v>25</v>
      </c>
      <c r="P27" t="s">
        <v>25</v>
      </c>
      <c r="Q27">
        <v>30</v>
      </c>
      <c r="R27">
        <v>100</v>
      </c>
      <c r="S27" t="s">
        <v>27</v>
      </c>
      <c r="Y27" s="1"/>
      <c r="AH27" s="1"/>
    </row>
    <row r="28" spans="1:34" x14ac:dyDescent="0.35">
      <c r="A28" t="s">
        <v>56</v>
      </c>
      <c r="B28">
        <v>30</v>
      </c>
      <c r="C28" t="s">
        <v>20</v>
      </c>
      <c r="D28">
        <v>101</v>
      </c>
      <c r="E28" t="s">
        <v>21</v>
      </c>
      <c r="F28" t="s">
        <v>22</v>
      </c>
      <c r="G28" t="s">
        <v>23</v>
      </c>
      <c r="H28">
        <v>75</v>
      </c>
      <c r="I28" t="s">
        <v>249</v>
      </c>
      <c r="J28" s="8">
        <v>1000</v>
      </c>
      <c r="K28">
        <v>5</v>
      </c>
      <c r="L28">
        <v>2</v>
      </c>
      <c r="M28" t="s">
        <v>25</v>
      </c>
      <c r="N28">
        <v>18</v>
      </c>
      <c r="O28" t="s">
        <v>30</v>
      </c>
      <c r="P28" t="s">
        <v>25</v>
      </c>
      <c r="Q28">
        <v>30</v>
      </c>
      <c r="R28">
        <v>75</v>
      </c>
      <c r="S28" t="s">
        <v>27</v>
      </c>
      <c r="Y28" s="1"/>
      <c r="AH28" s="1"/>
    </row>
    <row r="29" spans="1:34" x14ac:dyDescent="0.35">
      <c r="A29" t="s">
        <v>57</v>
      </c>
      <c r="B29">
        <v>31</v>
      </c>
      <c r="C29" t="s">
        <v>20</v>
      </c>
      <c r="D29">
        <v>101</v>
      </c>
      <c r="E29" t="s">
        <v>21</v>
      </c>
      <c r="F29" t="s">
        <v>22</v>
      </c>
      <c r="G29" t="s">
        <v>23</v>
      </c>
      <c r="H29">
        <v>300</v>
      </c>
      <c r="I29" t="s">
        <v>249</v>
      </c>
      <c r="J29" s="8">
        <v>1725</v>
      </c>
      <c r="K29">
        <v>5</v>
      </c>
      <c r="L29">
        <v>1</v>
      </c>
      <c r="M29" t="s">
        <v>30</v>
      </c>
      <c r="N29">
        <v>19</v>
      </c>
      <c r="O29" t="s">
        <v>30</v>
      </c>
      <c r="P29" t="s">
        <v>25</v>
      </c>
      <c r="Q29">
        <v>50</v>
      </c>
      <c r="R29">
        <v>121</v>
      </c>
      <c r="S29" t="s">
        <v>25</v>
      </c>
      <c r="Y29" s="1"/>
      <c r="AH29" s="1"/>
    </row>
    <row r="30" spans="1:34" x14ac:dyDescent="0.35">
      <c r="A30" t="s">
        <v>58</v>
      </c>
      <c r="B30">
        <v>32</v>
      </c>
      <c r="C30" t="s">
        <v>20</v>
      </c>
      <c r="D30">
        <v>101</v>
      </c>
      <c r="E30" t="s">
        <v>21</v>
      </c>
      <c r="F30" t="s">
        <v>22</v>
      </c>
      <c r="G30" t="s">
        <v>23</v>
      </c>
      <c r="H30">
        <v>1425</v>
      </c>
      <c r="I30" t="s">
        <v>24</v>
      </c>
      <c r="J30" s="8">
        <v>4000</v>
      </c>
      <c r="K30">
        <v>6</v>
      </c>
      <c r="L30">
        <v>1</v>
      </c>
      <c r="M30" t="s">
        <v>30</v>
      </c>
      <c r="N30" t="s">
        <v>26</v>
      </c>
      <c r="O30" t="s">
        <v>25</v>
      </c>
      <c r="P30" t="s">
        <v>25</v>
      </c>
      <c r="Q30">
        <v>40</v>
      </c>
      <c r="R30">
        <v>750</v>
      </c>
      <c r="S30" t="s">
        <v>27</v>
      </c>
    </row>
    <row r="31" spans="1:34" x14ac:dyDescent="0.35">
      <c r="A31" t="s">
        <v>59</v>
      </c>
      <c r="B31">
        <v>33</v>
      </c>
      <c r="C31" t="s">
        <v>20</v>
      </c>
      <c r="D31">
        <v>101</v>
      </c>
      <c r="E31" t="s">
        <v>21</v>
      </c>
      <c r="F31" t="s">
        <v>22</v>
      </c>
      <c r="G31" t="s">
        <v>23</v>
      </c>
      <c r="H31">
        <v>110</v>
      </c>
      <c r="I31" t="s">
        <v>249</v>
      </c>
      <c r="J31" s="8">
        <v>1905</v>
      </c>
      <c r="K31">
        <v>5</v>
      </c>
      <c r="L31">
        <v>1</v>
      </c>
      <c r="M31" t="s">
        <v>25</v>
      </c>
      <c r="N31">
        <v>21</v>
      </c>
      <c r="O31" t="s">
        <v>30</v>
      </c>
      <c r="P31" t="s">
        <v>25</v>
      </c>
      <c r="Q31">
        <v>30</v>
      </c>
      <c r="R31">
        <v>110</v>
      </c>
      <c r="S31" t="s">
        <v>27</v>
      </c>
      <c r="Y31" s="2"/>
      <c r="AH31" s="1"/>
    </row>
    <row r="32" spans="1:34" x14ac:dyDescent="0.35">
      <c r="A32" t="s">
        <v>60</v>
      </c>
      <c r="B32">
        <v>34</v>
      </c>
      <c r="C32" t="s">
        <v>20</v>
      </c>
      <c r="D32">
        <v>101</v>
      </c>
      <c r="E32" t="s">
        <v>21</v>
      </c>
      <c r="F32" t="s">
        <v>22</v>
      </c>
      <c r="G32" t="s">
        <v>23</v>
      </c>
      <c r="H32">
        <v>370</v>
      </c>
      <c r="I32" t="s">
        <v>249</v>
      </c>
      <c r="J32" s="8">
        <v>2500</v>
      </c>
      <c r="K32">
        <v>5</v>
      </c>
      <c r="L32">
        <v>2</v>
      </c>
      <c r="M32" t="s">
        <v>30</v>
      </c>
      <c r="N32">
        <v>21</v>
      </c>
      <c r="O32" t="s">
        <v>30</v>
      </c>
      <c r="P32" t="s">
        <v>30</v>
      </c>
      <c r="Q32">
        <v>30</v>
      </c>
      <c r="R32">
        <v>270</v>
      </c>
      <c r="S32" t="s">
        <v>27</v>
      </c>
      <c r="Y32" s="1"/>
      <c r="AH32" s="1"/>
    </row>
    <row r="33" spans="1:34" x14ac:dyDescent="0.35">
      <c r="A33" t="s">
        <v>61</v>
      </c>
      <c r="B33">
        <v>35</v>
      </c>
      <c r="C33" t="s">
        <v>20</v>
      </c>
      <c r="D33">
        <v>101</v>
      </c>
      <c r="E33" t="s">
        <v>21</v>
      </c>
      <c r="F33" t="s">
        <v>22</v>
      </c>
      <c r="G33" t="s">
        <v>23</v>
      </c>
      <c r="H33">
        <v>400</v>
      </c>
      <c r="I33" t="s">
        <v>24</v>
      </c>
      <c r="J33" s="8">
        <v>4000</v>
      </c>
      <c r="K33">
        <v>6</v>
      </c>
      <c r="L33">
        <v>1</v>
      </c>
      <c r="M33" t="s">
        <v>30</v>
      </c>
      <c r="N33" t="s">
        <v>26</v>
      </c>
      <c r="O33" t="s">
        <v>30</v>
      </c>
      <c r="P33" t="s">
        <v>25</v>
      </c>
      <c r="Q33">
        <v>50</v>
      </c>
      <c r="R33">
        <v>400</v>
      </c>
      <c r="S33" t="s">
        <v>27</v>
      </c>
    </row>
    <row r="34" spans="1:34" x14ac:dyDescent="0.35">
      <c r="A34" t="s">
        <v>62</v>
      </c>
      <c r="B34">
        <v>36</v>
      </c>
      <c r="C34" t="s">
        <v>20</v>
      </c>
      <c r="D34">
        <v>101</v>
      </c>
      <c r="E34" t="s">
        <v>21</v>
      </c>
      <c r="F34" t="s">
        <v>22</v>
      </c>
      <c r="G34" t="s">
        <v>23</v>
      </c>
      <c r="H34">
        <v>788</v>
      </c>
      <c r="I34" t="s">
        <v>249</v>
      </c>
      <c r="J34" s="8">
        <v>4050</v>
      </c>
      <c r="K34">
        <v>5</v>
      </c>
      <c r="L34">
        <v>1</v>
      </c>
      <c r="M34" t="s">
        <v>30</v>
      </c>
      <c r="N34">
        <v>21</v>
      </c>
      <c r="O34" t="s">
        <v>30</v>
      </c>
      <c r="P34" t="s">
        <v>30</v>
      </c>
      <c r="Q34">
        <v>0</v>
      </c>
      <c r="R34">
        <f>(2/3)*288</f>
        <v>192</v>
      </c>
      <c r="S34" t="s">
        <v>27</v>
      </c>
      <c r="Y34" s="1"/>
      <c r="AH34" s="1"/>
    </row>
    <row r="35" spans="1:34" x14ac:dyDescent="0.35">
      <c r="A35" t="s">
        <v>63</v>
      </c>
      <c r="B35">
        <v>37</v>
      </c>
      <c r="C35" t="s">
        <v>20</v>
      </c>
      <c r="D35">
        <v>101</v>
      </c>
      <c r="E35" t="s">
        <v>21</v>
      </c>
      <c r="F35" t="s">
        <v>22</v>
      </c>
      <c r="G35" t="s">
        <v>23</v>
      </c>
      <c r="H35">
        <v>600</v>
      </c>
      <c r="I35" t="s">
        <v>249</v>
      </c>
      <c r="J35" s="8">
        <v>1905</v>
      </c>
      <c r="K35">
        <v>5</v>
      </c>
      <c r="L35">
        <v>1</v>
      </c>
      <c r="M35" t="s">
        <v>25</v>
      </c>
      <c r="N35" t="s">
        <v>26</v>
      </c>
      <c r="O35" t="s">
        <v>30</v>
      </c>
      <c r="P35" t="s">
        <v>25</v>
      </c>
      <c r="Q35">
        <v>40</v>
      </c>
      <c r="R35">
        <v>300</v>
      </c>
      <c r="S35" t="s">
        <v>31</v>
      </c>
      <c r="Y35" s="1"/>
      <c r="AH35" s="1"/>
    </row>
    <row r="36" spans="1:34" x14ac:dyDescent="0.35">
      <c r="A36" t="s">
        <v>64</v>
      </c>
      <c r="B36">
        <v>38</v>
      </c>
      <c r="C36" t="s">
        <v>20</v>
      </c>
      <c r="D36">
        <v>101</v>
      </c>
      <c r="E36" t="s">
        <v>21</v>
      </c>
      <c r="F36" t="s">
        <v>22</v>
      </c>
      <c r="G36" t="s">
        <v>23</v>
      </c>
      <c r="H36">
        <v>350</v>
      </c>
      <c r="I36" t="s">
        <v>249</v>
      </c>
      <c r="J36" s="8">
        <v>2625</v>
      </c>
      <c r="K36">
        <v>5</v>
      </c>
      <c r="L36">
        <v>1</v>
      </c>
      <c r="M36" t="s">
        <v>30</v>
      </c>
      <c r="N36" t="s">
        <v>26</v>
      </c>
      <c r="O36" t="s">
        <v>25</v>
      </c>
      <c r="P36" t="s">
        <v>25</v>
      </c>
      <c r="Q36">
        <v>30</v>
      </c>
      <c r="R36">
        <v>200</v>
      </c>
      <c r="S36" t="s">
        <v>27</v>
      </c>
      <c r="Y36" s="1"/>
      <c r="AH36" s="1"/>
    </row>
    <row r="37" spans="1:34" x14ac:dyDescent="0.35">
      <c r="A37" t="s">
        <v>65</v>
      </c>
      <c r="B37">
        <v>39</v>
      </c>
      <c r="C37" t="s">
        <v>20</v>
      </c>
      <c r="D37">
        <v>101</v>
      </c>
      <c r="E37" t="s">
        <v>21</v>
      </c>
      <c r="F37" t="s">
        <v>22</v>
      </c>
      <c r="G37" t="s">
        <v>23</v>
      </c>
      <c r="H37">
        <v>103.5</v>
      </c>
      <c r="I37" t="s">
        <v>249</v>
      </c>
      <c r="J37" s="8">
        <v>1905</v>
      </c>
      <c r="K37">
        <v>5</v>
      </c>
      <c r="L37">
        <v>1</v>
      </c>
      <c r="M37" t="s">
        <v>25</v>
      </c>
      <c r="N37">
        <v>18</v>
      </c>
      <c r="O37" t="s">
        <v>30</v>
      </c>
      <c r="P37" t="s">
        <v>30</v>
      </c>
      <c r="Q37">
        <v>30</v>
      </c>
      <c r="R37">
        <v>100</v>
      </c>
      <c r="S37" t="s">
        <v>27</v>
      </c>
      <c r="Y37" s="1"/>
      <c r="AH37" s="1"/>
    </row>
    <row r="38" spans="1:34" x14ac:dyDescent="0.35">
      <c r="A38" t="s">
        <v>66</v>
      </c>
      <c r="B38">
        <v>40</v>
      </c>
      <c r="C38" t="s">
        <v>20</v>
      </c>
      <c r="D38">
        <v>101</v>
      </c>
      <c r="E38" t="s">
        <v>21</v>
      </c>
      <c r="F38" t="s">
        <v>22</v>
      </c>
      <c r="G38" t="s">
        <v>23</v>
      </c>
      <c r="H38">
        <v>500</v>
      </c>
      <c r="I38" t="s">
        <v>24</v>
      </c>
      <c r="J38" s="8">
        <v>2000</v>
      </c>
      <c r="K38">
        <v>6</v>
      </c>
      <c r="L38">
        <v>2</v>
      </c>
      <c r="M38" t="s">
        <v>30</v>
      </c>
      <c r="N38" t="s">
        <v>26</v>
      </c>
      <c r="O38" t="s">
        <v>25</v>
      </c>
      <c r="P38" t="s">
        <v>25</v>
      </c>
      <c r="Q38">
        <v>120</v>
      </c>
      <c r="R38">
        <f>2*200</f>
        <v>400</v>
      </c>
      <c r="S38" t="s">
        <v>27</v>
      </c>
    </row>
    <row r="39" spans="1:34" x14ac:dyDescent="0.35">
      <c r="A39" t="s">
        <v>67</v>
      </c>
      <c r="B39">
        <v>41</v>
      </c>
      <c r="C39" t="s">
        <v>20</v>
      </c>
      <c r="D39">
        <v>101</v>
      </c>
      <c r="E39" t="s">
        <v>21</v>
      </c>
      <c r="F39" t="s">
        <v>22</v>
      </c>
      <c r="G39" t="s">
        <v>23</v>
      </c>
      <c r="H39">
        <v>615</v>
      </c>
      <c r="I39" t="s">
        <v>249</v>
      </c>
      <c r="J39" s="8">
        <v>1905</v>
      </c>
      <c r="K39">
        <v>5</v>
      </c>
      <c r="L39">
        <v>2</v>
      </c>
      <c r="M39" t="s">
        <v>30</v>
      </c>
      <c r="N39" t="s">
        <v>26</v>
      </c>
      <c r="O39" t="s">
        <v>30</v>
      </c>
      <c r="P39" t="s">
        <v>30</v>
      </c>
      <c r="Q39">
        <v>30</v>
      </c>
      <c r="R39">
        <v>326</v>
      </c>
      <c r="S39" t="s">
        <v>27</v>
      </c>
      <c r="Y39" s="1"/>
      <c r="AH39" s="1"/>
    </row>
    <row r="40" spans="1:34" x14ac:dyDescent="0.35">
      <c r="A40" t="s">
        <v>68</v>
      </c>
      <c r="B40">
        <v>42</v>
      </c>
      <c r="C40" t="s">
        <v>20</v>
      </c>
      <c r="D40">
        <v>101</v>
      </c>
      <c r="E40" t="s">
        <v>21</v>
      </c>
      <c r="F40" t="s">
        <v>22</v>
      </c>
      <c r="G40" t="s">
        <v>23</v>
      </c>
      <c r="H40">
        <v>30</v>
      </c>
      <c r="I40" t="s">
        <v>249</v>
      </c>
      <c r="J40" s="8">
        <v>1908</v>
      </c>
      <c r="K40">
        <v>5</v>
      </c>
      <c r="L40">
        <v>1</v>
      </c>
      <c r="M40" t="s">
        <v>30</v>
      </c>
      <c r="N40" t="s">
        <v>26</v>
      </c>
      <c r="O40" t="s">
        <v>25</v>
      </c>
      <c r="P40" t="s">
        <v>30</v>
      </c>
      <c r="Q40">
        <v>2</v>
      </c>
      <c r="R40">
        <v>40</v>
      </c>
      <c r="S40" t="s">
        <v>27</v>
      </c>
      <c r="Y40" s="1"/>
      <c r="AH40" s="1"/>
    </row>
    <row r="41" spans="1:34" x14ac:dyDescent="0.35">
      <c r="A41" t="s">
        <v>69</v>
      </c>
      <c r="B41">
        <v>44</v>
      </c>
      <c r="C41" t="s">
        <v>20</v>
      </c>
      <c r="D41">
        <v>101</v>
      </c>
      <c r="E41" t="s">
        <v>21</v>
      </c>
      <c r="F41" t="s">
        <v>22</v>
      </c>
      <c r="G41" t="s">
        <v>23</v>
      </c>
      <c r="H41">
        <v>310</v>
      </c>
      <c r="I41" t="s">
        <v>24</v>
      </c>
      <c r="J41" s="8">
        <v>2500</v>
      </c>
      <c r="K41">
        <v>6</v>
      </c>
      <c r="L41">
        <v>1</v>
      </c>
      <c r="M41" t="s">
        <v>30</v>
      </c>
      <c r="N41">
        <v>21</v>
      </c>
      <c r="O41" t="s">
        <v>30</v>
      </c>
      <c r="P41" t="s">
        <v>30</v>
      </c>
      <c r="Q41">
        <v>40</v>
      </c>
      <c r="R41">
        <f>2*310</f>
        <v>620</v>
      </c>
      <c r="S41" t="s">
        <v>31</v>
      </c>
      <c r="Y41" s="1"/>
      <c r="AH41" s="1"/>
    </row>
    <row r="42" spans="1:34" x14ac:dyDescent="0.35">
      <c r="A42" t="s">
        <v>70</v>
      </c>
      <c r="B42">
        <v>45</v>
      </c>
      <c r="C42" t="s">
        <v>20</v>
      </c>
      <c r="D42">
        <v>101</v>
      </c>
      <c r="E42" t="s">
        <v>21</v>
      </c>
      <c r="F42" t="s">
        <v>22</v>
      </c>
      <c r="G42" t="s">
        <v>23</v>
      </c>
      <c r="H42">
        <v>111</v>
      </c>
      <c r="I42" t="s">
        <v>249</v>
      </c>
      <c r="J42" s="8">
        <v>1905</v>
      </c>
      <c r="K42">
        <v>5</v>
      </c>
      <c r="L42">
        <v>1</v>
      </c>
      <c r="M42" t="s">
        <v>25</v>
      </c>
      <c r="N42" t="s">
        <v>26</v>
      </c>
      <c r="O42" t="s">
        <v>30</v>
      </c>
      <c r="P42" t="s">
        <v>25</v>
      </c>
      <c r="Q42">
        <v>30</v>
      </c>
      <c r="R42">
        <v>145</v>
      </c>
      <c r="S42" t="s">
        <v>27</v>
      </c>
      <c r="Y42" s="1"/>
      <c r="AH42" s="1"/>
    </row>
    <row r="43" spans="1:34" x14ac:dyDescent="0.35">
      <c r="A43" t="s">
        <v>71</v>
      </c>
      <c r="B43">
        <v>46</v>
      </c>
      <c r="C43" t="s">
        <v>20</v>
      </c>
      <c r="D43">
        <v>101</v>
      </c>
      <c r="E43" t="s">
        <v>21</v>
      </c>
      <c r="F43" t="s">
        <v>22</v>
      </c>
      <c r="G43" t="s">
        <v>23</v>
      </c>
      <c r="H43">
        <v>400</v>
      </c>
      <c r="I43" t="s">
        <v>24</v>
      </c>
      <c r="J43" s="8">
        <v>4000</v>
      </c>
      <c r="K43">
        <v>6</v>
      </c>
      <c r="L43">
        <v>1</v>
      </c>
      <c r="M43" t="s">
        <v>30</v>
      </c>
      <c r="N43">
        <v>18</v>
      </c>
      <c r="O43" t="s">
        <v>30</v>
      </c>
      <c r="P43" t="s">
        <v>25</v>
      </c>
      <c r="Q43">
        <v>0</v>
      </c>
      <c r="R43">
        <v>400</v>
      </c>
      <c r="S43" t="s">
        <v>31</v>
      </c>
    </row>
    <row r="44" spans="1:34" x14ac:dyDescent="0.35">
      <c r="A44" t="s">
        <v>72</v>
      </c>
      <c r="B44">
        <v>47</v>
      </c>
      <c r="C44" t="s">
        <v>20</v>
      </c>
      <c r="D44">
        <v>101</v>
      </c>
      <c r="E44" t="s">
        <v>21</v>
      </c>
      <c r="F44" t="s">
        <v>22</v>
      </c>
      <c r="G44" t="s">
        <v>23</v>
      </c>
      <c r="H44">
        <v>760</v>
      </c>
      <c r="I44" t="s">
        <v>249</v>
      </c>
      <c r="J44" s="8">
        <v>1905</v>
      </c>
      <c r="K44">
        <v>5</v>
      </c>
      <c r="L44">
        <v>1</v>
      </c>
      <c r="M44" t="s">
        <v>30</v>
      </c>
      <c r="N44" t="s">
        <v>26</v>
      </c>
      <c r="O44" t="s">
        <v>30</v>
      </c>
      <c r="P44" t="s">
        <v>25</v>
      </c>
      <c r="Q44">
        <v>30</v>
      </c>
      <c r="R44">
        <v>310</v>
      </c>
      <c r="S44" t="s">
        <v>31</v>
      </c>
      <c r="Y44" s="1"/>
      <c r="AH44" s="1"/>
    </row>
    <row r="45" spans="1:34" x14ac:dyDescent="0.35">
      <c r="A45" t="s">
        <v>73</v>
      </c>
      <c r="B45">
        <v>48</v>
      </c>
      <c r="C45" t="s">
        <v>20</v>
      </c>
      <c r="D45">
        <v>101</v>
      </c>
      <c r="E45" t="s">
        <v>21</v>
      </c>
      <c r="F45" t="s">
        <v>22</v>
      </c>
      <c r="G45" t="s">
        <v>23</v>
      </c>
      <c r="H45">
        <v>991</v>
      </c>
      <c r="I45" t="s">
        <v>249</v>
      </c>
      <c r="J45" s="8">
        <v>1800</v>
      </c>
      <c r="K45">
        <v>5</v>
      </c>
      <c r="L45">
        <v>3</v>
      </c>
      <c r="M45" t="s">
        <v>25</v>
      </c>
      <c r="N45">
        <v>21</v>
      </c>
      <c r="O45" t="s">
        <v>30</v>
      </c>
      <c r="P45" t="s">
        <v>30</v>
      </c>
      <c r="Q45">
        <v>34</v>
      </c>
      <c r="R45">
        <v>667</v>
      </c>
      <c r="S45" t="s">
        <v>27</v>
      </c>
      <c r="Y45" s="1"/>
      <c r="AH45" s="1"/>
    </row>
    <row r="46" spans="1:34" x14ac:dyDescent="0.35">
      <c r="A46" t="s">
        <v>74</v>
      </c>
      <c r="B46">
        <v>49</v>
      </c>
      <c r="C46" t="s">
        <v>20</v>
      </c>
      <c r="D46">
        <v>101</v>
      </c>
      <c r="E46" t="s">
        <v>21</v>
      </c>
      <c r="F46" t="s">
        <v>22</v>
      </c>
      <c r="G46" t="s">
        <v>23</v>
      </c>
      <c r="H46">
        <v>110</v>
      </c>
      <c r="I46" t="s">
        <v>249</v>
      </c>
      <c r="J46" s="8">
        <v>1905</v>
      </c>
      <c r="K46">
        <v>5</v>
      </c>
      <c r="L46">
        <v>1</v>
      </c>
      <c r="M46" t="s">
        <v>30</v>
      </c>
      <c r="N46" t="s">
        <v>26</v>
      </c>
      <c r="O46" t="s">
        <v>25</v>
      </c>
      <c r="P46" t="s">
        <v>25</v>
      </c>
      <c r="Q46">
        <v>30</v>
      </c>
      <c r="R46">
        <v>63</v>
      </c>
      <c r="S46" t="s">
        <v>27</v>
      </c>
      <c r="Y46" s="1"/>
      <c r="AH46" s="1"/>
    </row>
    <row r="47" spans="1:34" x14ac:dyDescent="0.35">
      <c r="A47" t="s">
        <v>75</v>
      </c>
      <c r="B47">
        <v>50</v>
      </c>
      <c r="C47" t="s">
        <v>20</v>
      </c>
      <c r="D47">
        <v>101</v>
      </c>
      <c r="E47" t="s">
        <v>21</v>
      </c>
      <c r="F47" t="s">
        <v>22</v>
      </c>
      <c r="G47" t="s">
        <v>23</v>
      </c>
      <c r="H47">
        <v>100</v>
      </c>
      <c r="I47" t="s">
        <v>249</v>
      </c>
      <c r="J47" s="8">
        <v>1725</v>
      </c>
      <c r="K47">
        <v>5</v>
      </c>
      <c r="L47">
        <v>1</v>
      </c>
      <c r="M47" t="s">
        <v>25</v>
      </c>
      <c r="N47">
        <v>18</v>
      </c>
      <c r="O47" t="s">
        <v>25</v>
      </c>
      <c r="P47" t="s">
        <v>25</v>
      </c>
      <c r="Q47">
        <v>30</v>
      </c>
      <c r="R47">
        <v>240</v>
      </c>
      <c r="S47" t="s">
        <v>27</v>
      </c>
      <c r="Y47" s="1"/>
      <c r="AH47" s="1"/>
    </row>
    <row r="48" spans="1:34" x14ac:dyDescent="0.35">
      <c r="A48" t="s">
        <v>76</v>
      </c>
      <c r="B48">
        <v>51</v>
      </c>
      <c r="C48" t="s">
        <v>20</v>
      </c>
      <c r="D48">
        <v>101</v>
      </c>
      <c r="E48" t="s">
        <v>21</v>
      </c>
      <c r="F48" t="s">
        <v>22</v>
      </c>
      <c r="G48" t="s">
        <v>23</v>
      </c>
      <c r="H48">
        <v>130</v>
      </c>
      <c r="I48" t="s">
        <v>249</v>
      </c>
      <c r="J48" s="8">
        <v>1905</v>
      </c>
      <c r="K48">
        <v>5</v>
      </c>
      <c r="L48">
        <v>2</v>
      </c>
      <c r="M48" t="s">
        <v>30</v>
      </c>
      <c r="N48" t="s">
        <v>26</v>
      </c>
      <c r="O48" t="s">
        <v>25</v>
      </c>
      <c r="P48" t="s">
        <v>30</v>
      </c>
      <c r="Q48">
        <v>30</v>
      </c>
      <c r="R48">
        <v>135</v>
      </c>
      <c r="S48" t="s">
        <v>25</v>
      </c>
      <c r="Y48" s="1"/>
      <c r="AH48" s="1"/>
    </row>
    <row r="49" spans="1:34" x14ac:dyDescent="0.35">
      <c r="A49" t="s">
        <v>77</v>
      </c>
      <c r="B49">
        <v>53</v>
      </c>
      <c r="C49" t="s">
        <v>20</v>
      </c>
      <c r="D49">
        <v>101</v>
      </c>
      <c r="E49" t="s">
        <v>21</v>
      </c>
      <c r="F49" t="s">
        <v>22</v>
      </c>
      <c r="G49" t="s">
        <v>23</v>
      </c>
      <c r="H49">
        <v>109</v>
      </c>
      <c r="I49" t="s">
        <v>250</v>
      </c>
      <c r="J49">
        <v>1707</v>
      </c>
      <c r="K49">
        <v>5</v>
      </c>
      <c r="L49">
        <v>1</v>
      </c>
      <c r="M49" t="s">
        <v>25</v>
      </c>
      <c r="N49" t="s">
        <v>26</v>
      </c>
      <c r="O49" t="s">
        <v>25</v>
      </c>
      <c r="P49" t="s">
        <v>30</v>
      </c>
      <c r="Q49">
        <v>24</v>
      </c>
      <c r="R49">
        <f>2*205</f>
        <v>410</v>
      </c>
      <c r="S49" t="s">
        <v>27</v>
      </c>
      <c r="Y49" s="1"/>
      <c r="AH49" s="1"/>
    </row>
    <row r="50" spans="1:34" x14ac:dyDescent="0.35">
      <c r="A50" t="s">
        <v>79</v>
      </c>
      <c r="B50">
        <v>54</v>
      </c>
      <c r="C50" t="s">
        <v>20</v>
      </c>
      <c r="D50">
        <v>101</v>
      </c>
      <c r="E50" t="s">
        <v>21</v>
      </c>
      <c r="F50" t="s">
        <v>22</v>
      </c>
      <c r="G50" t="s">
        <v>23</v>
      </c>
      <c r="H50">
        <v>500</v>
      </c>
      <c r="I50" t="s">
        <v>249</v>
      </c>
      <c r="J50">
        <v>1800</v>
      </c>
      <c r="K50">
        <v>5</v>
      </c>
      <c r="L50">
        <v>2</v>
      </c>
      <c r="M50" t="s">
        <v>25</v>
      </c>
      <c r="N50">
        <v>18</v>
      </c>
      <c r="O50" t="s">
        <v>30</v>
      </c>
      <c r="P50" t="s">
        <v>25</v>
      </c>
      <c r="Q50">
        <v>48</v>
      </c>
      <c r="R50">
        <v>425</v>
      </c>
      <c r="S50" t="s">
        <v>27</v>
      </c>
      <c r="Y50" s="1"/>
      <c r="AH50" s="1"/>
    </row>
    <row r="51" spans="1:34" x14ac:dyDescent="0.35">
      <c r="A51" t="s">
        <v>80</v>
      </c>
      <c r="B51">
        <v>55</v>
      </c>
      <c r="C51" t="s">
        <v>20</v>
      </c>
      <c r="D51">
        <v>101</v>
      </c>
      <c r="E51" t="s">
        <v>21</v>
      </c>
      <c r="F51" t="s">
        <v>22</v>
      </c>
      <c r="G51" t="s">
        <v>23</v>
      </c>
      <c r="H51">
        <v>60</v>
      </c>
      <c r="I51" t="s">
        <v>249</v>
      </c>
      <c r="J51">
        <v>1905</v>
      </c>
      <c r="K51">
        <v>5</v>
      </c>
      <c r="L51">
        <v>1</v>
      </c>
      <c r="M51" t="s">
        <v>25</v>
      </c>
      <c r="N51" t="s">
        <v>26</v>
      </c>
      <c r="O51" t="s">
        <v>25</v>
      </c>
      <c r="P51" t="s">
        <v>25</v>
      </c>
      <c r="Q51">
        <v>0</v>
      </c>
      <c r="R51">
        <v>55</v>
      </c>
      <c r="S51" t="s">
        <v>31</v>
      </c>
      <c r="Y51" s="1"/>
      <c r="AH51" s="1"/>
    </row>
    <row r="52" spans="1:34" x14ac:dyDescent="0.35">
      <c r="A52" t="s">
        <v>81</v>
      </c>
      <c r="B52">
        <v>56</v>
      </c>
      <c r="C52" t="s">
        <v>20</v>
      </c>
      <c r="D52">
        <v>101</v>
      </c>
      <c r="E52" t="s">
        <v>21</v>
      </c>
      <c r="F52" t="s">
        <v>22</v>
      </c>
      <c r="G52" t="s">
        <v>23</v>
      </c>
      <c r="H52">
        <v>1100</v>
      </c>
      <c r="I52" t="s">
        <v>249</v>
      </c>
      <c r="J52">
        <v>1850</v>
      </c>
      <c r="K52">
        <v>5</v>
      </c>
      <c r="L52">
        <v>1</v>
      </c>
      <c r="M52" t="s">
        <v>30</v>
      </c>
      <c r="N52" t="s">
        <v>26</v>
      </c>
      <c r="O52" t="s">
        <v>30</v>
      </c>
      <c r="P52" t="s">
        <v>25</v>
      </c>
      <c r="Q52">
        <v>30</v>
      </c>
      <c r="R52">
        <f>2*450</f>
        <v>900</v>
      </c>
      <c r="S52" t="s">
        <v>27</v>
      </c>
      <c r="Y52" s="1"/>
      <c r="AH52" s="1"/>
    </row>
  </sheetData>
  <phoneticPr fontId="1" type="noConversion"/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11921E-3685-4E24-8843-6277FE73B30D}">
  <dimension ref="A1:T52"/>
  <sheetViews>
    <sheetView workbookViewId="0">
      <selection activeCell="T12" sqref="T12"/>
    </sheetView>
  </sheetViews>
  <sheetFormatPr defaultColWidth="8.81640625" defaultRowHeight="14.5" x14ac:dyDescent="0.35"/>
  <cols>
    <col min="1" max="1" width="14.81640625" customWidth="1"/>
    <col min="2" max="2" width="8.81640625" bestFit="1" customWidth="1"/>
    <col min="3" max="3" width="10.7265625" bestFit="1" customWidth="1"/>
    <col min="4" max="4" width="14.81640625" customWidth="1"/>
    <col min="5" max="5" width="10" customWidth="1"/>
    <col min="6" max="6" width="14.81640625" customWidth="1"/>
    <col min="7" max="7" width="12.1796875" customWidth="1"/>
    <col min="8" max="8" width="11.453125" customWidth="1"/>
    <col min="9" max="9" width="16" customWidth="1"/>
    <col min="10" max="10" width="9.1796875"/>
    <col min="13" max="13" width="9.1796875"/>
    <col min="19" max="19" width="13.453125" customWidth="1"/>
    <col min="20" max="20" width="18.7265625" customWidth="1"/>
  </cols>
  <sheetData>
    <row r="1" spans="1:20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s="3" t="s">
        <v>10</v>
      </c>
      <c r="L1" t="s">
        <v>11</v>
      </c>
      <c r="M1" t="s">
        <v>264</v>
      </c>
      <c r="N1" t="s">
        <v>12</v>
      </c>
      <c r="O1" t="s">
        <v>13</v>
      </c>
      <c r="P1" t="s">
        <v>14</v>
      </c>
      <c r="Q1" t="s">
        <v>15</v>
      </c>
      <c r="R1" t="s">
        <v>16</v>
      </c>
      <c r="S1" t="s">
        <v>17</v>
      </c>
      <c r="T1" t="s">
        <v>18</v>
      </c>
    </row>
    <row r="2" spans="1:20" x14ac:dyDescent="0.35">
      <c r="A2" t="s">
        <v>19</v>
      </c>
      <c r="B2">
        <v>1</v>
      </c>
      <c r="C2" t="s">
        <v>186</v>
      </c>
      <c r="D2">
        <v>119</v>
      </c>
      <c r="E2" t="s">
        <v>187</v>
      </c>
      <c r="F2" t="s">
        <v>95</v>
      </c>
      <c r="G2" t="s">
        <v>23</v>
      </c>
      <c r="H2">
        <v>255</v>
      </c>
      <c r="I2" t="s">
        <v>100</v>
      </c>
      <c r="J2">
        <v>1000</v>
      </c>
      <c r="K2">
        <v>2</v>
      </c>
      <c r="L2">
        <v>2</v>
      </c>
      <c r="M2">
        <v>2000</v>
      </c>
      <c r="N2" t="s">
        <v>25</v>
      </c>
      <c r="O2">
        <v>16</v>
      </c>
      <c r="P2" t="s">
        <v>25</v>
      </c>
      <c r="Q2" t="s">
        <v>30</v>
      </c>
      <c r="R2">
        <v>0</v>
      </c>
      <c r="S2">
        <v>100</v>
      </c>
      <c r="T2" t="s">
        <v>31</v>
      </c>
    </row>
    <row r="3" spans="1:20" x14ac:dyDescent="0.35">
      <c r="A3" t="s">
        <v>28</v>
      </c>
      <c r="B3">
        <v>2</v>
      </c>
      <c r="C3" t="s">
        <v>186</v>
      </c>
      <c r="D3">
        <v>119</v>
      </c>
      <c r="E3" t="s">
        <v>187</v>
      </c>
      <c r="F3" t="s">
        <v>95</v>
      </c>
      <c r="G3" t="s">
        <v>23</v>
      </c>
      <c r="H3">
        <v>390</v>
      </c>
      <c r="I3" t="s">
        <v>25</v>
      </c>
      <c r="J3">
        <v>350</v>
      </c>
      <c r="K3">
        <v>2</v>
      </c>
      <c r="L3">
        <v>1</v>
      </c>
      <c r="M3">
        <v>350</v>
      </c>
      <c r="N3" t="s">
        <v>25</v>
      </c>
      <c r="O3" t="s">
        <v>26</v>
      </c>
      <c r="P3" t="s">
        <v>25</v>
      </c>
      <c r="Q3" t="s">
        <v>25</v>
      </c>
      <c r="R3">
        <v>0</v>
      </c>
      <c r="S3">
        <v>90</v>
      </c>
      <c r="T3" t="s">
        <v>27</v>
      </c>
    </row>
    <row r="4" spans="1:20" x14ac:dyDescent="0.35">
      <c r="A4" t="s">
        <v>32</v>
      </c>
      <c r="B4">
        <v>4</v>
      </c>
      <c r="C4" t="s">
        <v>186</v>
      </c>
      <c r="D4">
        <v>119</v>
      </c>
      <c r="E4" t="s">
        <v>187</v>
      </c>
      <c r="F4" t="s">
        <v>95</v>
      </c>
      <c r="G4" t="s">
        <v>23</v>
      </c>
      <c r="H4">
        <v>283</v>
      </c>
      <c r="I4" t="s">
        <v>100</v>
      </c>
      <c r="J4">
        <v>600</v>
      </c>
      <c r="K4">
        <v>2</v>
      </c>
      <c r="L4">
        <v>2</v>
      </c>
      <c r="M4" t="s">
        <v>26</v>
      </c>
      <c r="N4" t="s">
        <v>25</v>
      </c>
      <c r="O4">
        <v>16</v>
      </c>
      <c r="P4" t="s">
        <v>25</v>
      </c>
      <c r="Q4" t="s">
        <v>25</v>
      </c>
      <c r="R4">
        <v>0</v>
      </c>
      <c r="S4">
        <v>76</v>
      </c>
      <c r="T4" t="s">
        <v>31</v>
      </c>
    </row>
    <row r="5" spans="1:20" x14ac:dyDescent="0.35">
      <c r="A5" t="s">
        <v>33</v>
      </c>
      <c r="B5">
        <v>5</v>
      </c>
      <c r="C5" t="s">
        <v>186</v>
      </c>
      <c r="D5">
        <v>119</v>
      </c>
      <c r="E5" t="s">
        <v>187</v>
      </c>
      <c r="F5" t="s">
        <v>95</v>
      </c>
      <c r="G5" t="s">
        <v>23</v>
      </c>
      <c r="H5">
        <v>195</v>
      </c>
      <c r="I5" t="s">
        <v>100</v>
      </c>
      <c r="J5">
        <v>480</v>
      </c>
      <c r="K5">
        <v>2</v>
      </c>
      <c r="L5">
        <v>2</v>
      </c>
      <c r="M5" t="s">
        <v>26</v>
      </c>
      <c r="N5" t="s">
        <v>25</v>
      </c>
      <c r="O5">
        <v>16</v>
      </c>
      <c r="P5" t="s">
        <v>25</v>
      </c>
      <c r="Q5" t="s">
        <v>25</v>
      </c>
      <c r="R5">
        <v>0</v>
      </c>
      <c r="S5">
        <v>50</v>
      </c>
      <c r="T5" t="s">
        <v>31</v>
      </c>
    </row>
    <row r="6" spans="1:20" x14ac:dyDescent="0.35">
      <c r="A6" t="s">
        <v>34</v>
      </c>
      <c r="B6">
        <v>6</v>
      </c>
      <c r="C6" t="s">
        <v>186</v>
      </c>
      <c r="D6">
        <v>119</v>
      </c>
      <c r="E6" t="s">
        <v>187</v>
      </c>
      <c r="F6" t="s">
        <v>95</v>
      </c>
      <c r="G6" t="s">
        <v>23</v>
      </c>
      <c r="H6">
        <v>124</v>
      </c>
      <c r="I6" t="s">
        <v>100</v>
      </c>
      <c r="J6">
        <v>600</v>
      </c>
      <c r="K6">
        <v>2</v>
      </c>
      <c r="L6">
        <v>1</v>
      </c>
      <c r="M6" t="s">
        <v>26</v>
      </c>
      <c r="N6" t="s">
        <v>25</v>
      </c>
      <c r="O6">
        <v>17</v>
      </c>
      <c r="P6" t="s">
        <v>25</v>
      </c>
      <c r="Q6" t="s">
        <v>25</v>
      </c>
      <c r="R6">
        <v>0</v>
      </c>
      <c r="S6">
        <v>50</v>
      </c>
      <c r="T6" t="s">
        <v>31</v>
      </c>
    </row>
    <row r="7" spans="1:20" x14ac:dyDescent="0.35">
      <c r="A7" t="s">
        <v>35</v>
      </c>
      <c r="B7">
        <v>8</v>
      </c>
      <c r="C7" t="s">
        <v>186</v>
      </c>
      <c r="D7">
        <v>119</v>
      </c>
      <c r="E7" t="s">
        <v>187</v>
      </c>
      <c r="F7" t="s">
        <v>95</v>
      </c>
      <c r="G7" t="s">
        <v>23</v>
      </c>
      <c r="H7">
        <v>152</v>
      </c>
      <c r="I7" t="s">
        <v>25</v>
      </c>
      <c r="J7">
        <v>600</v>
      </c>
      <c r="K7">
        <v>2</v>
      </c>
      <c r="L7">
        <v>2</v>
      </c>
      <c r="M7" t="s">
        <v>26</v>
      </c>
      <c r="N7" t="s">
        <v>25</v>
      </c>
      <c r="O7">
        <v>16</v>
      </c>
      <c r="P7" t="s">
        <v>25</v>
      </c>
      <c r="Q7" t="s">
        <v>30</v>
      </c>
      <c r="R7">
        <v>0</v>
      </c>
      <c r="S7">
        <v>45</v>
      </c>
      <c r="T7" t="s">
        <v>27</v>
      </c>
    </row>
    <row r="8" spans="1:20" x14ac:dyDescent="0.35">
      <c r="A8" t="s">
        <v>36</v>
      </c>
      <c r="B8">
        <v>9</v>
      </c>
      <c r="C8" t="s">
        <v>186</v>
      </c>
      <c r="D8">
        <v>119</v>
      </c>
      <c r="E8" t="s">
        <v>187</v>
      </c>
      <c r="F8" t="s">
        <v>95</v>
      </c>
      <c r="G8" t="s">
        <v>23</v>
      </c>
      <c r="H8">
        <v>165</v>
      </c>
      <c r="I8" t="s">
        <v>25</v>
      </c>
      <c r="J8">
        <v>600</v>
      </c>
      <c r="K8">
        <v>2</v>
      </c>
      <c r="L8">
        <v>0</v>
      </c>
      <c r="M8" t="s">
        <v>26</v>
      </c>
      <c r="N8" t="s">
        <v>25</v>
      </c>
      <c r="O8" t="s">
        <v>26</v>
      </c>
      <c r="P8" t="s">
        <v>25</v>
      </c>
      <c r="Q8" t="s">
        <v>25</v>
      </c>
      <c r="R8">
        <v>0</v>
      </c>
      <c r="S8">
        <v>100</v>
      </c>
      <c r="T8" t="s">
        <v>27</v>
      </c>
    </row>
    <row r="9" spans="1:20" x14ac:dyDescent="0.35">
      <c r="A9" t="s">
        <v>37</v>
      </c>
      <c r="B9">
        <v>10</v>
      </c>
      <c r="C9" t="s">
        <v>186</v>
      </c>
      <c r="D9">
        <v>119</v>
      </c>
      <c r="E9" t="s">
        <v>187</v>
      </c>
      <c r="F9" t="s">
        <v>95</v>
      </c>
      <c r="G9" t="s">
        <v>23</v>
      </c>
      <c r="H9">
        <v>406</v>
      </c>
      <c r="I9" t="s">
        <v>100</v>
      </c>
      <c r="J9">
        <v>600</v>
      </c>
      <c r="K9">
        <v>2</v>
      </c>
      <c r="L9">
        <v>2</v>
      </c>
      <c r="M9">
        <v>1200</v>
      </c>
      <c r="N9" t="s">
        <v>25</v>
      </c>
      <c r="O9" t="s">
        <v>26</v>
      </c>
      <c r="P9" t="s">
        <v>25</v>
      </c>
      <c r="Q9" t="s">
        <v>30</v>
      </c>
      <c r="R9">
        <v>0</v>
      </c>
      <c r="S9">
        <v>128</v>
      </c>
      <c r="T9" t="s">
        <v>31</v>
      </c>
    </row>
    <row r="10" spans="1:20" x14ac:dyDescent="0.35">
      <c r="A10" t="s">
        <v>38</v>
      </c>
      <c r="B10">
        <v>11</v>
      </c>
      <c r="C10" t="s">
        <v>186</v>
      </c>
      <c r="D10">
        <v>119</v>
      </c>
      <c r="E10" t="s">
        <v>187</v>
      </c>
      <c r="F10" t="s">
        <v>95</v>
      </c>
      <c r="G10" t="s">
        <v>23</v>
      </c>
      <c r="H10">
        <v>175</v>
      </c>
      <c r="I10" t="s">
        <v>100</v>
      </c>
      <c r="J10">
        <v>600</v>
      </c>
      <c r="K10">
        <v>2</v>
      </c>
      <c r="L10">
        <v>2</v>
      </c>
      <c r="M10">
        <v>2000</v>
      </c>
      <c r="N10" t="s">
        <v>25</v>
      </c>
      <c r="O10">
        <v>18</v>
      </c>
      <c r="P10" t="s">
        <v>25</v>
      </c>
      <c r="Q10" t="s">
        <v>25</v>
      </c>
      <c r="R10">
        <v>6</v>
      </c>
      <c r="S10">
        <v>110</v>
      </c>
      <c r="T10" t="s">
        <v>27</v>
      </c>
    </row>
    <row r="11" spans="1:20" x14ac:dyDescent="0.35">
      <c r="A11" t="s">
        <v>39</v>
      </c>
      <c r="B11">
        <v>12</v>
      </c>
      <c r="C11" t="s">
        <v>186</v>
      </c>
      <c r="D11">
        <v>119</v>
      </c>
      <c r="E11" t="s">
        <v>187</v>
      </c>
      <c r="F11" t="s">
        <v>95</v>
      </c>
      <c r="G11" t="s">
        <v>23</v>
      </c>
      <c r="H11">
        <v>75</v>
      </c>
      <c r="I11" t="s">
        <v>100</v>
      </c>
      <c r="J11">
        <v>180</v>
      </c>
      <c r="K11">
        <v>2</v>
      </c>
      <c r="L11">
        <v>0</v>
      </c>
      <c r="M11" t="s">
        <v>26</v>
      </c>
      <c r="N11" t="s">
        <v>25</v>
      </c>
      <c r="O11">
        <v>16</v>
      </c>
      <c r="P11" t="s">
        <v>25</v>
      </c>
      <c r="Q11" t="s">
        <v>25</v>
      </c>
      <c r="R11">
        <v>10</v>
      </c>
      <c r="S11">
        <v>40</v>
      </c>
      <c r="T11" t="s">
        <v>27</v>
      </c>
    </row>
    <row r="12" spans="1:20" x14ac:dyDescent="0.35">
      <c r="A12" t="s">
        <v>40</v>
      </c>
      <c r="B12">
        <v>13</v>
      </c>
      <c r="C12" t="s">
        <v>186</v>
      </c>
      <c r="D12">
        <v>119</v>
      </c>
      <c r="E12" t="s">
        <v>187</v>
      </c>
      <c r="F12" t="s">
        <v>95</v>
      </c>
      <c r="G12" t="s">
        <v>23</v>
      </c>
      <c r="H12">
        <v>139</v>
      </c>
      <c r="I12" t="s">
        <v>86</v>
      </c>
      <c r="J12">
        <v>1000</v>
      </c>
      <c r="K12">
        <v>2</v>
      </c>
      <c r="L12">
        <v>2</v>
      </c>
      <c r="M12">
        <v>2000</v>
      </c>
      <c r="N12" t="s">
        <v>25</v>
      </c>
      <c r="O12">
        <v>18</v>
      </c>
      <c r="P12" t="s">
        <v>25</v>
      </c>
      <c r="Q12" t="s">
        <v>30</v>
      </c>
      <c r="R12">
        <v>5</v>
      </c>
      <c r="S12">
        <v>45</v>
      </c>
      <c r="T12" t="s">
        <v>27</v>
      </c>
    </row>
    <row r="13" spans="1:20" x14ac:dyDescent="0.35">
      <c r="A13" t="s">
        <v>41</v>
      </c>
      <c r="B13">
        <v>15</v>
      </c>
      <c r="C13" t="s">
        <v>186</v>
      </c>
      <c r="D13">
        <v>119</v>
      </c>
      <c r="E13" t="s">
        <v>187</v>
      </c>
      <c r="F13" t="s">
        <v>95</v>
      </c>
      <c r="G13" t="s">
        <v>23</v>
      </c>
      <c r="H13">
        <v>257</v>
      </c>
      <c r="I13" t="s">
        <v>86</v>
      </c>
      <c r="J13">
        <v>600</v>
      </c>
      <c r="K13">
        <v>2</v>
      </c>
      <c r="L13">
        <v>1</v>
      </c>
      <c r="M13">
        <v>1200</v>
      </c>
      <c r="N13" t="s">
        <v>25</v>
      </c>
      <c r="O13">
        <v>16</v>
      </c>
      <c r="P13" t="s">
        <v>25</v>
      </c>
      <c r="Q13" t="s">
        <v>30</v>
      </c>
      <c r="R13">
        <v>0</v>
      </c>
      <c r="S13">
        <v>46</v>
      </c>
      <c r="T13" t="s">
        <v>27</v>
      </c>
    </row>
    <row r="14" spans="1:20" x14ac:dyDescent="0.35">
      <c r="A14" t="s">
        <v>42</v>
      </c>
      <c r="B14">
        <v>16</v>
      </c>
      <c r="C14" t="s">
        <v>186</v>
      </c>
      <c r="D14">
        <v>119</v>
      </c>
      <c r="E14" t="s">
        <v>187</v>
      </c>
      <c r="F14" t="s">
        <v>95</v>
      </c>
      <c r="G14" t="s">
        <v>23</v>
      </c>
      <c r="H14">
        <v>239</v>
      </c>
      <c r="I14" t="s">
        <v>100</v>
      </c>
      <c r="J14">
        <v>600</v>
      </c>
      <c r="K14">
        <v>2</v>
      </c>
      <c r="L14">
        <v>2</v>
      </c>
      <c r="M14">
        <v>1200</v>
      </c>
      <c r="N14" t="s">
        <v>25</v>
      </c>
      <c r="O14">
        <v>16.5</v>
      </c>
      <c r="P14" t="s">
        <v>25</v>
      </c>
      <c r="Q14" t="s">
        <v>30</v>
      </c>
      <c r="R14">
        <v>0</v>
      </c>
      <c r="S14">
        <v>100</v>
      </c>
      <c r="T14" t="s">
        <v>27</v>
      </c>
    </row>
    <row r="15" spans="1:20" x14ac:dyDescent="0.35">
      <c r="A15" t="s">
        <v>43</v>
      </c>
      <c r="B15">
        <v>17</v>
      </c>
      <c r="C15" t="s">
        <v>186</v>
      </c>
      <c r="D15">
        <v>119</v>
      </c>
      <c r="E15" t="s">
        <v>187</v>
      </c>
      <c r="F15" t="s">
        <v>95</v>
      </c>
      <c r="G15" t="s">
        <v>23</v>
      </c>
      <c r="H15">
        <v>200</v>
      </c>
      <c r="I15" t="s">
        <v>86</v>
      </c>
      <c r="J15">
        <v>750</v>
      </c>
      <c r="K15">
        <v>2</v>
      </c>
      <c r="L15">
        <v>1</v>
      </c>
      <c r="M15" t="s">
        <v>26</v>
      </c>
      <c r="N15" t="s">
        <v>25</v>
      </c>
      <c r="O15">
        <v>16</v>
      </c>
      <c r="P15" t="s">
        <v>25</v>
      </c>
      <c r="Q15" t="s">
        <v>25</v>
      </c>
      <c r="R15">
        <v>10</v>
      </c>
      <c r="S15">
        <v>50</v>
      </c>
      <c r="T15" t="s">
        <v>27</v>
      </c>
    </row>
    <row r="16" spans="1:20" x14ac:dyDescent="0.35">
      <c r="A16" t="s">
        <v>44</v>
      </c>
      <c r="B16">
        <v>18</v>
      </c>
      <c r="C16" t="s">
        <v>186</v>
      </c>
      <c r="D16">
        <v>119</v>
      </c>
      <c r="E16" t="s">
        <v>187</v>
      </c>
      <c r="F16" t="s">
        <v>95</v>
      </c>
      <c r="G16" t="s">
        <v>23</v>
      </c>
      <c r="H16">
        <v>88</v>
      </c>
      <c r="I16" t="s">
        <v>100</v>
      </c>
      <c r="J16">
        <v>700</v>
      </c>
      <c r="K16">
        <v>2</v>
      </c>
      <c r="L16">
        <v>1</v>
      </c>
      <c r="M16" t="s">
        <v>26</v>
      </c>
      <c r="N16" t="s">
        <v>25</v>
      </c>
      <c r="O16">
        <v>16</v>
      </c>
      <c r="P16" t="s">
        <v>25</v>
      </c>
      <c r="Q16" t="s">
        <v>25</v>
      </c>
      <c r="R16">
        <v>0</v>
      </c>
      <c r="S16">
        <v>20</v>
      </c>
      <c r="T16" t="s">
        <v>31</v>
      </c>
    </row>
    <row r="17" spans="1:20" x14ac:dyDescent="0.35">
      <c r="A17" t="s">
        <v>45</v>
      </c>
      <c r="B17">
        <v>19</v>
      </c>
      <c r="C17" t="s">
        <v>186</v>
      </c>
      <c r="D17">
        <v>119</v>
      </c>
      <c r="E17" t="s">
        <v>187</v>
      </c>
      <c r="F17" t="s">
        <v>95</v>
      </c>
      <c r="G17" t="s">
        <v>23</v>
      </c>
      <c r="H17">
        <v>118</v>
      </c>
      <c r="I17" t="s">
        <v>86</v>
      </c>
      <c r="J17">
        <v>600</v>
      </c>
      <c r="K17">
        <v>2</v>
      </c>
      <c r="L17">
        <v>1</v>
      </c>
      <c r="M17" t="s">
        <v>26</v>
      </c>
      <c r="N17" t="s">
        <v>25</v>
      </c>
      <c r="O17" t="s">
        <v>26</v>
      </c>
      <c r="P17" t="s">
        <v>25</v>
      </c>
      <c r="Q17" t="s">
        <v>25</v>
      </c>
      <c r="R17">
        <v>6</v>
      </c>
      <c r="S17">
        <v>60</v>
      </c>
      <c r="T17" t="s">
        <v>27</v>
      </c>
    </row>
    <row r="18" spans="1:20" x14ac:dyDescent="0.35">
      <c r="A18" t="s">
        <v>46</v>
      </c>
      <c r="B18">
        <v>20</v>
      </c>
      <c r="C18" t="s">
        <v>186</v>
      </c>
      <c r="D18">
        <v>119</v>
      </c>
      <c r="E18" t="s">
        <v>187</v>
      </c>
      <c r="F18" t="s">
        <v>95</v>
      </c>
      <c r="G18" t="s">
        <v>23</v>
      </c>
      <c r="H18">
        <v>210</v>
      </c>
      <c r="I18" t="s">
        <v>86</v>
      </c>
      <c r="J18">
        <v>1000</v>
      </c>
      <c r="K18">
        <v>2</v>
      </c>
      <c r="L18">
        <v>2</v>
      </c>
      <c r="M18">
        <v>1000</v>
      </c>
      <c r="N18" t="s">
        <v>25</v>
      </c>
      <c r="O18">
        <v>17</v>
      </c>
      <c r="P18" t="s">
        <v>25</v>
      </c>
      <c r="Q18" t="s">
        <v>30</v>
      </c>
      <c r="R18">
        <v>0</v>
      </c>
      <c r="S18">
        <v>60</v>
      </c>
      <c r="T18" t="s">
        <v>31</v>
      </c>
    </row>
    <row r="19" spans="1:20" x14ac:dyDescent="0.35">
      <c r="A19" t="s">
        <v>47</v>
      </c>
      <c r="B19">
        <v>21</v>
      </c>
      <c r="C19" t="s">
        <v>186</v>
      </c>
      <c r="D19">
        <v>119</v>
      </c>
      <c r="E19" t="s">
        <v>187</v>
      </c>
      <c r="F19" t="s">
        <v>95</v>
      </c>
      <c r="G19" t="s">
        <v>23</v>
      </c>
      <c r="H19">
        <v>125</v>
      </c>
      <c r="I19" t="s">
        <v>86</v>
      </c>
      <c r="J19">
        <v>750</v>
      </c>
      <c r="K19">
        <v>2</v>
      </c>
      <c r="L19">
        <v>2</v>
      </c>
      <c r="M19" t="s">
        <v>26</v>
      </c>
      <c r="N19" t="s">
        <v>25</v>
      </c>
      <c r="O19">
        <v>18</v>
      </c>
      <c r="P19" t="s">
        <v>30</v>
      </c>
      <c r="Q19" t="s">
        <v>25</v>
      </c>
      <c r="R19">
        <v>0</v>
      </c>
      <c r="S19">
        <v>100</v>
      </c>
      <c r="T19" t="s">
        <v>31</v>
      </c>
    </row>
    <row r="20" spans="1:20" x14ac:dyDescent="0.35">
      <c r="A20" t="s">
        <v>48</v>
      </c>
      <c r="B20">
        <v>22</v>
      </c>
      <c r="C20" t="s">
        <v>186</v>
      </c>
      <c r="D20">
        <v>119</v>
      </c>
      <c r="E20" t="s">
        <v>187</v>
      </c>
      <c r="F20" t="s">
        <v>95</v>
      </c>
      <c r="G20" t="s">
        <v>23</v>
      </c>
      <c r="H20">
        <v>25</v>
      </c>
      <c r="I20" t="s">
        <v>100</v>
      </c>
      <c r="J20">
        <v>750</v>
      </c>
      <c r="K20">
        <v>2</v>
      </c>
      <c r="L20">
        <v>2</v>
      </c>
      <c r="M20" t="s">
        <v>26</v>
      </c>
      <c r="N20" t="s">
        <v>25</v>
      </c>
      <c r="O20">
        <v>16</v>
      </c>
      <c r="P20" t="s">
        <v>25</v>
      </c>
      <c r="Q20" t="s">
        <v>25</v>
      </c>
      <c r="R20">
        <v>0</v>
      </c>
      <c r="S20">
        <v>50</v>
      </c>
      <c r="T20" t="s">
        <v>31</v>
      </c>
    </row>
    <row r="21" spans="1:20" x14ac:dyDescent="0.35">
      <c r="A21" t="s">
        <v>49</v>
      </c>
      <c r="B21">
        <v>23</v>
      </c>
      <c r="C21" t="s">
        <v>186</v>
      </c>
      <c r="D21">
        <v>119</v>
      </c>
      <c r="E21" t="s">
        <v>187</v>
      </c>
      <c r="F21" t="s">
        <v>95</v>
      </c>
      <c r="G21" t="s">
        <v>23</v>
      </c>
      <c r="H21">
        <v>41</v>
      </c>
      <c r="I21" t="s">
        <v>25</v>
      </c>
      <c r="J21">
        <v>600</v>
      </c>
      <c r="K21">
        <v>2</v>
      </c>
      <c r="L21">
        <v>2</v>
      </c>
      <c r="M21">
        <v>1000</v>
      </c>
      <c r="N21" t="s">
        <v>25</v>
      </c>
      <c r="O21" t="s">
        <v>26</v>
      </c>
      <c r="P21" t="s">
        <v>25</v>
      </c>
      <c r="Q21" t="s">
        <v>30</v>
      </c>
      <c r="R21">
        <v>0</v>
      </c>
      <c r="S21">
        <v>80</v>
      </c>
      <c r="T21" t="s">
        <v>27</v>
      </c>
    </row>
    <row r="22" spans="1:20" x14ac:dyDescent="0.35">
      <c r="A22" t="s">
        <v>50</v>
      </c>
      <c r="B22">
        <v>24</v>
      </c>
      <c r="C22" t="s">
        <v>186</v>
      </c>
      <c r="D22">
        <v>119</v>
      </c>
      <c r="E22" t="s">
        <v>187</v>
      </c>
      <c r="F22" t="s">
        <v>95</v>
      </c>
      <c r="G22" t="s">
        <v>23</v>
      </c>
      <c r="H22">
        <v>104</v>
      </c>
      <c r="I22" t="s">
        <v>170</v>
      </c>
      <c r="J22">
        <v>600</v>
      </c>
      <c r="K22">
        <v>2</v>
      </c>
      <c r="L22">
        <v>2</v>
      </c>
      <c r="M22">
        <v>1000</v>
      </c>
      <c r="N22" t="s">
        <v>25</v>
      </c>
      <c r="O22">
        <v>17</v>
      </c>
      <c r="P22" t="s">
        <v>25</v>
      </c>
      <c r="Q22" t="s">
        <v>30</v>
      </c>
      <c r="R22">
        <v>6</v>
      </c>
      <c r="S22">
        <v>25</v>
      </c>
      <c r="T22" t="s">
        <v>27</v>
      </c>
    </row>
    <row r="23" spans="1:20" x14ac:dyDescent="0.35">
      <c r="A23" t="s">
        <v>51</v>
      </c>
      <c r="B23">
        <v>25</v>
      </c>
      <c r="C23" t="s">
        <v>186</v>
      </c>
      <c r="D23">
        <v>119</v>
      </c>
      <c r="E23" t="s">
        <v>187</v>
      </c>
      <c r="F23" t="s">
        <v>95</v>
      </c>
      <c r="G23" t="s">
        <v>23</v>
      </c>
      <c r="H23">
        <v>68</v>
      </c>
      <c r="I23" t="s">
        <v>25</v>
      </c>
      <c r="J23">
        <v>600</v>
      </c>
      <c r="K23">
        <v>2</v>
      </c>
      <c r="L23">
        <v>2</v>
      </c>
      <c r="M23" t="s">
        <v>26</v>
      </c>
      <c r="N23" t="s">
        <v>25</v>
      </c>
      <c r="O23" t="s">
        <v>26</v>
      </c>
      <c r="P23" t="s">
        <v>25</v>
      </c>
      <c r="Q23" t="s">
        <v>30</v>
      </c>
      <c r="R23">
        <v>0</v>
      </c>
      <c r="S23">
        <v>68</v>
      </c>
      <c r="T23" t="s">
        <v>31</v>
      </c>
    </row>
    <row r="24" spans="1:20" x14ac:dyDescent="0.35">
      <c r="A24" t="s">
        <v>52</v>
      </c>
      <c r="B24">
        <v>26</v>
      </c>
      <c r="C24" t="s">
        <v>186</v>
      </c>
      <c r="D24">
        <v>119</v>
      </c>
      <c r="E24" t="s">
        <v>187</v>
      </c>
      <c r="F24" t="s">
        <v>95</v>
      </c>
      <c r="G24" t="s">
        <v>23</v>
      </c>
      <c r="H24">
        <v>230</v>
      </c>
      <c r="I24" t="s">
        <v>170</v>
      </c>
      <c r="J24">
        <v>400</v>
      </c>
      <c r="K24">
        <v>2</v>
      </c>
      <c r="L24">
        <v>2</v>
      </c>
      <c r="M24">
        <v>1000</v>
      </c>
      <c r="N24" t="s">
        <v>25</v>
      </c>
      <c r="O24">
        <v>17</v>
      </c>
      <c r="P24" t="s">
        <v>30</v>
      </c>
      <c r="Q24" t="s">
        <v>25</v>
      </c>
      <c r="R24">
        <v>0</v>
      </c>
      <c r="S24">
        <v>48</v>
      </c>
      <c r="T24" t="s">
        <v>31</v>
      </c>
    </row>
    <row r="25" spans="1:20" x14ac:dyDescent="0.35">
      <c r="A25" t="s">
        <v>53</v>
      </c>
      <c r="B25">
        <v>27</v>
      </c>
      <c r="C25" t="s">
        <v>186</v>
      </c>
      <c r="D25">
        <v>119</v>
      </c>
      <c r="E25" t="s">
        <v>187</v>
      </c>
      <c r="F25" t="s">
        <v>95</v>
      </c>
      <c r="G25" t="s">
        <v>23</v>
      </c>
      <c r="H25">
        <v>280</v>
      </c>
      <c r="I25" t="s">
        <v>86</v>
      </c>
      <c r="J25">
        <v>600</v>
      </c>
      <c r="K25">
        <v>2</v>
      </c>
      <c r="L25">
        <v>3</v>
      </c>
      <c r="M25" t="s">
        <v>26</v>
      </c>
      <c r="N25" t="s">
        <v>25</v>
      </c>
      <c r="O25">
        <v>17</v>
      </c>
      <c r="P25" t="s">
        <v>25</v>
      </c>
      <c r="Q25" t="s">
        <v>25</v>
      </c>
      <c r="R25">
        <v>4</v>
      </c>
      <c r="S25">
        <v>76.66</v>
      </c>
      <c r="T25" t="s">
        <v>27</v>
      </c>
    </row>
    <row r="26" spans="1:20" x14ac:dyDescent="0.35">
      <c r="A26" t="s">
        <v>54</v>
      </c>
      <c r="B26">
        <v>28</v>
      </c>
      <c r="C26" t="s">
        <v>186</v>
      </c>
      <c r="D26">
        <v>119</v>
      </c>
      <c r="E26" t="s">
        <v>187</v>
      </c>
      <c r="F26" t="s">
        <v>95</v>
      </c>
      <c r="G26" t="s">
        <v>23</v>
      </c>
      <c r="H26">
        <v>3400</v>
      </c>
      <c r="I26" t="s">
        <v>86</v>
      </c>
      <c r="J26">
        <v>600</v>
      </c>
      <c r="K26">
        <v>2</v>
      </c>
      <c r="L26">
        <v>2</v>
      </c>
      <c r="M26" t="s">
        <v>26</v>
      </c>
      <c r="N26" t="s">
        <v>25</v>
      </c>
      <c r="O26">
        <v>17</v>
      </c>
      <c r="P26" t="s">
        <v>25</v>
      </c>
      <c r="Q26" t="s">
        <v>30</v>
      </c>
      <c r="R26">
        <v>0</v>
      </c>
      <c r="S26">
        <v>50</v>
      </c>
      <c r="T26" t="s">
        <v>31</v>
      </c>
    </row>
    <row r="27" spans="1:20" x14ac:dyDescent="0.35">
      <c r="A27" t="s">
        <v>55</v>
      </c>
      <c r="B27">
        <v>29</v>
      </c>
      <c r="C27" t="s">
        <v>186</v>
      </c>
      <c r="D27">
        <v>119</v>
      </c>
      <c r="E27" t="s">
        <v>187</v>
      </c>
      <c r="F27" t="s">
        <v>95</v>
      </c>
      <c r="G27" t="s">
        <v>23</v>
      </c>
      <c r="H27">
        <v>146</v>
      </c>
      <c r="I27" t="s">
        <v>100</v>
      </c>
      <c r="J27">
        <v>750</v>
      </c>
      <c r="K27">
        <v>2</v>
      </c>
      <c r="L27">
        <v>2</v>
      </c>
      <c r="M27">
        <v>1500</v>
      </c>
      <c r="N27" t="s">
        <v>25</v>
      </c>
      <c r="O27">
        <v>17</v>
      </c>
      <c r="P27" t="s">
        <v>25</v>
      </c>
      <c r="Q27" t="s">
        <v>25</v>
      </c>
      <c r="R27">
        <v>0</v>
      </c>
      <c r="S27">
        <v>30</v>
      </c>
      <c r="T27" t="s">
        <v>31</v>
      </c>
    </row>
    <row r="28" spans="1:20" x14ac:dyDescent="0.35">
      <c r="A28" t="s">
        <v>56</v>
      </c>
      <c r="B28">
        <v>30</v>
      </c>
      <c r="C28" t="s">
        <v>186</v>
      </c>
      <c r="D28">
        <v>119</v>
      </c>
      <c r="E28" t="s">
        <v>187</v>
      </c>
      <c r="F28" t="s">
        <v>95</v>
      </c>
      <c r="G28" t="s">
        <v>23</v>
      </c>
      <c r="H28">
        <v>80</v>
      </c>
      <c r="I28" t="s">
        <v>86</v>
      </c>
      <c r="J28">
        <v>650</v>
      </c>
      <c r="K28">
        <v>2</v>
      </c>
      <c r="L28">
        <v>2</v>
      </c>
      <c r="M28" t="s">
        <v>26</v>
      </c>
      <c r="N28" t="s">
        <v>25</v>
      </c>
      <c r="O28">
        <v>18</v>
      </c>
      <c r="P28" t="s">
        <v>30</v>
      </c>
      <c r="Q28" t="s">
        <v>30</v>
      </c>
      <c r="R28">
        <v>0</v>
      </c>
      <c r="S28">
        <v>80</v>
      </c>
      <c r="T28" t="s">
        <v>27</v>
      </c>
    </row>
    <row r="29" spans="1:20" x14ac:dyDescent="0.35">
      <c r="A29" t="s">
        <v>57</v>
      </c>
      <c r="B29">
        <v>31</v>
      </c>
      <c r="C29" t="s">
        <v>186</v>
      </c>
      <c r="D29">
        <v>119</v>
      </c>
      <c r="E29" t="s">
        <v>187</v>
      </c>
      <c r="F29" t="s">
        <v>95</v>
      </c>
      <c r="G29" t="s">
        <v>23</v>
      </c>
      <c r="H29">
        <v>148</v>
      </c>
      <c r="I29" t="s">
        <v>86</v>
      </c>
      <c r="J29">
        <v>600</v>
      </c>
      <c r="K29">
        <v>2</v>
      </c>
      <c r="L29">
        <v>1</v>
      </c>
      <c r="M29">
        <v>600</v>
      </c>
      <c r="N29" t="s">
        <v>25</v>
      </c>
      <c r="O29">
        <v>17</v>
      </c>
      <c r="P29" t="s">
        <v>30</v>
      </c>
      <c r="Q29" t="s">
        <v>30</v>
      </c>
      <c r="R29">
        <v>8</v>
      </c>
      <c r="S29">
        <v>118</v>
      </c>
      <c r="T29" t="s">
        <v>31</v>
      </c>
    </row>
    <row r="30" spans="1:20" x14ac:dyDescent="0.35">
      <c r="A30" t="s">
        <v>58</v>
      </c>
      <c r="B30">
        <v>32</v>
      </c>
      <c r="C30" t="s">
        <v>186</v>
      </c>
      <c r="D30">
        <v>119</v>
      </c>
      <c r="E30" t="s">
        <v>187</v>
      </c>
      <c r="F30" t="s">
        <v>95</v>
      </c>
      <c r="G30" t="s">
        <v>23</v>
      </c>
      <c r="H30">
        <v>210</v>
      </c>
      <c r="I30" t="s">
        <v>100</v>
      </c>
      <c r="J30">
        <v>600</v>
      </c>
      <c r="K30">
        <v>2</v>
      </c>
      <c r="L30">
        <v>3</v>
      </c>
      <c r="M30">
        <v>1200</v>
      </c>
      <c r="N30" t="s">
        <v>25</v>
      </c>
      <c r="O30">
        <v>18</v>
      </c>
      <c r="P30" t="s">
        <v>30</v>
      </c>
      <c r="Q30" t="s">
        <v>25</v>
      </c>
      <c r="R30">
        <v>0</v>
      </c>
      <c r="S30">
        <v>70</v>
      </c>
      <c r="T30" t="s">
        <v>31</v>
      </c>
    </row>
    <row r="31" spans="1:20" x14ac:dyDescent="0.35">
      <c r="A31" t="s">
        <v>59</v>
      </c>
      <c r="B31">
        <v>33</v>
      </c>
      <c r="C31" t="s">
        <v>186</v>
      </c>
      <c r="D31">
        <v>119</v>
      </c>
      <c r="E31" t="s">
        <v>187</v>
      </c>
      <c r="F31" t="s">
        <v>95</v>
      </c>
      <c r="G31" t="s">
        <v>23</v>
      </c>
      <c r="H31">
        <v>30</v>
      </c>
      <c r="I31" t="s">
        <v>86</v>
      </c>
      <c r="J31">
        <v>600</v>
      </c>
      <c r="K31">
        <v>2</v>
      </c>
      <c r="L31">
        <v>2</v>
      </c>
      <c r="M31">
        <v>1200</v>
      </c>
      <c r="N31" t="s">
        <v>25</v>
      </c>
      <c r="P31" t="s">
        <v>25</v>
      </c>
      <c r="Q31" t="s">
        <v>30</v>
      </c>
      <c r="R31">
        <v>0</v>
      </c>
      <c r="S31">
        <v>40</v>
      </c>
      <c r="T31" t="s">
        <v>31</v>
      </c>
    </row>
    <row r="32" spans="1:20" x14ac:dyDescent="0.35">
      <c r="A32" t="s">
        <v>60</v>
      </c>
      <c r="B32">
        <v>34</v>
      </c>
      <c r="C32" t="s">
        <v>186</v>
      </c>
      <c r="D32">
        <v>119</v>
      </c>
      <c r="E32" t="s">
        <v>187</v>
      </c>
      <c r="F32" t="s">
        <v>95</v>
      </c>
      <c r="G32" t="s">
        <v>23</v>
      </c>
      <c r="H32">
        <v>178</v>
      </c>
      <c r="I32" t="s">
        <v>86</v>
      </c>
      <c r="J32">
        <v>600</v>
      </c>
      <c r="K32">
        <v>2</v>
      </c>
      <c r="L32">
        <v>2</v>
      </c>
      <c r="M32" t="s">
        <v>26</v>
      </c>
      <c r="N32" t="s">
        <v>25</v>
      </c>
      <c r="O32">
        <v>17</v>
      </c>
      <c r="P32" t="s">
        <v>30</v>
      </c>
      <c r="Q32" t="s">
        <v>25</v>
      </c>
      <c r="R32">
        <v>0</v>
      </c>
      <c r="S32">
        <v>90</v>
      </c>
      <c r="T32" t="s">
        <v>27</v>
      </c>
    </row>
    <row r="33" spans="1:20" x14ac:dyDescent="0.35">
      <c r="A33" t="s">
        <v>61</v>
      </c>
      <c r="B33">
        <v>35</v>
      </c>
      <c r="C33" t="s">
        <v>186</v>
      </c>
      <c r="D33">
        <v>119</v>
      </c>
      <c r="E33" t="s">
        <v>187</v>
      </c>
      <c r="F33" t="s">
        <v>95</v>
      </c>
      <c r="G33" t="s">
        <v>23</v>
      </c>
      <c r="H33">
        <v>313</v>
      </c>
      <c r="I33" t="s">
        <v>100</v>
      </c>
      <c r="J33">
        <v>600</v>
      </c>
      <c r="K33">
        <v>2</v>
      </c>
      <c r="L33">
        <v>3</v>
      </c>
      <c r="M33" t="s">
        <v>26</v>
      </c>
      <c r="N33" t="s">
        <v>25</v>
      </c>
      <c r="O33">
        <v>17</v>
      </c>
      <c r="P33" t="s">
        <v>25</v>
      </c>
      <c r="Q33" t="s">
        <v>25</v>
      </c>
      <c r="R33">
        <v>0</v>
      </c>
      <c r="S33">
        <v>200</v>
      </c>
      <c r="T33" t="s">
        <v>31</v>
      </c>
    </row>
    <row r="34" spans="1:20" x14ac:dyDescent="0.35">
      <c r="A34" t="s">
        <v>62</v>
      </c>
      <c r="B34">
        <v>36</v>
      </c>
      <c r="C34" t="s">
        <v>186</v>
      </c>
      <c r="D34">
        <v>119</v>
      </c>
      <c r="E34" t="s">
        <v>187</v>
      </c>
      <c r="F34" t="s">
        <v>95</v>
      </c>
      <c r="G34" t="s">
        <v>23</v>
      </c>
      <c r="H34">
        <v>70</v>
      </c>
      <c r="I34" t="s">
        <v>25</v>
      </c>
      <c r="J34">
        <v>600</v>
      </c>
      <c r="K34">
        <v>2</v>
      </c>
      <c r="L34">
        <v>2</v>
      </c>
      <c r="M34" t="s">
        <v>26</v>
      </c>
      <c r="N34" t="s">
        <v>25</v>
      </c>
      <c r="O34">
        <v>17</v>
      </c>
      <c r="P34" t="s">
        <v>25</v>
      </c>
      <c r="Q34" t="s">
        <v>25</v>
      </c>
      <c r="R34">
        <v>0</v>
      </c>
      <c r="S34">
        <v>20</v>
      </c>
      <c r="T34" t="s">
        <v>31</v>
      </c>
    </row>
    <row r="35" spans="1:20" x14ac:dyDescent="0.35">
      <c r="A35" t="s">
        <v>63</v>
      </c>
      <c r="B35">
        <v>37</v>
      </c>
      <c r="C35" t="s">
        <v>186</v>
      </c>
      <c r="D35">
        <v>119</v>
      </c>
      <c r="E35" t="s">
        <v>187</v>
      </c>
      <c r="F35" t="s">
        <v>95</v>
      </c>
      <c r="G35" t="s">
        <v>23</v>
      </c>
      <c r="H35">
        <v>203</v>
      </c>
      <c r="I35" t="s">
        <v>25</v>
      </c>
      <c r="J35">
        <v>600</v>
      </c>
      <c r="K35">
        <v>2</v>
      </c>
      <c r="L35">
        <v>2</v>
      </c>
      <c r="M35" t="s">
        <v>26</v>
      </c>
      <c r="N35" t="s">
        <v>25</v>
      </c>
      <c r="O35" t="s">
        <v>26</v>
      </c>
      <c r="P35" t="s">
        <v>25</v>
      </c>
      <c r="Q35" t="s">
        <v>30</v>
      </c>
      <c r="R35">
        <v>8</v>
      </c>
      <c r="S35">
        <v>20</v>
      </c>
      <c r="T35" t="s">
        <v>31</v>
      </c>
    </row>
    <row r="36" spans="1:20" x14ac:dyDescent="0.35">
      <c r="A36" t="s">
        <v>64</v>
      </c>
      <c r="B36">
        <v>38</v>
      </c>
      <c r="C36" t="s">
        <v>186</v>
      </c>
      <c r="D36">
        <v>119</v>
      </c>
      <c r="E36" t="s">
        <v>187</v>
      </c>
      <c r="F36" t="s">
        <v>95</v>
      </c>
      <c r="G36" t="s">
        <v>23</v>
      </c>
      <c r="H36">
        <v>260</v>
      </c>
      <c r="I36" t="s">
        <v>86</v>
      </c>
      <c r="J36">
        <v>600</v>
      </c>
      <c r="K36">
        <v>2</v>
      </c>
      <c r="L36">
        <v>3</v>
      </c>
      <c r="M36" t="s">
        <v>26</v>
      </c>
      <c r="N36" t="s">
        <v>25</v>
      </c>
      <c r="O36" t="s">
        <v>26</v>
      </c>
      <c r="P36" t="s">
        <v>25</v>
      </c>
      <c r="Q36" t="s">
        <v>30</v>
      </c>
      <c r="R36">
        <v>0</v>
      </c>
      <c r="S36">
        <v>40</v>
      </c>
      <c r="T36" t="s">
        <v>31</v>
      </c>
    </row>
    <row r="37" spans="1:20" x14ac:dyDescent="0.35">
      <c r="A37" t="s">
        <v>65</v>
      </c>
      <c r="B37">
        <v>39</v>
      </c>
      <c r="C37" t="s">
        <v>186</v>
      </c>
      <c r="D37">
        <v>119</v>
      </c>
      <c r="E37" t="s">
        <v>187</v>
      </c>
      <c r="F37" t="s">
        <v>95</v>
      </c>
      <c r="G37" t="s">
        <v>23</v>
      </c>
      <c r="H37">
        <v>85</v>
      </c>
      <c r="I37" t="s">
        <v>100</v>
      </c>
      <c r="J37">
        <v>600</v>
      </c>
      <c r="K37">
        <v>2</v>
      </c>
      <c r="L37">
        <v>2</v>
      </c>
      <c r="M37" t="s">
        <v>26</v>
      </c>
      <c r="N37" t="s">
        <v>25</v>
      </c>
      <c r="O37">
        <v>16</v>
      </c>
      <c r="P37" t="s">
        <v>25</v>
      </c>
      <c r="Q37" t="s">
        <v>30</v>
      </c>
      <c r="R37">
        <v>4</v>
      </c>
      <c r="S37">
        <v>55</v>
      </c>
      <c r="T37" t="s">
        <v>31</v>
      </c>
    </row>
    <row r="38" spans="1:20" x14ac:dyDescent="0.35">
      <c r="A38" t="s">
        <v>66</v>
      </c>
      <c r="B38">
        <v>40</v>
      </c>
      <c r="C38" t="s">
        <v>186</v>
      </c>
      <c r="D38">
        <v>119</v>
      </c>
      <c r="E38" t="s">
        <v>187</v>
      </c>
      <c r="F38" t="s">
        <v>95</v>
      </c>
      <c r="G38" t="s">
        <v>23</v>
      </c>
      <c r="H38">
        <v>60</v>
      </c>
      <c r="I38" t="s">
        <v>99</v>
      </c>
      <c r="J38">
        <v>600</v>
      </c>
      <c r="K38">
        <v>2</v>
      </c>
      <c r="L38">
        <v>2</v>
      </c>
      <c r="M38">
        <v>1200</v>
      </c>
      <c r="N38" t="s">
        <v>25</v>
      </c>
      <c r="O38">
        <v>16</v>
      </c>
      <c r="P38" t="s">
        <v>25</v>
      </c>
      <c r="Q38" t="s">
        <v>25</v>
      </c>
      <c r="R38">
        <v>0</v>
      </c>
      <c r="S38">
        <v>50</v>
      </c>
      <c r="T38" t="s">
        <v>31</v>
      </c>
    </row>
    <row r="39" spans="1:20" x14ac:dyDescent="0.35">
      <c r="A39" t="s">
        <v>67</v>
      </c>
      <c r="B39">
        <v>41</v>
      </c>
      <c r="C39" t="s">
        <v>186</v>
      </c>
      <c r="D39">
        <v>119</v>
      </c>
      <c r="E39" t="s">
        <v>187</v>
      </c>
      <c r="F39" t="s">
        <v>95</v>
      </c>
      <c r="G39" t="s">
        <v>23</v>
      </c>
      <c r="H39">
        <v>155</v>
      </c>
      <c r="I39" t="s">
        <v>86</v>
      </c>
      <c r="J39">
        <v>704</v>
      </c>
      <c r="K39">
        <v>2</v>
      </c>
      <c r="L39">
        <v>3</v>
      </c>
      <c r="M39" t="s">
        <v>26</v>
      </c>
      <c r="N39" t="s">
        <v>25</v>
      </c>
      <c r="O39">
        <v>18</v>
      </c>
      <c r="P39" t="s">
        <v>25</v>
      </c>
      <c r="Q39" t="s">
        <v>25</v>
      </c>
      <c r="R39">
        <v>0</v>
      </c>
      <c r="S39">
        <v>65</v>
      </c>
      <c r="T39" t="s">
        <v>31</v>
      </c>
    </row>
    <row r="40" spans="1:20" x14ac:dyDescent="0.35">
      <c r="A40" t="s">
        <v>68</v>
      </c>
      <c r="B40">
        <v>42</v>
      </c>
      <c r="C40" t="s">
        <v>186</v>
      </c>
      <c r="D40">
        <v>119</v>
      </c>
      <c r="E40" t="s">
        <v>187</v>
      </c>
      <c r="F40" t="s">
        <v>95</v>
      </c>
      <c r="G40" t="s">
        <v>23</v>
      </c>
      <c r="H40">
        <v>103</v>
      </c>
      <c r="I40" t="s">
        <v>100</v>
      </c>
      <c r="J40">
        <v>300</v>
      </c>
      <c r="K40">
        <v>2</v>
      </c>
      <c r="L40">
        <v>1</v>
      </c>
      <c r="M40" t="s">
        <v>26</v>
      </c>
      <c r="N40" t="s">
        <v>25</v>
      </c>
      <c r="O40">
        <v>16</v>
      </c>
      <c r="P40" t="s">
        <v>30</v>
      </c>
      <c r="Q40" t="s">
        <v>25</v>
      </c>
      <c r="R40">
        <v>0</v>
      </c>
      <c r="S40">
        <v>67</v>
      </c>
      <c r="T40" t="s">
        <v>31</v>
      </c>
    </row>
    <row r="41" spans="1:20" x14ac:dyDescent="0.35">
      <c r="A41" t="s">
        <v>69</v>
      </c>
      <c r="B41">
        <v>44</v>
      </c>
      <c r="C41" t="s">
        <v>186</v>
      </c>
      <c r="D41">
        <v>119</v>
      </c>
      <c r="E41" t="s">
        <v>187</v>
      </c>
      <c r="F41" t="s">
        <v>95</v>
      </c>
      <c r="G41" t="s">
        <v>23</v>
      </c>
      <c r="H41">
        <v>100</v>
      </c>
      <c r="I41" t="s">
        <v>86</v>
      </c>
      <c r="J41">
        <v>600</v>
      </c>
      <c r="K41">
        <v>2</v>
      </c>
      <c r="L41">
        <v>1</v>
      </c>
      <c r="M41" t="s">
        <v>26</v>
      </c>
      <c r="N41" t="s">
        <v>25</v>
      </c>
      <c r="O41">
        <v>18</v>
      </c>
      <c r="P41" t="s">
        <v>30</v>
      </c>
      <c r="Q41" t="s">
        <v>25</v>
      </c>
      <c r="R41">
        <v>0</v>
      </c>
      <c r="S41">
        <v>25</v>
      </c>
      <c r="T41" t="s">
        <v>27</v>
      </c>
    </row>
    <row r="42" spans="1:20" x14ac:dyDescent="0.35">
      <c r="A42" t="s">
        <v>70</v>
      </c>
      <c r="B42">
        <v>45</v>
      </c>
      <c r="C42" t="s">
        <v>186</v>
      </c>
      <c r="D42">
        <v>119</v>
      </c>
      <c r="E42" t="s">
        <v>187</v>
      </c>
      <c r="F42" t="s">
        <v>95</v>
      </c>
      <c r="G42" t="s">
        <v>23</v>
      </c>
      <c r="H42">
        <v>167</v>
      </c>
      <c r="I42" t="s">
        <v>100</v>
      </c>
      <c r="J42">
        <v>450</v>
      </c>
      <c r="K42">
        <v>2</v>
      </c>
      <c r="L42">
        <v>2</v>
      </c>
      <c r="M42" t="s">
        <v>26</v>
      </c>
      <c r="N42" t="s">
        <v>25</v>
      </c>
      <c r="O42">
        <v>16</v>
      </c>
      <c r="P42" t="s">
        <v>25</v>
      </c>
      <c r="Q42" t="s">
        <v>30</v>
      </c>
      <c r="R42">
        <v>4</v>
      </c>
      <c r="S42">
        <v>52</v>
      </c>
      <c r="T42" t="s">
        <v>31</v>
      </c>
    </row>
    <row r="43" spans="1:20" x14ac:dyDescent="0.35">
      <c r="A43" t="s">
        <v>71</v>
      </c>
      <c r="B43">
        <v>46</v>
      </c>
      <c r="C43" t="s">
        <v>186</v>
      </c>
      <c r="D43">
        <v>119</v>
      </c>
      <c r="E43" t="s">
        <v>187</v>
      </c>
      <c r="F43" t="s">
        <v>95</v>
      </c>
      <c r="G43" t="s">
        <v>23</v>
      </c>
      <c r="H43">
        <v>100</v>
      </c>
      <c r="I43" t="s">
        <v>25</v>
      </c>
      <c r="J43">
        <v>600</v>
      </c>
      <c r="K43">
        <v>2</v>
      </c>
      <c r="L43">
        <v>3</v>
      </c>
      <c r="M43">
        <v>600</v>
      </c>
      <c r="N43" t="s">
        <v>25</v>
      </c>
      <c r="O43">
        <v>18</v>
      </c>
      <c r="P43" t="s">
        <v>25</v>
      </c>
      <c r="Q43" t="s">
        <v>25</v>
      </c>
      <c r="R43">
        <v>0</v>
      </c>
      <c r="S43">
        <v>50</v>
      </c>
      <c r="T43" t="s">
        <v>31</v>
      </c>
    </row>
    <row r="44" spans="1:20" x14ac:dyDescent="0.35">
      <c r="A44" t="s">
        <v>72</v>
      </c>
      <c r="B44">
        <v>47</v>
      </c>
      <c r="C44" t="s">
        <v>186</v>
      </c>
      <c r="D44">
        <v>119</v>
      </c>
      <c r="E44" t="s">
        <v>187</v>
      </c>
      <c r="F44" t="s">
        <v>95</v>
      </c>
      <c r="G44" t="s">
        <v>23</v>
      </c>
      <c r="H44">
        <v>200</v>
      </c>
      <c r="I44" t="s">
        <v>100</v>
      </c>
      <c r="J44">
        <v>375</v>
      </c>
      <c r="K44">
        <v>2</v>
      </c>
      <c r="L44">
        <v>2</v>
      </c>
      <c r="M44">
        <v>750</v>
      </c>
      <c r="N44" t="s">
        <v>25</v>
      </c>
      <c r="O44">
        <v>16</v>
      </c>
      <c r="P44" t="s">
        <v>25</v>
      </c>
      <c r="Q44" t="s">
        <v>25</v>
      </c>
      <c r="R44">
        <v>0</v>
      </c>
      <c r="S44">
        <v>60</v>
      </c>
      <c r="T44" t="s">
        <v>31</v>
      </c>
    </row>
    <row r="45" spans="1:20" x14ac:dyDescent="0.35">
      <c r="A45" t="s">
        <v>73</v>
      </c>
      <c r="B45">
        <v>48</v>
      </c>
      <c r="C45" t="s">
        <v>186</v>
      </c>
      <c r="D45">
        <v>119</v>
      </c>
      <c r="E45" t="s">
        <v>187</v>
      </c>
      <c r="F45" t="s">
        <v>95</v>
      </c>
      <c r="G45" t="s">
        <v>23</v>
      </c>
      <c r="H45">
        <v>172</v>
      </c>
      <c r="I45" t="s">
        <v>86</v>
      </c>
      <c r="J45">
        <v>750</v>
      </c>
      <c r="K45">
        <v>2</v>
      </c>
      <c r="L45">
        <v>2</v>
      </c>
      <c r="M45" t="s">
        <v>26</v>
      </c>
      <c r="N45" t="s">
        <v>25</v>
      </c>
      <c r="O45">
        <v>17</v>
      </c>
      <c r="P45" t="s">
        <v>25</v>
      </c>
      <c r="Q45" t="s">
        <v>25</v>
      </c>
      <c r="R45">
        <v>4</v>
      </c>
      <c r="S45">
        <v>50</v>
      </c>
      <c r="T45" t="s">
        <v>31</v>
      </c>
    </row>
    <row r="46" spans="1:20" x14ac:dyDescent="0.35">
      <c r="A46" t="s">
        <v>74</v>
      </c>
      <c r="B46">
        <v>49</v>
      </c>
      <c r="C46" t="s">
        <v>186</v>
      </c>
      <c r="D46">
        <v>119</v>
      </c>
      <c r="E46" t="s">
        <v>187</v>
      </c>
      <c r="F46" t="s">
        <v>95</v>
      </c>
      <c r="G46" t="s">
        <v>23</v>
      </c>
      <c r="H46">
        <v>254</v>
      </c>
      <c r="I46" t="s">
        <v>25</v>
      </c>
      <c r="J46">
        <v>600</v>
      </c>
      <c r="K46">
        <v>2</v>
      </c>
      <c r="L46">
        <v>2</v>
      </c>
      <c r="M46">
        <v>800</v>
      </c>
      <c r="N46" t="s">
        <v>25</v>
      </c>
      <c r="O46" t="s">
        <v>26</v>
      </c>
      <c r="P46" t="s">
        <v>25</v>
      </c>
      <c r="Q46" t="s">
        <v>30</v>
      </c>
      <c r="R46">
        <v>0</v>
      </c>
      <c r="S46">
        <v>52</v>
      </c>
      <c r="T46" t="s">
        <v>27</v>
      </c>
    </row>
    <row r="47" spans="1:20" x14ac:dyDescent="0.35">
      <c r="A47" t="s">
        <v>75</v>
      </c>
      <c r="B47">
        <v>50</v>
      </c>
      <c r="C47" t="s">
        <v>186</v>
      </c>
      <c r="D47">
        <v>119</v>
      </c>
      <c r="E47" t="s">
        <v>187</v>
      </c>
      <c r="F47" t="s">
        <v>95</v>
      </c>
      <c r="G47" t="s">
        <v>23</v>
      </c>
      <c r="H47">
        <v>360</v>
      </c>
      <c r="I47" t="s">
        <v>86</v>
      </c>
      <c r="J47">
        <v>500</v>
      </c>
      <c r="K47">
        <v>2</v>
      </c>
      <c r="L47">
        <v>2</v>
      </c>
      <c r="M47">
        <v>750</v>
      </c>
      <c r="N47" t="s">
        <v>25</v>
      </c>
      <c r="O47">
        <v>18</v>
      </c>
      <c r="P47" t="s">
        <v>25</v>
      </c>
      <c r="Q47" t="s">
        <v>25</v>
      </c>
      <c r="R47">
        <v>0</v>
      </c>
      <c r="S47">
        <v>130</v>
      </c>
      <c r="T47" t="s">
        <v>27</v>
      </c>
    </row>
    <row r="48" spans="1:20" x14ac:dyDescent="0.35">
      <c r="A48" t="s">
        <v>76</v>
      </c>
      <c r="B48">
        <v>51</v>
      </c>
      <c r="C48" t="s">
        <v>186</v>
      </c>
      <c r="D48">
        <v>119</v>
      </c>
      <c r="E48" t="s">
        <v>187</v>
      </c>
      <c r="F48" t="s">
        <v>95</v>
      </c>
      <c r="G48" t="s">
        <v>23</v>
      </c>
      <c r="H48">
        <v>267</v>
      </c>
      <c r="I48" t="s">
        <v>25</v>
      </c>
      <c r="J48">
        <v>600</v>
      </c>
      <c r="K48">
        <v>2</v>
      </c>
      <c r="L48">
        <v>2</v>
      </c>
      <c r="M48">
        <v>2000</v>
      </c>
      <c r="N48" t="s">
        <v>25</v>
      </c>
      <c r="O48" t="s">
        <v>26</v>
      </c>
      <c r="P48" t="s">
        <v>25</v>
      </c>
      <c r="Q48" t="s">
        <v>30</v>
      </c>
      <c r="R48">
        <v>0</v>
      </c>
      <c r="S48">
        <v>95</v>
      </c>
      <c r="T48" t="s">
        <v>27</v>
      </c>
    </row>
    <row r="49" spans="1:20" x14ac:dyDescent="0.35">
      <c r="A49" t="s">
        <v>77</v>
      </c>
      <c r="B49">
        <v>53</v>
      </c>
      <c r="C49" t="s">
        <v>186</v>
      </c>
      <c r="D49">
        <v>119</v>
      </c>
      <c r="E49" t="s">
        <v>187</v>
      </c>
      <c r="F49" t="s">
        <v>95</v>
      </c>
      <c r="G49" t="s">
        <v>23</v>
      </c>
      <c r="H49">
        <v>349</v>
      </c>
      <c r="I49" t="s">
        <v>25</v>
      </c>
      <c r="J49">
        <v>750</v>
      </c>
      <c r="K49">
        <v>2</v>
      </c>
      <c r="L49">
        <v>2</v>
      </c>
      <c r="M49">
        <v>800</v>
      </c>
      <c r="N49" t="s">
        <v>25</v>
      </c>
      <c r="O49">
        <v>17</v>
      </c>
      <c r="P49" t="s">
        <v>25</v>
      </c>
      <c r="Q49" t="s">
        <v>30</v>
      </c>
      <c r="R49">
        <v>0</v>
      </c>
      <c r="S49">
        <v>55</v>
      </c>
      <c r="T49" t="s">
        <v>31</v>
      </c>
    </row>
    <row r="50" spans="1:20" x14ac:dyDescent="0.35">
      <c r="A50" t="s">
        <v>79</v>
      </c>
      <c r="B50">
        <v>54</v>
      </c>
      <c r="C50" t="s">
        <v>186</v>
      </c>
      <c r="D50">
        <v>119</v>
      </c>
      <c r="E50" t="s">
        <v>187</v>
      </c>
      <c r="F50" t="s">
        <v>95</v>
      </c>
      <c r="G50" t="s">
        <v>23</v>
      </c>
      <c r="H50">
        <v>134</v>
      </c>
      <c r="I50" t="s">
        <v>86</v>
      </c>
      <c r="J50">
        <v>600</v>
      </c>
      <c r="K50">
        <v>2</v>
      </c>
      <c r="L50">
        <v>3</v>
      </c>
      <c r="M50" t="s">
        <v>26</v>
      </c>
      <c r="N50" t="s">
        <v>25</v>
      </c>
      <c r="O50">
        <v>18</v>
      </c>
      <c r="P50" t="s">
        <v>30</v>
      </c>
      <c r="Q50" t="s">
        <v>30</v>
      </c>
      <c r="R50">
        <v>4</v>
      </c>
      <c r="S50">
        <v>70</v>
      </c>
      <c r="T50" t="s">
        <v>31</v>
      </c>
    </row>
    <row r="51" spans="1:20" x14ac:dyDescent="0.35">
      <c r="A51" t="s">
        <v>80</v>
      </c>
      <c r="B51">
        <v>55</v>
      </c>
      <c r="C51" t="s">
        <v>186</v>
      </c>
      <c r="D51">
        <v>119</v>
      </c>
      <c r="E51" t="s">
        <v>187</v>
      </c>
      <c r="F51" t="s">
        <v>95</v>
      </c>
      <c r="G51" t="s">
        <v>23</v>
      </c>
      <c r="H51">
        <v>314.5</v>
      </c>
      <c r="I51" t="s">
        <v>86</v>
      </c>
      <c r="J51">
        <v>450</v>
      </c>
      <c r="K51">
        <v>2</v>
      </c>
      <c r="L51">
        <v>2</v>
      </c>
      <c r="M51">
        <v>450</v>
      </c>
      <c r="N51" t="s">
        <v>25</v>
      </c>
      <c r="O51">
        <v>18</v>
      </c>
      <c r="P51" t="s">
        <v>25</v>
      </c>
      <c r="Q51" t="s">
        <v>30</v>
      </c>
      <c r="R51">
        <v>0</v>
      </c>
      <c r="S51">
        <v>11</v>
      </c>
      <c r="T51" t="s">
        <v>27</v>
      </c>
    </row>
    <row r="52" spans="1:20" x14ac:dyDescent="0.35">
      <c r="A52" t="s">
        <v>81</v>
      </c>
      <c r="B52">
        <v>56</v>
      </c>
      <c r="C52" t="s">
        <v>186</v>
      </c>
      <c r="D52">
        <v>119</v>
      </c>
      <c r="E52" t="s">
        <v>187</v>
      </c>
      <c r="F52" t="s">
        <v>95</v>
      </c>
      <c r="G52" t="s">
        <v>23</v>
      </c>
      <c r="H52">
        <v>148</v>
      </c>
      <c r="I52" t="s">
        <v>100</v>
      </c>
      <c r="J52">
        <v>400</v>
      </c>
      <c r="K52">
        <v>2</v>
      </c>
      <c r="L52">
        <v>2</v>
      </c>
      <c r="M52" t="s">
        <v>26</v>
      </c>
      <c r="N52" t="s">
        <v>25</v>
      </c>
      <c r="O52">
        <v>16</v>
      </c>
      <c r="P52" t="s">
        <v>25</v>
      </c>
      <c r="Q52" t="s">
        <v>30</v>
      </c>
      <c r="R52">
        <v>0</v>
      </c>
      <c r="S52">
        <v>96</v>
      </c>
      <c r="T52" t="s">
        <v>27</v>
      </c>
    </row>
  </sheetData>
  <phoneticPr fontId="1" type="noConversion"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00ABA6-2DB5-4EF0-985B-24090D115D76}">
  <dimension ref="A1:S52"/>
  <sheetViews>
    <sheetView workbookViewId="0">
      <selection activeCell="G2" sqref="G2"/>
    </sheetView>
  </sheetViews>
  <sheetFormatPr defaultColWidth="8.81640625" defaultRowHeight="14.5" x14ac:dyDescent="0.35"/>
  <cols>
    <col min="1" max="1" width="13.453125" customWidth="1"/>
    <col min="2" max="2" width="8.81640625" bestFit="1" customWidth="1"/>
    <col min="3" max="3" width="16.81640625" customWidth="1"/>
    <col min="4" max="4" width="15.453125" bestFit="1" customWidth="1"/>
    <col min="5" max="5" width="7.7265625" bestFit="1" customWidth="1"/>
    <col min="6" max="6" width="13.1796875" customWidth="1"/>
    <col min="7" max="7" width="14.26953125" customWidth="1"/>
    <col min="8" max="8" width="9.1796875"/>
    <col min="9" max="9" width="16.7265625" customWidth="1"/>
    <col min="10" max="10" width="11.453125" customWidth="1"/>
    <col min="18" max="18" width="9.1796875"/>
    <col min="19" max="19" width="14.7265625" customWidth="1"/>
  </cols>
  <sheetData>
    <row r="1" spans="1:19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9" x14ac:dyDescent="0.35">
      <c r="A2" t="s">
        <v>19</v>
      </c>
      <c r="B2">
        <v>1</v>
      </c>
      <c r="C2" t="s">
        <v>188</v>
      </c>
      <c r="D2">
        <v>120</v>
      </c>
      <c r="E2" t="s">
        <v>189</v>
      </c>
      <c r="G2" t="s">
        <v>164</v>
      </c>
      <c r="H2">
        <v>300</v>
      </c>
      <c r="I2" t="s">
        <v>178</v>
      </c>
      <c r="J2" t="s">
        <v>26</v>
      </c>
      <c r="K2">
        <v>3</v>
      </c>
      <c r="L2">
        <v>1</v>
      </c>
      <c r="M2" t="s">
        <v>25</v>
      </c>
      <c r="N2">
        <v>21</v>
      </c>
      <c r="O2" t="s">
        <v>30</v>
      </c>
      <c r="P2" t="s">
        <v>25</v>
      </c>
      <c r="Q2">
        <v>20</v>
      </c>
      <c r="R2">
        <v>320</v>
      </c>
      <c r="S2" t="s">
        <v>31</v>
      </c>
    </row>
    <row r="3" spans="1:19" x14ac:dyDescent="0.35">
      <c r="A3" t="s">
        <v>28</v>
      </c>
      <c r="B3">
        <v>2</v>
      </c>
      <c r="C3" t="s">
        <v>188</v>
      </c>
      <c r="D3">
        <v>120</v>
      </c>
      <c r="E3" t="s">
        <v>189</v>
      </c>
      <c r="G3" t="s">
        <v>25</v>
      </c>
      <c r="H3" t="s">
        <v>26</v>
      </c>
      <c r="I3" t="s">
        <v>26</v>
      </c>
      <c r="J3" t="s">
        <v>26</v>
      </c>
      <c r="K3" t="s">
        <v>26</v>
      </c>
      <c r="L3" t="s">
        <v>26</v>
      </c>
      <c r="M3" t="s">
        <v>26</v>
      </c>
      <c r="N3" t="s">
        <v>26</v>
      </c>
      <c r="O3" t="s">
        <v>26</v>
      </c>
      <c r="P3" t="s">
        <v>26</v>
      </c>
      <c r="Q3" t="s">
        <v>26</v>
      </c>
      <c r="R3" t="s">
        <v>26</v>
      </c>
      <c r="S3" t="s">
        <v>26</v>
      </c>
    </row>
    <row r="4" spans="1:19" x14ac:dyDescent="0.35">
      <c r="A4" t="s">
        <v>32</v>
      </c>
      <c r="B4">
        <v>4</v>
      </c>
      <c r="C4" t="s">
        <v>188</v>
      </c>
      <c r="D4">
        <v>120</v>
      </c>
      <c r="E4" t="s">
        <v>189</v>
      </c>
      <c r="G4" t="s">
        <v>25</v>
      </c>
      <c r="H4" t="s">
        <v>26</v>
      </c>
      <c r="I4" t="s">
        <v>26</v>
      </c>
      <c r="J4" t="s">
        <v>26</v>
      </c>
      <c r="K4" t="s">
        <v>26</v>
      </c>
      <c r="L4" t="s">
        <v>26</v>
      </c>
      <c r="M4" t="s">
        <v>26</v>
      </c>
      <c r="N4" t="s">
        <v>26</v>
      </c>
      <c r="O4" t="s">
        <v>26</v>
      </c>
      <c r="P4" t="s">
        <v>26</v>
      </c>
      <c r="Q4" t="s">
        <v>26</v>
      </c>
      <c r="R4" t="s">
        <v>26</v>
      </c>
      <c r="S4" t="s">
        <v>26</v>
      </c>
    </row>
    <row r="5" spans="1:19" x14ac:dyDescent="0.35">
      <c r="A5" t="s">
        <v>33</v>
      </c>
      <c r="B5">
        <v>5</v>
      </c>
      <c r="C5" t="s">
        <v>188</v>
      </c>
      <c r="D5">
        <v>120</v>
      </c>
      <c r="E5" t="s">
        <v>189</v>
      </c>
      <c r="G5" t="s">
        <v>164</v>
      </c>
      <c r="H5">
        <v>250</v>
      </c>
      <c r="I5" t="s">
        <v>178</v>
      </c>
      <c r="J5" t="s">
        <v>26</v>
      </c>
      <c r="K5">
        <v>3</v>
      </c>
      <c r="L5">
        <v>1</v>
      </c>
      <c r="M5" t="s">
        <v>25</v>
      </c>
      <c r="N5">
        <v>21</v>
      </c>
      <c r="O5" t="s">
        <v>30</v>
      </c>
      <c r="P5" t="s">
        <v>25</v>
      </c>
      <c r="Q5">
        <v>12</v>
      </c>
      <c r="R5">
        <v>200</v>
      </c>
      <c r="S5" t="s">
        <v>31</v>
      </c>
    </row>
    <row r="6" spans="1:19" x14ac:dyDescent="0.35">
      <c r="A6" t="s">
        <v>34</v>
      </c>
      <c r="B6">
        <v>6</v>
      </c>
      <c r="C6" t="s">
        <v>188</v>
      </c>
      <c r="D6">
        <v>120</v>
      </c>
      <c r="E6" t="s">
        <v>189</v>
      </c>
      <c r="G6" t="s">
        <v>164</v>
      </c>
      <c r="H6">
        <v>950</v>
      </c>
      <c r="I6" t="s">
        <v>178</v>
      </c>
      <c r="J6" t="s">
        <v>26</v>
      </c>
      <c r="K6">
        <v>3</v>
      </c>
      <c r="L6">
        <v>1</v>
      </c>
      <c r="M6" t="s">
        <v>25</v>
      </c>
      <c r="N6" t="s">
        <v>26</v>
      </c>
      <c r="O6" t="s">
        <v>25</v>
      </c>
      <c r="P6" t="s">
        <v>25</v>
      </c>
      <c r="Q6">
        <v>10</v>
      </c>
      <c r="R6">
        <v>250</v>
      </c>
      <c r="S6" t="s">
        <v>31</v>
      </c>
    </row>
    <row r="7" spans="1:19" x14ac:dyDescent="0.35">
      <c r="A7" t="s">
        <v>35</v>
      </c>
      <c r="B7">
        <v>8</v>
      </c>
      <c r="C7" t="s">
        <v>188</v>
      </c>
      <c r="D7">
        <v>120</v>
      </c>
      <c r="E7" t="s">
        <v>189</v>
      </c>
      <c r="G7" t="s">
        <v>25</v>
      </c>
      <c r="H7" t="s">
        <v>26</v>
      </c>
      <c r="I7" t="s">
        <v>26</v>
      </c>
      <c r="J7" t="s">
        <v>26</v>
      </c>
      <c r="K7" t="s">
        <v>26</v>
      </c>
      <c r="L7" t="s">
        <v>26</v>
      </c>
      <c r="M7" t="s">
        <v>26</v>
      </c>
      <c r="N7" t="s">
        <v>26</v>
      </c>
      <c r="O7" t="s">
        <v>26</v>
      </c>
      <c r="P7" t="s">
        <v>26</v>
      </c>
      <c r="Q7" t="s">
        <v>26</v>
      </c>
      <c r="R7" t="s">
        <v>26</v>
      </c>
      <c r="S7" t="s">
        <v>26</v>
      </c>
    </row>
    <row r="8" spans="1:19" x14ac:dyDescent="0.35">
      <c r="A8" t="s">
        <v>36</v>
      </c>
      <c r="B8">
        <v>9</v>
      </c>
      <c r="C8" t="s">
        <v>188</v>
      </c>
      <c r="D8">
        <v>120</v>
      </c>
      <c r="E8" t="s">
        <v>189</v>
      </c>
      <c r="G8" t="s">
        <v>164</v>
      </c>
      <c r="H8">
        <v>190</v>
      </c>
      <c r="I8" t="s">
        <v>25</v>
      </c>
      <c r="J8" t="s">
        <v>26</v>
      </c>
      <c r="K8">
        <v>0</v>
      </c>
      <c r="L8">
        <v>1</v>
      </c>
      <c r="M8" t="s">
        <v>25</v>
      </c>
      <c r="N8" t="s">
        <v>26</v>
      </c>
      <c r="O8" t="s">
        <v>25</v>
      </c>
      <c r="P8" t="s">
        <v>25</v>
      </c>
      <c r="Q8">
        <v>3</v>
      </c>
      <c r="R8">
        <v>380</v>
      </c>
      <c r="S8" t="s">
        <v>31</v>
      </c>
    </row>
    <row r="9" spans="1:19" x14ac:dyDescent="0.35">
      <c r="A9" t="s">
        <v>37</v>
      </c>
      <c r="B9">
        <v>10</v>
      </c>
      <c r="C9" t="s">
        <v>188</v>
      </c>
      <c r="D9">
        <v>120</v>
      </c>
      <c r="E9" t="s">
        <v>189</v>
      </c>
      <c r="G9" t="s">
        <v>25</v>
      </c>
      <c r="H9" t="s">
        <v>26</v>
      </c>
      <c r="I9" t="s">
        <v>26</v>
      </c>
      <c r="J9" t="s">
        <v>26</v>
      </c>
      <c r="K9" t="s">
        <v>26</v>
      </c>
      <c r="L9" t="s">
        <v>26</v>
      </c>
      <c r="M9" t="s">
        <v>26</v>
      </c>
      <c r="N9" t="s">
        <v>26</v>
      </c>
      <c r="O9" t="s">
        <v>26</v>
      </c>
      <c r="P9" t="s">
        <v>26</v>
      </c>
      <c r="Q9" t="s">
        <v>26</v>
      </c>
      <c r="R9" t="s">
        <v>26</v>
      </c>
      <c r="S9" t="s">
        <v>26</v>
      </c>
    </row>
    <row r="10" spans="1:19" x14ac:dyDescent="0.35">
      <c r="A10" t="s">
        <v>38</v>
      </c>
      <c r="B10">
        <v>11</v>
      </c>
      <c r="C10" t="s">
        <v>188</v>
      </c>
      <c r="D10">
        <v>120</v>
      </c>
      <c r="E10" t="s">
        <v>189</v>
      </c>
      <c r="G10" t="s">
        <v>23</v>
      </c>
      <c r="H10">
        <v>175</v>
      </c>
      <c r="I10" t="s">
        <v>178</v>
      </c>
      <c r="J10" t="s">
        <v>26</v>
      </c>
      <c r="K10">
        <v>3</v>
      </c>
      <c r="L10">
        <v>1</v>
      </c>
      <c r="M10" t="s">
        <v>25</v>
      </c>
      <c r="N10">
        <v>18</v>
      </c>
      <c r="O10" t="s">
        <v>25</v>
      </c>
      <c r="P10" t="s">
        <v>25</v>
      </c>
      <c r="Q10">
        <v>10</v>
      </c>
      <c r="R10">
        <v>120</v>
      </c>
      <c r="S10" t="s">
        <v>31</v>
      </c>
    </row>
    <row r="11" spans="1:19" x14ac:dyDescent="0.35">
      <c r="A11" t="s">
        <v>39</v>
      </c>
      <c r="B11">
        <v>12</v>
      </c>
      <c r="C11" t="s">
        <v>188</v>
      </c>
      <c r="D11">
        <v>120</v>
      </c>
      <c r="E11" t="s">
        <v>189</v>
      </c>
      <c r="G11" t="s">
        <v>164</v>
      </c>
      <c r="H11">
        <v>30</v>
      </c>
      <c r="I11" t="s">
        <v>178</v>
      </c>
      <c r="J11" t="s">
        <v>26</v>
      </c>
      <c r="K11">
        <v>3</v>
      </c>
      <c r="L11">
        <v>1</v>
      </c>
      <c r="M11" t="s">
        <v>25</v>
      </c>
      <c r="N11" t="s">
        <v>26</v>
      </c>
      <c r="O11" t="s">
        <v>25</v>
      </c>
      <c r="P11" t="s">
        <v>25</v>
      </c>
      <c r="Q11">
        <v>20</v>
      </c>
      <c r="R11">
        <v>75</v>
      </c>
      <c r="S11" t="s">
        <v>27</v>
      </c>
    </row>
    <row r="12" spans="1:19" x14ac:dyDescent="0.35">
      <c r="A12" t="s">
        <v>40</v>
      </c>
      <c r="B12">
        <v>13</v>
      </c>
      <c r="C12" t="s">
        <v>188</v>
      </c>
      <c r="D12">
        <v>120</v>
      </c>
      <c r="E12" t="s">
        <v>189</v>
      </c>
      <c r="G12" t="s">
        <v>164</v>
      </c>
      <c r="H12">
        <v>50</v>
      </c>
      <c r="I12" t="s">
        <v>109</v>
      </c>
      <c r="J12" t="s">
        <v>26</v>
      </c>
      <c r="K12">
        <v>4</v>
      </c>
      <c r="L12">
        <v>1</v>
      </c>
      <c r="M12" t="s">
        <v>25</v>
      </c>
      <c r="N12">
        <v>21</v>
      </c>
      <c r="O12" t="s">
        <v>25</v>
      </c>
      <c r="P12" t="s">
        <v>25</v>
      </c>
      <c r="Q12">
        <v>12</v>
      </c>
      <c r="R12">
        <v>90</v>
      </c>
      <c r="S12" t="s">
        <v>27</v>
      </c>
    </row>
    <row r="13" spans="1:19" x14ac:dyDescent="0.35">
      <c r="A13" t="s">
        <v>41</v>
      </c>
      <c r="B13">
        <v>15</v>
      </c>
      <c r="C13" t="s">
        <v>188</v>
      </c>
      <c r="D13">
        <v>120</v>
      </c>
      <c r="E13" t="s">
        <v>189</v>
      </c>
      <c r="G13" t="s">
        <v>25</v>
      </c>
      <c r="H13" t="s">
        <v>26</v>
      </c>
      <c r="I13" t="s">
        <v>26</v>
      </c>
      <c r="J13" t="s">
        <v>26</v>
      </c>
      <c r="K13" t="s">
        <v>26</v>
      </c>
      <c r="L13" t="s">
        <v>26</v>
      </c>
      <c r="M13" t="s">
        <v>26</v>
      </c>
      <c r="N13" t="s">
        <v>26</v>
      </c>
      <c r="O13" t="s">
        <v>26</v>
      </c>
      <c r="P13" t="s">
        <v>26</v>
      </c>
      <c r="Q13" t="s">
        <v>26</v>
      </c>
      <c r="R13" t="s">
        <v>26</v>
      </c>
      <c r="S13" t="s">
        <v>26</v>
      </c>
    </row>
    <row r="14" spans="1:19" x14ac:dyDescent="0.35">
      <c r="A14" t="s">
        <v>42</v>
      </c>
      <c r="B14">
        <v>16</v>
      </c>
      <c r="C14" t="s">
        <v>188</v>
      </c>
      <c r="D14">
        <v>120</v>
      </c>
      <c r="E14" t="s">
        <v>189</v>
      </c>
      <c r="G14" t="s">
        <v>25</v>
      </c>
      <c r="H14" t="s">
        <v>26</v>
      </c>
      <c r="I14" t="s">
        <v>26</v>
      </c>
      <c r="J14" t="s">
        <v>26</v>
      </c>
      <c r="K14" t="s">
        <v>26</v>
      </c>
      <c r="L14" t="s">
        <v>26</v>
      </c>
      <c r="M14" t="s">
        <v>26</v>
      </c>
      <c r="N14" t="s">
        <v>26</v>
      </c>
      <c r="O14" t="s">
        <v>26</v>
      </c>
      <c r="P14" t="s">
        <v>26</v>
      </c>
      <c r="Q14" t="s">
        <v>26</v>
      </c>
      <c r="R14" t="s">
        <v>26</v>
      </c>
      <c r="S14" t="s">
        <v>26</v>
      </c>
    </row>
    <row r="15" spans="1:19" x14ac:dyDescent="0.35">
      <c r="A15" t="s">
        <v>43</v>
      </c>
      <c r="B15">
        <v>17</v>
      </c>
      <c r="C15" t="s">
        <v>188</v>
      </c>
      <c r="D15">
        <v>120</v>
      </c>
      <c r="E15" t="s">
        <v>189</v>
      </c>
      <c r="G15" t="s">
        <v>164</v>
      </c>
      <c r="H15">
        <v>200</v>
      </c>
      <c r="I15" t="s">
        <v>178</v>
      </c>
      <c r="J15" t="s">
        <v>26</v>
      </c>
      <c r="K15">
        <v>3</v>
      </c>
      <c r="L15">
        <v>1</v>
      </c>
      <c r="M15" t="s">
        <v>25</v>
      </c>
      <c r="N15" t="s">
        <v>26</v>
      </c>
      <c r="O15" t="s">
        <v>25</v>
      </c>
      <c r="P15" t="s">
        <v>25</v>
      </c>
      <c r="Q15">
        <v>0</v>
      </c>
      <c r="R15">
        <v>60</v>
      </c>
      <c r="S15" t="s">
        <v>27</v>
      </c>
    </row>
    <row r="16" spans="1:19" x14ac:dyDescent="0.35">
      <c r="A16" t="s">
        <v>44</v>
      </c>
      <c r="B16">
        <v>18</v>
      </c>
      <c r="C16" t="s">
        <v>188</v>
      </c>
      <c r="D16">
        <v>120</v>
      </c>
      <c r="E16" t="s">
        <v>189</v>
      </c>
      <c r="G16" t="s">
        <v>164</v>
      </c>
      <c r="H16">
        <v>100</v>
      </c>
      <c r="I16" t="s">
        <v>178</v>
      </c>
      <c r="J16" t="s">
        <v>26</v>
      </c>
      <c r="K16">
        <v>3</v>
      </c>
      <c r="L16">
        <v>1</v>
      </c>
      <c r="M16" t="s">
        <v>25</v>
      </c>
      <c r="N16" t="s">
        <v>26</v>
      </c>
      <c r="O16" t="s">
        <v>25</v>
      </c>
      <c r="P16" t="s">
        <v>25</v>
      </c>
      <c r="Q16">
        <v>12</v>
      </c>
      <c r="R16">
        <v>100</v>
      </c>
    </row>
    <row r="17" spans="1:19" x14ac:dyDescent="0.35">
      <c r="A17" t="s">
        <v>45</v>
      </c>
      <c r="B17">
        <v>19</v>
      </c>
      <c r="C17" t="s">
        <v>188</v>
      </c>
      <c r="D17">
        <v>120</v>
      </c>
      <c r="E17" t="s">
        <v>189</v>
      </c>
      <c r="G17" t="s">
        <v>164</v>
      </c>
      <c r="H17">
        <v>275</v>
      </c>
      <c r="I17" t="s">
        <v>178</v>
      </c>
      <c r="J17" t="s">
        <v>26</v>
      </c>
      <c r="K17">
        <v>3</v>
      </c>
      <c r="L17">
        <v>1</v>
      </c>
      <c r="M17" t="s">
        <v>25</v>
      </c>
      <c r="N17" t="s">
        <v>26</v>
      </c>
      <c r="O17" t="s">
        <v>25</v>
      </c>
      <c r="P17" t="s">
        <v>25</v>
      </c>
      <c r="Q17">
        <v>10</v>
      </c>
      <c r="R17">
        <v>275</v>
      </c>
      <c r="S17" t="s">
        <v>31</v>
      </c>
    </row>
    <row r="18" spans="1:19" x14ac:dyDescent="0.35">
      <c r="A18" t="s">
        <v>46</v>
      </c>
      <c r="B18">
        <v>20</v>
      </c>
      <c r="C18" t="s">
        <v>188</v>
      </c>
      <c r="D18">
        <v>120</v>
      </c>
      <c r="E18" t="s">
        <v>189</v>
      </c>
      <c r="G18" t="s">
        <v>25</v>
      </c>
      <c r="H18" t="s">
        <v>26</v>
      </c>
      <c r="I18" t="s">
        <v>26</v>
      </c>
      <c r="J18" t="s">
        <v>26</v>
      </c>
      <c r="K18" t="s">
        <v>26</v>
      </c>
      <c r="L18" t="s">
        <v>26</v>
      </c>
      <c r="M18" t="s">
        <v>26</v>
      </c>
      <c r="N18" t="s">
        <v>26</v>
      </c>
      <c r="O18" t="s">
        <v>26</v>
      </c>
      <c r="P18" t="s">
        <v>26</v>
      </c>
      <c r="Q18" t="s">
        <v>26</v>
      </c>
      <c r="R18" t="s">
        <v>26</v>
      </c>
      <c r="S18" t="s">
        <v>26</v>
      </c>
    </row>
    <row r="19" spans="1:19" x14ac:dyDescent="0.35">
      <c r="A19" t="s">
        <v>47</v>
      </c>
      <c r="B19">
        <v>21</v>
      </c>
      <c r="C19" t="s">
        <v>188</v>
      </c>
      <c r="D19">
        <v>120</v>
      </c>
      <c r="E19" t="s">
        <v>189</v>
      </c>
      <c r="G19" t="s">
        <v>164</v>
      </c>
      <c r="H19">
        <v>350</v>
      </c>
      <c r="I19" t="s">
        <v>109</v>
      </c>
      <c r="J19" t="s">
        <v>26</v>
      </c>
      <c r="K19">
        <v>4</v>
      </c>
      <c r="L19">
        <v>1</v>
      </c>
      <c r="M19" t="s">
        <v>25</v>
      </c>
      <c r="N19" t="s">
        <v>26</v>
      </c>
      <c r="O19" t="s">
        <v>25</v>
      </c>
      <c r="P19" t="s">
        <v>25</v>
      </c>
      <c r="Q19">
        <v>12</v>
      </c>
      <c r="R19">
        <v>400</v>
      </c>
      <c r="S19" t="s">
        <v>31</v>
      </c>
    </row>
    <row r="20" spans="1:19" x14ac:dyDescent="0.35">
      <c r="A20" t="s">
        <v>48</v>
      </c>
      <c r="B20">
        <v>22</v>
      </c>
      <c r="C20" t="s">
        <v>188</v>
      </c>
      <c r="D20">
        <v>120</v>
      </c>
      <c r="E20" t="s">
        <v>189</v>
      </c>
      <c r="G20" t="s">
        <v>23</v>
      </c>
      <c r="H20">
        <v>150</v>
      </c>
      <c r="I20" t="s">
        <v>178</v>
      </c>
      <c r="J20" t="s">
        <v>26</v>
      </c>
      <c r="K20">
        <v>3</v>
      </c>
      <c r="L20">
        <v>1</v>
      </c>
      <c r="M20" t="s">
        <v>25</v>
      </c>
      <c r="N20" t="s">
        <v>26</v>
      </c>
      <c r="O20" t="s">
        <v>25</v>
      </c>
      <c r="P20" t="s">
        <v>25</v>
      </c>
      <c r="Q20">
        <v>10</v>
      </c>
      <c r="R20">
        <v>300</v>
      </c>
      <c r="S20" t="s">
        <v>31</v>
      </c>
    </row>
    <row r="21" spans="1:19" x14ac:dyDescent="0.35">
      <c r="A21" t="s">
        <v>49</v>
      </c>
      <c r="B21">
        <v>23</v>
      </c>
      <c r="C21" t="s">
        <v>188</v>
      </c>
      <c r="D21">
        <v>120</v>
      </c>
      <c r="E21" t="s">
        <v>189</v>
      </c>
      <c r="G21" t="s">
        <v>164</v>
      </c>
      <c r="H21">
        <v>141</v>
      </c>
      <c r="I21" t="s">
        <v>109</v>
      </c>
      <c r="J21" t="s">
        <v>26</v>
      </c>
      <c r="K21">
        <v>4</v>
      </c>
      <c r="L21">
        <v>1</v>
      </c>
      <c r="M21" t="s">
        <v>25</v>
      </c>
      <c r="N21" t="s">
        <v>26</v>
      </c>
      <c r="O21" t="s">
        <v>25</v>
      </c>
      <c r="P21" t="s">
        <v>25</v>
      </c>
      <c r="Q21">
        <v>0</v>
      </c>
      <c r="R21">
        <v>140</v>
      </c>
      <c r="S21" t="s">
        <v>31</v>
      </c>
    </row>
    <row r="22" spans="1:19" x14ac:dyDescent="0.35">
      <c r="A22" t="s">
        <v>50</v>
      </c>
      <c r="B22">
        <v>24</v>
      </c>
      <c r="C22" t="s">
        <v>188</v>
      </c>
      <c r="D22">
        <v>120</v>
      </c>
      <c r="E22" t="s">
        <v>189</v>
      </c>
      <c r="G22" t="s">
        <v>164</v>
      </c>
      <c r="H22">
        <v>111</v>
      </c>
      <c r="I22" t="s">
        <v>178</v>
      </c>
      <c r="J22" t="s">
        <v>26</v>
      </c>
      <c r="K22">
        <v>3</v>
      </c>
      <c r="L22">
        <v>1</v>
      </c>
      <c r="M22" t="s">
        <v>25</v>
      </c>
      <c r="N22">
        <v>18</v>
      </c>
      <c r="O22" t="s">
        <v>30</v>
      </c>
      <c r="P22" t="s">
        <v>25</v>
      </c>
      <c r="Q22">
        <v>10</v>
      </c>
      <c r="R22">
        <v>76</v>
      </c>
      <c r="S22" t="s">
        <v>31</v>
      </c>
    </row>
    <row r="23" spans="1:19" x14ac:dyDescent="0.35">
      <c r="A23" t="s">
        <v>51</v>
      </c>
      <c r="B23">
        <v>25</v>
      </c>
      <c r="C23" t="s">
        <v>188</v>
      </c>
      <c r="D23">
        <v>120</v>
      </c>
      <c r="E23" t="s">
        <v>189</v>
      </c>
      <c r="G23" t="s">
        <v>25</v>
      </c>
      <c r="H23" t="s">
        <v>26</v>
      </c>
      <c r="I23" t="s">
        <v>26</v>
      </c>
      <c r="J23" t="s">
        <v>26</v>
      </c>
      <c r="K23" t="s">
        <v>26</v>
      </c>
      <c r="L23" t="s">
        <v>26</v>
      </c>
      <c r="M23" t="s">
        <v>26</v>
      </c>
      <c r="N23" t="s">
        <v>26</v>
      </c>
      <c r="O23" t="s">
        <v>26</v>
      </c>
      <c r="P23" t="s">
        <v>26</v>
      </c>
      <c r="Q23" t="s">
        <v>26</v>
      </c>
      <c r="R23" t="s">
        <v>26</v>
      </c>
      <c r="S23" t="s">
        <v>26</v>
      </c>
    </row>
    <row r="24" spans="1:19" x14ac:dyDescent="0.35">
      <c r="A24" t="s">
        <v>52</v>
      </c>
      <c r="B24">
        <v>26</v>
      </c>
      <c r="C24" t="s">
        <v>188</v>
      </c>
      <c r="D24">
        <v>120</v>
      </c>
      <c r="E24" t="s">
        <v>189</v>
      </c>
      <c r="G24" t="s">
        <v>25</v>
      </c>
      <c r="H24" t="s">
        <v>26</v>
      </c>
      <c r="I24" t="s">
        <v>26</v>
      </c>
      <c r="J24" t="s">
        <v>26</v>
      </c>
      <c r="K24" t="s">
        <v>26</v>
      </c>
      <c r="L24" t="s">
        <v>26</v>
      </c>
      <c r="M24" t="s">
        <v>26</v>
      </c>
      <c r="N24" t="s">
        <v>26</v>
      </c>
      <c r="O24" t="s">
        <v>26</v>
      </c>
      <c r="P24" t="s">
        <v>26</v>
      </c>
      <c r="Q24" t="s">
        <v>26</v>
      </c>
      <c r="R24" t="s">
        <v>26</v>
      </c>
      <c r="S24" t="s">
        <v>26</v>
      </c>
    </row>
    <row r="25" spans="1:19" x14ac:dyDescent="0.35">
      <c r="A25" t="s">
        <v>53</v>
      </c>
      <c r="B25">
        <v>27</v>
      </c>
      <c r="C25" t="s">
        <v>188</v>
      </c>
      <c r="D25">
        <v>120</v>
      </c>
      <c r="E25" t="s">
        <v>189</v>
      </c>
      <c r="G25" t="s">
        <v>164</v>
      </c>
      <c r="H25">
        <v>120</v>
      </c>
      <c r="I25" t="s">
        <v>109</v>
      </c>
      <c r="J25" t="s">
        <v>26</v>
      </c>
      <c r="K25">
        <v>4</v>
      </c>
      <c r="L25">
        <v>1</v>
      </c>
      <c r="M25" t="s">
        <v>25</v>
      </c>
      <c r="N25" t="s">
        <v>26</v>
      </c>
      <c r="O25" t="s">
        <v>25</v>
      </c>
      <c r="P25" t="s">
        <v>25</v>
      </c>
      <c r="Q25">
        <v>24</v>
      </c>
      <c r="R25">
        <v>120</v>
      </c>
      <c r="S25" t="s">
        <v>31</v>
      </c>
    </row>
    <row r="26" spans="1:19" x14ac:dyDescent="0.35">
      <c r="A26" t="s">
        <v>54</v>
      </c>
      <c r="B26">
        <v>28</v>
      </c>
      <c r="C26" t="s">
        <v>188</v>
      </c>
      <c r="D26">
        <v>120</v>
      </c>
      <c r="E26" t="s">
        <v>189</v>
      </c>
      <c r="G26" t="s">
        <v>164</v>
      </c>
      <c r="H26">
        <v>175</v>
      </c>
      <c r="I26" t="s">
        <v>109</v>
      </c>
      <c r="J26" t="s">
        <v>26</v>
      </c>
      <c r="K26">
        <v>4</v>
      </c>
      <c r="L26">
        <v>1</v>
      </c>
      <c r="M26" t="s">
        <v>25</v>
      </c>
      <c r="N26" t="s">
        <v>26</v>
      </c>
      <c r="O26" t="s">
        <v>30</v>
      </c>
      <c r="P26" t="s">
        <v>25</v>
      </c>
      <c r="Q26">
        <v>12</v>
      </c>
      <c r="R26">
        <v>250</v>
      </c>
      <c r="S26" t="s">
        <v>31</v>
      </c>
    </row>
    <row r="27" spans="1:19" x14ac:dyDescent="0.35">
      <c r="A27" t="s">
        <v>55</v>
      </c>
      <c r="B27">
        <v>29</v>
      </c>
      <c r="C27" t="s">
        <v>188</v>
      </c>
      <c r="D27">
        <v>120</v>
      </c>
      <c r="E27" t="s">
        <v>189</v>
      </c>
      <c r="G27" t="s">
        <v>164</v>
      </c>
      <c r="H27">
        <v>50</v>
      </c>
      <c r="I27" t="s">
        <v>178</v>
      </c>
      <c r="J27" t="s">
        <v>26</v>
      </c>
      <c r="K27">
        <v>3</v>
      </c>
      <c r="L27">
        <v>1</v>
      </c>
      <c r="M27" t="s">
        <v>30</v>
      </c>
      <c r="N27" t="s">
        <v>26</v>
      </c>
      <c r="O27" t="s">
        <v>25</v>
      </c>
      <c r="P27" t="s">
        <v>25</v>
      </c>
      <c r="Q27">
        <v>10</v>
      </c>
      <c r="R27">
        <v>50</v>
      </c>
      <c r="S27" t="s">
        <v>31</v>
      </c>
    </row>
    <row r="28" spans="1:19" x14ac:dyDescent="0.35">
      <c r="A28" t="s">
        <v>56</v>
      </c>
      <c r="B28">
        <v>30</v>
      </c>
      <c r="C28" t="s">
        <v>188</v>
      </c>
      <c r="D28">
        <v>120</v>
      </c>
      <c r="E28" t="s">
        <v>189</v>
      </c>
      <c r="G28" t="s">
        <v>25</v>
      </c>
      <c r="H28" t="s">
        <v>26</v>
      </c>
      <c r="I28" t="s">
        <v>26</v>
      </c>
      <c r="J28" t="s">
        <v>26</v>
      </c>
      <c r="K28" t="s">
        <v>26</v>
      </c>
      <c r="L28" t="s">
        <v>26</v>
      </c>
      <c r="M28" t="s">
        <v>26</v>
      </c>
      <c r="N28" t="s">
        <v>26</v>
      </c>
      <c r="O28" t="s">
        <v>26</v>
      </c>
      <c r="P28" t="s">
        <v>26</v>
      </c>
      <c r="Q28" t="s">
        <v>26</v>
      </c>
      <c r="R28" t="s">
        <v>26</v>
      </c>
      <c r="S28" t="s">
        <v>26</v>
      </c>
    </row>
    <row r="29" spans="1:19" x14ac:dyDescent="0.35">
      <c r="A29" t="s">
        <v>57</v>
      </c>
      <c r="B29">
        <v>31</v>
      </c>
      <c r="C29" t="s">
        <v>188</v>
      </c>
      <c r="D29">
        <v>120</v>
      </c>
      <c r="E29" t="s">
        <v>189</v>
      </c>
      <c r="G29" t="s">
        <v>25</v>
      </c>
      <c r="H29" t="s">
        <v>26</v>
      </c>
      <c r="I29" t="s">
        <v>26</v>
      </c>
      <c r="J29" t="s">
        <v>26</v>
      </c>
      <c r="K29" t="s">
        <v>26</v>
      </c>
      <c r="L29" t="s">
        <v>26</v>
      </c>
      <c r="M29" t="s">
        <v>26</v>
      </c>
      <c r="N29" t="s">
        <v>26</v>
      </c>
      <c r="O29" t="s">
        <v>26</v>
      </c>
      <c r="P29" t="s">
        <v>26</v>
      </c>
      <c r="Q29" t="s">
        <v>26</v>
      </c>
      <c r="R29" t="s">
        <v>26</v>
      </c>
      <c r="S29" t="s">
        <v>26</v>
      </c>
    </row>
    <row r="30" spans="1:19" x14ac:dyDescent="0.35">
      <c r="A30" t="s">
        <v>58</v>
      </c>
      <c r="B30">
        <v>32</v>
      </c>
      <c r="C30" t="s">
        <v>188</v>
      </c>
      <c r="D30">
        <v>120</v>
      </c>
      <c r="E30" t="s">
        <v>189</v>
      </c>
      <c r="G30" t="s">
        <v>23</v>
      </c>
      <c r="H30">
        <v>150</v>
      </c>
      <c r="I30" t="s">
        <v>178</v>
      </c>
      <c r="J30" t="s">
        <v>26</v>
      </c>
      <c r="K30">
        <v>3</v>
      </c>
      <c r="L30">
        <v>1</v>
      </c>
      <c r="M30" t="s">
        <v>25</v>
      </c>
      <c r="N30" t="s">
        <v>26</v>
      </c>
      <c r="O30" t="s">
        <v>30</v>
      </c>
      <c r="P30" t="s">
        <v>25</v>
      </c>
      <c r="Q30">
        <v>16</v>
      </c>
      <c r="R30">
        <v>360</v>
      </c>
      <c r="S30" t="s">
        <v>27</v>
      </c>
    </row>
    <row r="31" spans="1:19" x14ac:dyDescent="0.35">
      <c r="A31" t="s">
        <v>59</v>
      </c>
      <c r="B31">
        <v>33</v>
      </c>
      <c r="C31" t="s">
        <v>188</v>
      </c>
      <c r="D31">
        <v>120</v>
      </c>
      <c r="E31" t="s">
        <v>189</v>
      </c>
      <c r="G31" t="s">
        <v>25</v>
      </c>
      <c r="H31" t="s">
        <v>26</v>
      </c>
      <c r="I31" t="s">
        <v>26</v>
      </c>
      <c r="J31" t="s">
        <v>26</v>
      </c>
      <c r="K31" t="s">
        <v>26</v>
      </c>
      <c r="L31" t="s">
        <v>26</v>
      </c>
      <c r="M31" t="s">
        <v>26</v>
      </c>
      <c r="N31" t="s">
        <v>26</v>
      </c>
      <c r="O31" t="s">
        <v>26</v>
      </c>
      <c r="P31" t="s">
        <v>26</v>
      </c>
      <c r="Q31" t="s">
        <v>26</v>
      </c>
      <c r="R31" t="s">
        <v>26</v>
      </c>
      <c r="S31" t="s">
        <v>26</v>
      </c>
    </row>
    <row r="32" spans="1:19" x14ac:dyDescent="0.35">
      <c r="A32" t="s">
        <v>60</v>
      </c>
      <c r="B32">
        <v>34</v>
      </c>
      <c r="C32" t="s">
        <v>188</v>
      </c>
      <c r="D32">
        <v>120</v>
      </c>
      <c r="E32" t="s">
        <v>189</v>
      </c>
      <c r="G32" t="s">
        <v>164</v>
      </c>
      <c r="H32">
        <v>285</v>
      </c>
      <c r="I32" t="s">
        <v>178</v>
      </c>
      <c r="J32" t="s">
        <v>26</v>
      </c>
      <c r="K32">
        <v>3</v>
      </c>
      <c r="L32">
        <v>1</v>
      </c>
      <c r="M32" t="s">
        <v>30</v>
      </c>
      <c r="N32" t="s">
        <v>26</v>
      </c>
      <c r="O32" t="s">
        <v>30</v>
      </c>
      <c r="P32" t="s">
        <v>25</v>
      </c>
      <c r="Q32">
        <v>12</v>
      </c>
      <c r="R32">
        <v>160</v>
      </c>
      <c r="S32" t="s">
        <v>31</v>
      </c>
    </row>
    <row r="33" spans="1:19" x14ac:dyDescent="0.35">
      <c r="A33" t="s">
        <v>61</v>
      </c>
      <c r="B33">
        <v>35</v>
      </c>
      <c r="C33" t="s">
        <v>188</v>
      </c>
      <c r="D33">
        <v>120</v>
      </c>
      <c r="E33" t="s">
        <v>189</v>
      </c>
      <c r="G33" t="s">
        <v>23</v>
      </c>
      <c r="H33">
        <v>300</v>
      </c>
      <c r="I33" t="s">
        <v>178</v>
      </c>
      <c r="J33" t="s">
        <v>26</v>
      </c>
      <c r="K33">
        <v>3</v>
      </c>
      <c r="L33">
        <v>1</v>
      </c>
      <c r="M33" t="s">
        <v>25</v>
      </c>
      <c r="N33">
        <v>18</v>
      </c>
      <c r="O33" t="s">
        <v>25</v>
      </c>
      <c r="P33" t="s">
        <v>25</v>
      </c>
      <c r="Q33">
        <v>16</v>
      </c>
      <c r="R33">
        <v>500</v>
      </c>
      <c r="S33" t="s">
        <v>31</v>
      </c>
    </row>
    <row r="34" spans="1:19" x14ac:dyDescent="0.35">
      <c r="A34" t="s">
        <v>62</v>
      </c>
      <c r="B34">
        <v>36</v>
      </c>
      <c r="C34" t="s">
        <v>188</v>
      </c>
      <c r="D34">
        <v>120</v>
      </c>
      <c r="E34" t="s">
        <v>189</v>
      </c>
      <c r="G34" t="s">
        <v>164</v>
      </c>
      <c r="H34">
        <v>377</v>
      </c>
      <c r="I34" t="s">
        <v>178</v>
      </c>
      <c r="J34" t="s">
        <v>26</v>
      </c>
      <c r="K34">
        <v>3</v>
      </c>
      <c r="L34">
        <v>2</v>
      </c>
      <c r="M34" t="s">
        <v>25</v>
      </c>
      <c r="N34">
        <v>21</v>
      </c>
      <c r="O34" t="s">
        <v>30</v>
      </c>
      <c r="P34" t="s">
        <v>25</v>
      </c>
      <c r="Q34">
        <v>0</v>
      </c>
      <c r="R34">
        <v>242</v>
      </c>
      <c r="S34" t="s">
        <v>31</v>
      </c>
    </row>
    <row r="35" spans="1:19" x14ac:dyDescent="0.35">
      <c r="A35" t="s">
        <v>63</v>
      </c>
      <c r="B35">
        <v>37</v>
      </c>
      <c r="C35" t="s">
        <v>188</v>
      </c>
      <c r="D35">
        <v>120</v>
      </c>
      <c r="E35" t="s">
        <v>189</v>
      </c>
      <c r="G35" t="s">
        <v>25</v>
      </c>
      <c r="H35" t="s">
        <v>26</v>
      </c>
      <c r="I35" t="s">
        <v>26</v>
      </c>
      <c r="J35" t="s">
        <v>26</v>
      </c>
      <c r="K35" t="s">
        <v>26</v>
      </c>
      <c r="L35" t="s">
        <v>26</v>
      </c>
      <c r="M35" t="s">
        <v>26</v>
      </c>
      <c r="N35" t="s">
        <v>26</v>
      </c>
      <c r="O35" t="s">
        <v>26</v>
      </c>
      <c r="P35" t="s">
        <v>26</v>
      </c>
      <c r="Q35" t="s">
        <v>26</v>
      </c>
      <c r="R35" t="s">
        <v>26</v>
      </c>
      <c r="S35" t="s">
        <v>26</v>
      </c>
    </row>
    <row r="36" spans="1:19" x14ac:dyDescent="0.35">
      <c r="A36" t="s">
        <v>64</v>
      </c>
      <c r="B36">
        <v>38</v>
      </c>
      <c r="C36" t="s">
        <v>188</v>
      </c>
      <c r="D36">
        <v>120</v>
      </c>
      <c r="E36" t="s">
        <v>189</v>
      </c>
      <c r="G36" t="s">
        <v>25</v>
      </c>
      <c r="H36" t="s">
        <v>26</v>
      </c>
      <c r="I36" t="s">
        <v>26</v>
      </c>
      <c r="J36" t="s">
        <v>26</v>
      </c>
      <c r="K36" t="s">
        <v>26</v>
      </c>
      <c r="L36" t="s">
        <v>26</v>
      </c>
      <c r="M36" t="s">
        <v>26</v>
      </c>
      <c r="N36" t="s">
        <v>26</v>
      </c>
      <c r="O36" t="s">
        <v>26</v>
      </c>
      <c r="P36" t="s">
        <v>26</v>
      </c>
      <c r="Q36" t="s">
        <v>26</v>
      </c>
      <c r="R36" t="s">
        <v>26</v>
      </c>
      <c r="S36" t="s">
        <v>26</v>
      </c>
    </row>
    <row r="37" spans="1:19" x14ac:dyDescent="0.35">
      <c r="A37" t="s">
        <v>65</v>
      </c>
      <c r="B37">
        <v>39</v>
      </c>
      <c r="C37" t="s">
        <v>188</v>
      </c>
      <c r="D37">
        <v>120</v>
      </c>
      <c r="E37" t="s">
        <v>189</v>
      </c>
      <c r="G37" t="s">
        <v>25</v>
      </c>
      <c r="H37" t="s">
        <v>26</v>
      </c>
      <c r="I37" t="s">
        <v>26</v>
      </c>
      <c r="J37" t="s">
        <v>26</v>
      </c>
      <c r="K37" t="s">
        <v>26</v>
      </c>
      <c r="L37" t="s">
        <v>26</v>
      </c>
      <c r="M37" t="s">
        <v>26</v>
      </c>
      <c r="N37" t="s">
        <v>26</v>
      </c>
      <c r="O37" t="s">
        <v>26</v>
      </c>
      <c r="P37" t="s">
        <v>26</v>
      </c>
      <c r="Q37" t="s">
        <v>26</v>
      </c>
      <c r="R37" t="s">
        <v>26</v>
      </c>
      <c r="S37" t="s">
        <v>26</v>
      </c>
    </row>
    <row r="38" spans="1:19" x14ac:dyDescent="0.35">
      <c r="A38" t="s">
        <v>66</v>
      </c>
      <c r="B38">
        <v>40</v>
      </c>
      <c r="C38" t="s">
        <v>188</v>
      </c>
      <c r="D38">
        <v>120</v>
      </c>
      <c r="E38" t="s">
        <v>189</v>
      </c>
      <c r="G38" t="s">
        <v>164</v>
      </c>
      <c r="H38">
        <v>425</v>
      </c>
      <c r="I38" t="s">
        <v>109</v>
      </c>
      <c r="J38" t="s">
        <v>26</v>
      </c>
      <c r="K38">
        <v>4</v>
      </c>
      <c r="L38">
        <v>2</v>
      </c>
      <c r="M38" t="s">
        <v>30</v>
      </c>
      <c r="N38" t="s">
        <v>26</v>
      </c>
      <c r="O38" t="s">
        <v>25</v>
      </c>
      <c r="P38" t="s">
        <v>25</v>
      </c>
      <c r="Q38">
        <v>24</v>
      </c>
      <c r="R38">
        <v>325</v>
      </c>
      <c r="S38" t="s">
        <v>31</v>
      </c>
    </row>
    <row r="39" spans="1:19" x14ac:dyDescent="0.35">
      <c r="A39" t="s">
        <v>67</v>
      </c>
      <c r="B39">
        <v>41</v>
      </c>
      <c r="C39" t="s">
        <v>188</v>
      </c>
      <c r="D39">
        <v>120</v>
      </c>
      <c r="E39" t="s">
        <v>189</v>
      </c>
      <c r="G39" t="s">
        <v>25</v>
      </c>
      <c r="H39" t="s">
        <v>26</v>
      </c>
      <c r="I39" t="s">
        <v>26</v>
      </c>
      <c r="J39" t="s">
        <v>26</v>
      </c>
      <c r="K39" t="s">
        <v>26</v>
      </c>
      <c r="L39" t="s">
        <v>26</v>
      </c>
      <c r="M39" t="s">
        <v>26</v>
      </c>
      <c r="N39" t="s">
        <v>26</v>
      </c>
      <c r="O39" t="s">
        <v>26</v>
      </c>
      <c r="P39" t="s">
        <v>26</v>
      </c>
      <c r="Q39" t="s">
        <v>26</v>
      </c>
      <c r="R39" t="s">
        <v>26</v>
      </c>
      <c r="S39" t="s">
        <v>26</v>
      </c>
    </row>
    <row r="40" spans="1:19" x14ac:dyDescent="0.35">
      <c r="A40" t="s">
        <v>68</v>
      </c>
      <c r="B40">
        <v>42</v>
      </c>
      <c r="C40" t="s">
        <v>188</v>
      </c>
      <c r="D40">
        <v>120</v>
      </c>
      <c r="E40" t="s">
        <v>189</v>
      </c>
      <c r="G40" t="s">
        <v>25</v>
      </c>
      <c r="H40" t="s">
        <v>26</v>
      </c>
      <c r="I40" t="s">
        <v>26</v>
      </c>
      <c r="J40" t="s">
        <v>26</v>
      </c>
      <c r="K40" t="s">
        <v>26</v>
      </c>
      <c r="L40" t="s">
        <v>26</v>
      </c>
      <c r="M40" t="s">
        <v>26</v>
      </c>
      <c r="N40" t="s">
        <v>26</v>
      </c>
      <c r="O40" t="s">
        <v>26</v>
      </c>
      <c r="P40" t="s">
        <v>26</v>
      </c>
      <c r="Q40" t="s">
        <v>26</v>
      </c>
      <c r="R40" t="s">
        <v>26</v>
      </c>
      <c r="S40" t="s">
        <v>26</v>
      </c>
    </row>
    <row r="41" spans="1:19" x14ac:dyDescent="0.35">
      <c r="A41" t="s">
        <v>69</v>
      </c>
      <c r="B41">
        <v>44</v>
      </c>
      <c r="C41" t="s">
        <v>188</v>
      </c>
      <c r="D41">
        <v>120</v>
      </c>
      <c r="E41" t="s">
        <v>189</v>
      </c>
      <c r="G41" t="s">
        <v>25</v>
      </c>
      <c r="H41" t="s">
        <v>26</v>
      </c>
      <c r="I41" t="s">
        <v>26</v>
      </c>
      <c r="J41" t="s">
        <v>26</v>
      </c>
      <c r="K41" t="s">
        <v>26</v>
      </c>
      <c r="L41" t="s">
        <v>26</v>
      </c>
      <c r="M41" t="s">
        <v>26</v>
      </c>
      <c r="N41" t="s">
        <v>26</v>
      </c>
      <c r="O41" t="s">
        <v>26</v>
      </c>
      <c r="P41" t="s">
        <v>26</v>
      </c>
      <c r="Q41" t="s">
        <v>26</v>
      </c>
      <c r="R41" t="s">
        <v>26</v>
      </c>
      <c r="S41" t="s">
        <v>26</v>
      </c>
    </row>
    <row r="42" spans="1:19" x14ac:dyDescent="0.35">
      <c r="A42" t="s">
        <v>70</v>
      </c>
      <c r="B42">
        <v>45</v>
      </c>
      <c r="C42" t="s">
        <v>188</v>
      </c>
      <c r="D42">
        <v>120</v>
      </c>
      <c r="E42" t="s">
        <v>189</v>
      </c>
      <c r="G42" t="s">
        <v>25</v>
      </c>
      <c r="H42" t="s">
        <v>26</v>
      </c>
      <c r="I42" t="s">
        <v>26</v>
      </c>
      <c r="J42" t="s">
        <v>26</v>
      </c>
      <c r="K42" t="s">
        <v>26</v>
      </c>
      <c r="L42" t="s">
        <v>26</v>
      </c>
      <c r="M42" t="s">
        <v>26</v>
      </c>
      <c r="N42" t="s">
        <v>26</v>
      </c>
      <c r="O42" t="s">
        <v>26</v>
      </c>
      <c r="P42" t="s">
        <v>26</v>
      </c>
      <c r="Q42" t="s">
        <v>26</v>
      </c>
      <c r="R42" t="s">
        <v>26</v>
      </c>
      <c r="S42" t="s">
        <v>26</v>
      </c>
    </row>
    <row r="43" spans="1:19" x14ac:dyDescent="0.35">
      <c r="A43" t="s">
        <v>71</v>
      </c>
      <c r="B43">
        <v>46</v>
      </c>
      <c r="C43" t="s">
        <v>188</v>
      </c>
      <c r="D43">
        <v>120</v>
      </c>
      <c r="E43" t="s">
        <v>189</v>
      </c>
      <c r="G43" t="s">
        <v>25</v>
      </c>
      <c r="H43" t="s">
        <v>26</v>
      </c>
      <c r="I43" t="s">
        <v>26</v>
      </c>
      <c r="J43" t="s">
        <v>26</v>
      </c>
      <c r="K43" t="s">
        <v>26</v>
      </c>
      <c r="L43" t="s">
        <v>26</v>
      </c>
      <c r="M43" t="s">
        <v>26</v>
      </c>
      <c r="N43" t="s">
        <v>26</v>
      </c>
      <c r="O43" t="s">
        <v>26</v>
      </c>
      <c r="P43" t="s">
        <v>26</v>
      </c>
      <c r="Q43" t="s">
        <v>26</v>
      </c>
      <c r="R43" t="s">
        <v>26</v>
      </c>
      <c r="S43" t="s">
        <v>26</v>
      </c>
    </row>
    <row r="44" spans="1:19" x14ac:dyDescent="0.35">
      <c r="A44" t="s">
        <v>72</v>
      </c>
      <c r="B44">
        <v>47</v>
      </c>
      <c r="C44" t="s">
        <v>188</v>
      </c>
      <c r="D44">
        <v>120</v>
      </c>
      <c r="E44" t="s">
        <v>189</v>
      </c>
      <c r="G44" t="s">
        <v>164</v>
      </c>
      <c r="H44">
        <v>55</v>
      </c>
      <c r="I44" t="s">
        <v>178</v>
      </c>
      <c r="J44" t="s">
        <v>26</v>
      </c>
      <c r="K44">
        <v>3</v>
      </c>
      <c r="L44">
        <v>1</v>
      </c>
      <c r="M44" t="s">
        <v>25</v>
      </c>
      <c r="N44">
        <v>21</v>
      </c>
      <c r="O44" t="s">
        <v>25</v>
      </c>
      <c r="P44" t="s">
        <v>25</v>
      </c>
      <c r="Q44">
        <v>24</v>
      </c>
      <c r="R44">
        <v>140</v>
      </c>
      <c r="S44" t="s">
        <v>31</v>
      </c>
    </row>
    <row r="45" spans="1:19" x14ac:dyDescent="0.35">
      <c r="A45" t="s">
        <v>73</v>
      </c>
      <c r="B45">
        <v>48</v>
      </c>
      <c r="C45" t="s">
        <v>188</v>
      </c>
      <c r="D45">
        <v>120</v>
      </c>
      <c r="E45" t="s">
        <v>189</v>
      </c>
      <c r="G45" t="s">
        <v>164</v>
      </c>
      <c r="H45">
        <v>100</v>
      </c>
      <c r="I45" t="s">
        <v>178</v>
      </c>
      <c r="J45" t="s">
        <v>26</v>
      </c>
      <c r="K45">
        <v>3</v>
      </c>
      <c r="L45">
        <v>1</v>
      </c>
      <c r="M45" t="s">
        <v>25</v>
      </c>
      <c r="N45" t="s">
        <v>26</v>
      </c>
      <c r="O45" t="s">
        <v>25</v>
      </c>
      <c r="P45" t="s">
        <v>25</v>
      </c>
      <c r="Q45">
        <v>24</v>
      </c>
      <c r="R45">
        <v>210</v>
      </c>
      <c r="S45" t="s">
        <v>31</v>
      </c>
    </row>
    <row r="46" spans="1:19" x14ac:dyDescent="0.35">
      <c r="A46" t="s">
        <v>74</v>
      </c>
      <c r="B46">
        <v>49</v>
      </c>
      <c r="C46" t="s">
        <v>188</v>
      </c>
      <c r="D46">
        <v>120</v>
      </c>
      <c r="E46" t="s">
        <v>189</v>
      </c>
      <c r="G46" t="s">
        <v>164</v>
      </c>
      <c r="H46">
        <v>70</v>
      </c>
      <c r="I46" t="s">
        <v>178</v>
      </c>
      <c r="J46" t="s">
        <v>26</v>
      </c>
      <c r="K46">
        <v>3</v>
      </c>
      <c r="L46">
        <v>1</v>
      </c>
      <c r="M46" t="s">
        <v>30</v>
      </c>
      <c r="N46" t="s">
        <v>26</v>
      </c>
      <c r="O46" t="s">
        <v>30</v>
      </c>
      <c r="P46" t="s">
        <v>25</v>
      </c>
      <c r="Q46">
        <v>20</v>
      </c>
      <c r="R46">
        <v>47</v>
      </c>
      <c r="S46" t="s">
        <v>27</v>
      </c>
    </row>
    <row r="47" spans="1:19" x14ac:dyDescent="0.35">
      <c r="A47" t="s">
        <v>75</v>
      </c>
      <c r="B47">
        <v>50</v>
      </c>
      <c r="C47" t="s">
        <v>188</v>
      </c>
      <c r="D47">
        <v>120</v>
      </c>
      <c r="E47" t="s">
        <v>189</v>
      </c>
      <c r="G47" t="s">
        <v>25</v>
      </c>
      <c r="H47" t="s">
        <v>26</v>
      </c>
      <c r="I47" t="s">
        <v>26</v>
      </c>
      <c r="J47" t="s">
        <v>26</v>
      </c>
      <c r="K47" t="s">
        <v>26</v>
      </c>
      <c r="L47" t="s">
        <v>26</v>
      </c>
      <c r="M47" t="s">
        <v>26</v>
      </c>
      <c r="N47" t="s">
        <v>26</v>
      </c>
      <c r="O47" t="s">
        <v>26</v>
      </c>
      <c r="P47" t="s">
        <v>26</v>
      </c>
      <c r="Q47" t="s">
        <v>26</v>
      </c>
      <c r="R47" t="s">
        <v>26</v>
      </c>
      <c r="S47" t="s">
        <v>26</v>
      </c>
    </row>
    <row r="48" spans="1:19" x14ac:dyDescent="0.35">
      <c r="A48" t="s">
        <v>76</v>
      </c>
      <c r="B48">
        <v>51</v>
      </c>
      <c r="C48" t="s">
        <v>188</v>
      </c>
      <c r="D48">
        <v>120</v>
      </c>
      <c r="E48" t="s">
        <v>189</v>
      </c>
      <c r="G48" t="s">
        <v>164</v>
      </c>
      <c r="H48">
        <v>45</v>
      </c>
      <c r="I48" t="s">
        <v>109</v>
      </c>
      <c r="J48" t="s">
        <v>26</v>
      </c>
      <c r="K48">
        <v>4</v>
      </c>
      <c r="L48">
        <v>2</v>
      </c>
      <c r="M48" t="s">
        <v>25</v>
      </c>
      <c r="N48" t="s">
        <v>26</v>
      </c>
      <c r="O48" t="s">
        <v>30</v>
      </c>
      <c r="P48" t="s">
        <v>30</v>
      </c>
      <c r="Q48">
        <v>0</v>
      </c>
      <c r="R48">
        <v>45</v>
      </c>
      <c r="S48" t="s">
        <v>31</v>
      </c>
    </row>
    <row r="49" spans="1:19" x14ac:dyDescent="0.35">
      <c r="A49" t="s">
        <v>77</v>
      </c>
      <c r="B49">
        <v>53</v>
      </c>
      <c r="C49" t="s">
        <v>188</v>
      </c>
      <c r="D49">
        <v>120</v>
      </c>
      <c r="E49" t="s">
        <v>189</v>
      </c>
      <c r="G49" t="s">
        <v>25</v>
      </c>
      <c r="H49" t="s">
        <v>26</v>
      </c>
      <c r="I49" t="s">
        <v>26</v>
      </c>
      <c r="J49" t="s">
        <v>26</v>
      </c>
      <c r="K49" t="s">
        <v>26</v>
      </c>
      <c r="L49" t="s">
        <v>26</v>
      </c>
      <c r="M49" t="s">
        <v>26</v>
      </c>
      <c r="N49" t="s">
        <v>26</v>
      </c>
      <c r="O49" t="s">
        <v>26</v>
      </c>
      <c r="P49" t="s">
        <v>26</v>
      </c>
      <c r="Q49" t="s">
        <v>26</v>
      </c>
      <c r="R49" t="s">
        <v>26</v>
      </c>
      <c r="S49" t="s">
        <v>26</v>
      </c>
    </row>
    <row r="50" spans="1:19" x14ac:dyDescent="0.35">
      <c r="A50" t="s">
        <v>79</v>
      </c>
      <c r="B50">
        <v>54</v>
      </c>
      <c r="C50" t="s">
        <v>188</v>
      </c>
      <c r="D50">
        <v>120</v>
      </c>
      <c r="E50" t="s">
        <v>189</v>
      </c>
      <c r="G50" t="s">
        <v>25</v>
      </c>
      <c r="H50" t="s">
        <v>26</v>
      </c>
      <c r="I50" t="s">
        <v>26</v>
      </c>
      <c r="J50" t="s">
        <v>26</v>
      </c>
      <c r="K50" t="s">
        <v>26</v>
      </c>
      <c r="L50" t="s">
        <v>26</v>
      </c>
      <c r="M50" t="s">
        <v>26</v>
      </c>
      <c r="N50" t="s">
        <v>26</v>
      </c>
      <c r="O50" t="s">
        <v>26</v>
      </c>
      <c r="P50" t="s">
        <v>26</v>
      </c>
      <c r="Q50" t="s">
        <v>26</v>
      </c>
      <c r="R50" t="s">
        <v>26</v>
      </c>
      <c r="S50" t="s">
        <v>26</v>
      </c>
    </row>
    <row r="51" spans="1:19" x14ac:dyDescent="0.35">
      <c r="A51" t="s">
        <v>80</v>
      </c>
      <c r="B51">
        <v>55</v>
      </c>
      <c r="C51" t="s">
        <v>188</v>
      </c>
      <c r="D51">
        <v>120</v>
      </c>
      <c r="E51" t="s">
        <v>189</v>
      </c>
      <c r="G51" t="s">
        <v>164</v>
      </c>
      <c r="H51">
        <v>59</v>
      </c>
      <c r="I51" t="s">
        <v>178</v>
      </c>
      <c r="J51" t="s">
        <v>26</v>
      </c>
      <c r="K51">
        <v>3</v>
      </c>
      <c r="L51">
        <v>1</v>
      </c>
      <c r="M51" t="s">
        <v>25</v>
      </c>
      <c r="N51" t="s">
        <v>26</v>
      </c>
      <c r="O51" t="s">
        <v>25</v>
      </c>
      <c r="P51" t="s">
        <v>25</v>
      </c>
      <c r="Q51">
        <v>9</v>
      </c>
      <c r="R51">
        <v>59</v>
      </c>
      <c r="S51" t="s">
        <v>31</v>
      </c>
    </row>
    <row r="52" spans="1:19" x14ac:dyDescent="0.35">
      <c r="A52" t="s">
        <v>81</v>
      </c>
      <c r="B52">
        <v>56</v>
      </c>
      <c r="C52" t="s">
        <v>188</v>
      </c>
      <c r="D52">
        <v>120</v>
      </c>
      <c r="E52" t="s">
        <v>189</v>
      </c>
      <c r="G52" t="s">
        <v>25</v>
      </c>
      <c r="H52" t="s">
        <v>26</v>
      </c>
      <c r="I52" t="s">
        <v>26</v>
      </c>
      <c r="J52" t="s">
        <v>26</v>
      </c>
      <c r="K52" t="s">
        <v>26</v>
      </c>
      <c r="L52" t="s">
        <v>26</v>
      </c>
      <c r="M52" t="s">
        <v>26</v>
      </c>
      <c r="N52" t="s">
        <v>26</v>
      </c>
      <c r="O52" t="s">
        <v>26</v>
      </c>
      <c r="P52" t="s">
        <v>26</v>
      </c>
      <c r="Q52" t="s">
        <v>26</v>
      </c>
      <c r="R52" t="s">
        <v>26</v>
      </c>
      <c r="S52" t="s">
        <v>26</v>
      </c>
    </row>
  </sheetData>
  <phoneticPr fontId="1" type="noConversion"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54180D-896C-4B1B-864E-63DF85DA34B2}">
  <dimension ref="A1:T52"/>
  <sheetViews>
    <sheetView workbookViewId="0"/>
  </sheetViews>
  <sheetFormatPr defaultColWidth="8.81640625" defaultRowHeight="14.5" x14ac:dyDescent="0.35"/>
  <cols>
    <col min="1" max="1" width="16" customWidth="1"/>
    <col min="2" max="2" width="13.1796875" customWidth="1"/>
    <col min="3" max="3" width="20.453125" customWidth="1"/>
    <col min="4" max="4" width="15.453125" customWidth="1"/>
    <col min="5" max="5" width="13.1796875" customWidth="1"/>
    <col min="6" max="6" width="13.7265625" customWidth="1"/>
    <col min="7" max="7" width="21.7265625" customWidth="1"/>
    <col min="8" max="8" width="9.1796875"/>
    <col min="9" max="9" width="13.1796875" customWidth="1"/>
    <col min="11" max="11" width="13.1796875" customWidth="1"/>
    <col min="13" max="13" width="9.1796875"/>
    <col min="19" max="19" width="9.1796875"/>
    <col min="20" max="20" width="13.1796875" customWidth="1"/>
  </cols>
  <sheetData>
    <row r="1" spans="1:20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264</v>
      </c>
      <c r="N1" t="s">
        <v>12</v>
      </c>
      <c r="O1" t="s">
        <v>13</v>
      </c>
      <c r="P1" t="s">
        <v>14</v>
      </c>
      <c r="Q1" t="s">
        <v>15</v>
      </c>
      <c r="R1" t="s">
        <v>16</v>
      </c>
      <c r="S1" t="s">
        <v>17</v>
      </c>
      <c r="T1" t="s">
        <v>18</v>
      </c>
    </row>
    <row r="2" spans="1:20" x14ac:dyDescent="0.35">
      <c r="A2" t="s">
        <v>19</v>
      </c>
      <c r="B2">
        <v>1</v>
      </c>
      <c r="C2" t="s">
        <v>190</v>
      </c>
      <c r="D2">
        <v>121</v>
      </c>
      <c r="E2" t="s">
        <v>179</v>
      </c>
      <c r="F2" t="s">
        <v>22</v>
      </c>
      <c r="G2" t="s">
        <v>25</v>
      </c>
      <c r="H2" t="s">
        <v>26</v>
      </c>
      <c r="I2" t="s">
        <v>26</v>
      </c>
      <c r="J2" t="s">
        <v>26</v>
      </c>
      <c r="K2" t="s">
        <v>26</v>
      </c>
      <c r="L2" t="s">
        <v>26</v>
      </c>
      <c r="M2" t="s">
        <v>26</v>
      </c>
      <c r="N2" t="s">
        <v>26</v>
      </c>
      <c r="O2" t="s">
        <v>26</v>
      </c>
      <c r="P2" t="s">
        <v>26</v>
      </c>
      <c r="Q2" t="s">
        <v>26</v>
      </c>
      <c r="R2" t="s">
        <v>26</v>
      </c>
      <c r="S2" t="s">
        <v>26</v>
      </c>
      <c r="T2" t="s">
        <v>26</v>
      </c>
    </row>
    <row r="3" spans="1:20" x14ac:dyDescent="0.35">
      <c r="A3" t="s">
        <v>28</v>
      </c>
      <c r="B3">
        <v>2</v>
      </c>
      <c r="C3" t="s">
        <v>190</v>
      </c>
      <c r="D3">
        <v>121</v>
      </c>
      <c r="E3" t="s">
        <v>179</v>
      </c>
      <c r="F3" t="s">
        <v>22</v>
      </c>
      <c r="G3" t="s">
        <v>25</v>
      </c>
      <c r="H3" t="s">
        <v>26</v>
      </c>
      <c r="I3" t="s">
        <v>26</v>
      </c>
      <c r="J3" t="s">
        <v>26</v>
      </c>
      <c r="K3" t="s">
        <v>26</v>
      </c>
      <c r="L3" t="s">
        <v>26</v>
      </c>
      <c r="M3" t="s">
        <v>26</v>
      </c>
      <c r="N3" t="s">
        <v>26</v>
      </c>
      <c r="O3" t="s">
        <v>26</v>
      </c>
      <c r="P3" t="s">
        <v>26</v>
      </c>
      <c r="Q3" t="s">
        <v>26</v>
      </c>
      <c r="R3" t="s">
        <v>26</v>
      </c>
      <c r="S3" t="s">
        <v>26</v>
      </c>
      <c r="T3" t="s">
        <v>26</v>
      </c>
    </row>
    <row r="4" spans="1:20" x14ac:dyDescent="0.35">
      <c r="A4" t="s">
        <v>32</v>
      </c>
      <c r="B4">
        <v>4</v>
      </c>
      <c r="C4" t="s">
        <v>190</v>
      </c>
      <c r="D4">
        <v>121</v>
      </c>
      <c r="E4" t="s">
        <v>179</v>
      </c>
      <c r="F4" t="s">
        <v>22</v>
      </c>
      <c r="G4" t="s">
        <v>25</v>
      </c>
      <c r="H4" t="s">
        <v>26</v>
      </c>
      <c r="I4" t="s">
        <v>26</v>
      </c>
      <c r="J4" t="s">
        <v>26</v>
      </c>
      <c r="K4" t="s">
        <v>26</v>
      </c>
      <c r="L4" t="s">
        <v>26</v>
      </c>
      <c r="M4" t="s">
        <v>26</v>
      </c>
      <c r="N4" t="s">
        <v>26</v>
      </c>
      <c r="O4" t="s">
        <v>26</v>
      </c>
      <c r="P4" t="s">
        <v>26</v>
      </c>
      <c r="Q4" t="s">
        <v>26</v>
      </c>
      <c r="R4" t="s">
        <v>26</v>
      </c>
      <c r="S4" t="s">
        <v>26</v>
      </c>
      <c r="T4" t="s">
        <v>26</v>
      </c>
    </row>
    <row r="5" spans="1:20" x14ac:dyDescent="0.35">
      <c r="A5" t="s">
        <v>33</v>
      </c>
      <c r="B5">
        <v>5</v>
      </c>
      <c r="C5" t="s">
        <v>190</v>
      </c>
      <c r="D5">
        <v>121</v>
      </c>
      <c r="E5" t="s">
        <v>179</v>
      </c>
      <c r="F5" t="s">
        <v>22</v>
      </c>
      <c r="G5" t="s">
        <v>25</v>
      </c>
      <c r="H5" t="s">
        <v>26</v>
      </c>
      <c r="I5" t="s">
        <v>26</v>
      </c>
      <c r="J5" t="s">
        <v>26</v>
      </c>
      <c r="K5" t="s">
        <v>26</v>
      </c>
      <c r="L5" t="s">
        <v>26</v>
      </c>
      <c r="M5" t="s">
        <v>26</v>
      </c>
      <c r="N5" t="s">
        <v>26</v>
      </c>
      <c r="O5" t="s">
        <v>26</v>
      </c>
      <c r="P5" t="s">
        <v>26</v>
      </c>
      <c r="Q5" t="s">
        <v>26</v>
      </c>
      <c r="R5" t="s">
        <v>26</v>
      </c>
      <c r="S5" t="s">
        <v>26</v>
      </c>
      <c r="T5" t="s">
        <v>26</v>
      </c>
    </row>
    <row r="6" spans="1:20" x14ac:dyDescent="0.35">
      <c r="A6" t="s">
        <v>34</v>
      </c>
      <c r="B6">
        <v>6</v>
      </c>
      <c r="C6" t="s">
        <v>190</v>
      </c>
      <c r="D6">
        <v>121</v>
      </c>
      <c r="E6" t="s">
        <v>179</v>
      </c>
      <c r="F6" t="s">
        <v>22</v>
      </c>
      <c r="G6" t="s">
        <v>25</v>
      </c>
      <c r="H6" t="s">
        <v>26</v>
      </c>
      <c r="I6" t="s">
        <v>26</v>
      </c>
      <c r="J6" t="s">
        <v>26</v>
      </c>
      <c r="K6" t="s">
        <v>26</v>
      </c>
      <c r="L6" t="s">
        <v>26</v>
      </c>
      <c r="M6" t="s">
        <v>26</v>
      </c>
      <c r="N6" t="s">
        <v>26</v>
      </c>
      <c r="O6" t="s">
        <v>26</v>
      </c>
      <c r="P6" t="s">
        <v>26</v>
      </c>
      <c r="Q6" t="s">
        <v>26</v>
      </c>
      <c r="R6" t="s">
        <v>26</v>
      </c>
      <c r="S6" t="s">
        <v>26</v>
      </c>
      <c r="T6" t="s">
        <v>26</v>
      </c>
    </row>
    <row r="7" spans="1:20" x14ac:dyDescent="0.35">
      <c r="A7" t="s">
        <v>35</v>
      </c>
      <c r="B7">
        <v>8</v>
      </c>
      <c r="C7" t="s">
        <v>190</v>
      </c>
      <c r="D7">
        <v>121</v>
      </c>
      <c r="E7" t="s">
        <v>179</v>
      </c>
      <c r="F7" t="s">
        <v>22</v>
      </c>
      <c r="G7" t="s">
        <v>25</v>
      </c>
      <c r="H7" t="s">
        <v>26</v>
      </c>
      <c r="I7" t="s">
        <v>26</v>
      </c>
      <c r="J7" t="s">
        <v>26</v>
      </c>
      <c r="K7" t="s">
        <v>26</v>
      </c>
      <c r="L7" t="s">
        <v>26</v>
      </c>
      <c r="M7" t="s">
        <v>26</v>
      </c>
      <c r="N7" t="s">
        <v>26</v>
      </c>
      <c r="O7" t="s">
        <v>26</v>
      </c>
      <c r="P7" t="s">
        <v>26</v>
      </c>
      <c r="Q7" t="s">
        <v>26</v>
      </c>
      <c r="R7" t="s">
        <v>26</v>
      </c>
      <c r="S7" t="s">
        <v>26</v>
      </c>
      <c r="T7" t="s">
        <v>26</v>
      </c>
    </row>
    <row r="8" spans="1:20" x14ac:dyDescent="0.35">
      <c r="A8" t="s">
        <v>36</v>
      </c>
      <c r="B8">
        <v>9</v>
      </c>
      <c r="C8" t="s">
        <v>190</v>
      </c>
      <c r="D8">
        <v>121</v>
      </c>
      <c r="E8" t="s">
        <v>179</v>
      </c>
      <c r="F8" t="s">
        <v>22</v>
      </c>
      <c r="G8" t="s">
        <v>25</v>
      </c>
      <c r="H8" t="s">
        <v>26</v>
      </c>
      <c r="I8" t="s">
        <v>26</v>
      </c>
      <c r="J8" t="s">
        <v>26</v>
      </c>
      <c r="K8" t="s">
        <v>26</v>
      </c>
      <c r="L8" t="s">
        <v>26</v>
      </c>
      <c r="M8" t="s">
        <v>26</v>
      </c>
      <c r="N8" t="s">
        <v>26</v>
      </c>
      <c r="O8" t="s">
        <v>26</v>
      </c>
      <c r="P8" t="s">
        <v>26</v>
      </c>
      <c r="Q8" t="s">
        <v>26</v>
      </c>
      <c r="R8" t="s">
        <v>26</v>
      </c>
      <c r="S8" t="s">
        <v>26</v>
      </c>
      <c r="T8" t="s">
        <v>26</v>
      </c>
    </row>
    <row r="9" spans="1:20" x14ac:dyDescent="0.35">
      <c r="A9" t="s">
        <v>37</v>
      </c>
      <c r="B9">
        <v>10</v>
      </c>
      <c r="C9" t="s">
        <v>190</v>
      </c>
      <c r="D9">
        <v>121</v>
      </c>
      <c r="E9" t="s">
        <v>179</v>
      </c>
      <c r="F9" t="s">
        <v>22</v>
      </c>
      <c r="G9" t="s">
        <v>25</v>
      </c>
      <c r="H9" t="s">
        <v>26</v>
      </c>
      <c r="I9" t="s">
        <v>26</v>
      </c>
      <c r="J9" t="s">
        <v>26</v>
      </c>
      <c r="K9" t="s">
        <v>26</v>
      </c>
      <c r="L9" t="s">
        <v>26</v>
      </c>
      <c r="M9" t="s">
        <v>26</v>
      </c>
      <c r="N9" t="s">
        <v>26</v>
      </c>
      <c r="O9" t="s">
        <v>26</v>
      </c>
      <c r="P9" t="s">
        <v>26</v>
      </c>
      <c r="Q9" t="s">
        <v>26</v>
      </c>
      <c r="R9" t="s">
        <v>26</v>
      </c>
      <c r="S9" t="s">
        <v>26</v>
      </c>
      <c r="T9" t="s">
        <v>26</v>
      </c>
    </row>
    <row r="10" spans="1:20" x14ac:dyDescent="0.35">
      <c r="A10" t="s">
        <v>39</v>
      </c>
      <c r="B10">
        <v>12</v>
      </c>
      <c r="C10" t="s">
        <v>190</v>
      </c>
      <c r="D10">
        <v>121</v>
      </c>
      <c r="E10" t="s">
        <v>179</v>
      </c>
      <c r="F10" t="s">
        <v>22</v>
      </c>
      <c r="G10" t="s">
        <v>25</v>
      </c>
      <c r="H10" t="s">
        <v>26</v>
      </c>
      <c r="I10" t="s">
        <v>26</v>
      </c>
      <c r="J10" t="s">
        <v>26</v>
      </c>
      <c r="K10" t="s">
        <v>26</v>
      </c>
      <c r="L10" t="s">
        <v>26</v>
      </c>
      <c r="M10" t="s">
        <v>26</v>
      </c>
      <c r="N10" t="s">
        <v>26</v>
      </c>
      <c r="O10" t="s">
        <v>26</v>
      </c>
      <c r="P10" t="s">
        <v>26</v>
      </c>
      <c r="Q10" t="s">
        <v>26</v>
      </c>
      <c r="R10" t="s">
        <v>26</v>
      </c>
      <c r="S10" t="s">
        <v>26</v>
      </c>
      <c r="T10" t="s">
        <v>26</v>
      </c>
    </row>
    <row r="11" spans="1:20" x14ac:dyDescent="0.35">
      <c r="A11" t="s">
        <v>40</v>
      </c>
      <c r="B11">
        <v>13</v>
      </c>
      <c r="C11" t="s">
        <v>190</v>
      </c>
      <c r="D11">
        <v>121</v>
      </c>
      <c r="E11" t="s">
        <v>179</v>
      </c>
      <c r="F11" t="s">
        <v>22</v>
      </c>
      <c r="G11" t="s">
        <v>23</v>
      </c>
      <c r="H11">
        <v>760</v>
      </c>
      <c r="I11" t="s">
        <v>25</v>
      </c>
      <c r="J11">
        <v>95</v>
      </c>
      <c r="K11">
        <v>2</v>
      </c>
      <c r="L11">
        <v>1</v>
      </c>
      <c r="M11">
        <v>1000</v>
      </c>
      <c r="N11" t="s">
        <v>25</v>
      </c>
      <c r="O11">
        <v>18</v>
      </c>
      <c r="P11" t="s">
        <v>25</v>
      </c>
      <c r="Q11" t="s">
        <v>25</v>
      </c>
      <c r="R11">
        <v>75</v>
      </c>
      <c r="S11">
        <v>238</v>
      </c>
      <c r="T11" t="s">
        <v>27</v>
      </c>
    </row>
    <row r="12" spans="1:20" x14ac:dyDescent="0.35">
      <c r="A12" t="s">
        <v>41</v>
      </c>
      <c r="B12">
        <v>15</v>
      </c>
      <c r="C12" t="s">
        <v>190</v>
      </c>
      <c r="D12">
        <v>121</v>
      </c>
      <c r="E12" t="s">
        <v>179</v>
      </c>
      <c r="F12" t="s">
        <v>22</v>
      </c>
      <c r="G12" t="s">
        <v>25</v>
      </c>
      <c r="H12" t="s">
        <v>26</v>
      </c>
      <c r="I12" t="s">
        <v>26</v>
      </c>
      <c r="J12" t="s">
        <v>26</v>
      </c>
      <c r="K12" t="s">
        <v>26</v>
      </c>
      <c r="L12" t="s">
        <v>26</v>
      </c>
      <c r="M12" t="s">
        <v>26</v>
      </c>
      <c r="N12" t="s">
        <v>26</v>
      </c>
      <c r="O12" t="s">
        <v>26</v>
      </c>
      <c r="P12" t="s">
        <v>26</v>
      </c>
      <c r="Q12" t="s">
        <v>26</v>
      </c>
      <c r="R12" t="s">
        <v>26</v>
      </c>
      <c r="S12" t="s">
        <v>26</v>
      </c>
      <c r="T12" t="s">
        <v>26</v>
      </c>
    </row>
    <row r="13" spans="1:20" x14ac:dyDescent="0.35">
      <c r="A13" t="s">
        <v>42</v>
      </c>
      <c r="B13">
        <v>16</v>
      </c>
      <c r="C13" t="s">
        <v>190</v>
      </c>
      <c r="D13">
        <v>121</v>
      </c>
      <c r="E13" t="s">
        <v>179</v>
      </c>
      <c r="F13" t="s">
        <v>22</v>
      </c>
      <c r="G13" t="s">
        <v>25</v>
      </c>
      <c r="H13" t="s">
        <v>26</v>
      </c>
      <c r="I13" t="s">
        <v>26</v>
      </c>
      <c r="J13" t="s">
        <v>26</v>
      </c>
      <c r="K13" t="s">
        <v>26</v>
      </c>
      <c r="L13" t="s">
        <v>26</v>
      </c>
      <c r="M13" t="s">
        <v>26</v>
      </c>
      <c r="N13" t="s">
        <v>26</v>
      </c>
      <c r="O13" t="s">
        <v>26</v>
      </c>
      <c r="P13" t="s">
        <v>26</v>
      </c>
      <c r="Q13" t="s">
        <v>26</v>
      </c>
      <c r="R13" t="s">
        <v>26</v>
      </c>
      <c r="S13" t="s">
        <v>26</v>
      </c>
      <c r="T13" t="s">
        <v>26</v>
      </c>
    </row>
    <row r="14" spans="1:20" x14ac:dyDescent="0.35">
      <c r="A14" t="s">
        <v>43</v>
      </c>
      <c r="B14">
        <v>17</v>
      </c>
      <c r="C14" t="s">
        <v>190</v>
      </c>
      <c r="D14">
        <v>121</v>
      </c>
      <c r="E14" t="s">
        <v>179</v>
      </c>
      <c r="F14" t="s">
        <v>22</v>
      </c>
      <c r="G14" t="s">
        <v>25</v>
      </c>
      <c r="H14" t="s">
        <v>26</v>
      </c>
      <c r="I14" t="s">
        <v>26</v>
      </c>
      <c r="J14" t="s">
        <v>26</v>
      </c>
      <c r="K14" t="s">
        <v>26</v>
      </c>
      <c r="L14" t="s">
        <v>26</v>
      </c>
      <c r="M14" t="s">
        <v>26</v>
      </c>
      <c r="N14" t="s">
        <v>26</v>
      </c>
      <c r="O14" t="s">
        <v>26</v>
      </c>
      <c r="P14" t="s">
        <v>26</v>
      </c>
      <c r="Q14" t="s">
        <v>26</v>
      </c>
      <c r="R14" t="s">
        <v>26</v>
      </c>
      <c r="S14" t="s">
        <v>26</v>
      </c>
      <c r="T14" t="s">
        <v>26</v>
      </c>
    </row>
    <row r="15" spans="1:20" x14ac:dyDescent="0.35">
      <c r="A15" t="s">
        <v>44</v>
      </c>
      <c r="B15">
        <v>18</v>
      </c>
      <c r="C15" t="s">
        <v>190</v>
      </c>
      <c r="D15">
        <v>121</v>
      </c>
      <c r="E15" t="s">
        <v>179</v>
      </c>
      <c r="F15" t="s">
        <v>22</v>
      </c>
      <c r="G15" t="s">
        <v>25</v>
      </c>
      <c r="H15" t="s">
        <v>26</v>
      </c>
      <c r="I15" t="s">
        <v>26</v>
      </c>
      <c r="J15" t="s">
        <v>26</v>
      </c>
      <c r="K15" t="s">
        <v>26</v>
      </c>
      <c r="L15" t="s">
        <v>26</v>
      </c>
      <c r="M15" t="s">
        <v>26</v>
      </c>
      <c r="N15" t="s">
        <v>26</v>
      </c>
      <c r="O15" t="s">
        <v>26</v>
      </c>
      <c r="P15" t="s">
        <v>26</v>
      </c>
      <c r="Q15" t="s">
        <v>26</v>
      </c>
      <c r="R15" t="s">
        <v>26</v>
      </c>
      <c r="S15" t="s">
        <v>26</v>
      </c>
      <c r="T15" t="s">
        <v>26</v>
      </c>
    </row>
    <row r="16" spans="1:20" x14ac:dyDescent="0.35">
      <c r="A16" t="s">
        <v>45</v>
      </c>
      <c r="B16">
        <v>19</v>
      </c>
      <c r="C16" t="s">
        <v>190</v>
      </c>
      <c r="D16">
        <v>121</v>
      </c>
      <c r="E16" t="s">
        <v>179</v>
      </c>
      <c r="F16" t="s">
        <v>22</v>
      </c>
      <c r="G16" t="s">
        <v>25</v>
      </c>
      <c r="H16" t="s">
        <v>26</v>
      </c>
      <c r="I16" t="s">
        <v>26</v>
      </c>
      <c r="J16" t="s">
        <v>26</v>
      </c>
      <c r="K16" t="s">
        <v>26</v>
      </c>
      <c r="L16" t="s">
        <v>26</v>
      </c>
      <c r="M16" t="s">
        <v>26</v>
      </c>
      <c r="N16" t="s">
        <v>26</v>
      </c>
      <c r="O16" t="s">
        <v>26</v>
      </c>
      <c r="P16" t="s">
        <v>26</v>
      </c>
      <c r="Q16" t="s">
        <v>26</v>
      </c>
      <c r="R16" t="s">
        <v>26</v>
      </c>
      <c r="S16" t="s">
        <v>26</v>
      </c>
      <c r="T16" t="s">
        <v>26</v>
      </c>
    </row>
    <row r="17" spans="1:20" x14ac:dyDescent="0.35">
      <c r="A17" t="s">
        <v>46</v>
      </c>
      <c r="B17">
        <v>20</v>
      </c>
      <c r="C17" t="s">
        <v>190</v>
      </c>
      <c r="D17">
        <v>121</v>
      </c>
      <c r="E17" t="s">
        <v>179</v>
      </c>
      <c r="F17" t="s">
        <v>22</v>
      </c>
      <c r="G17" t="s">
        <v>25</v>
      </c>
      <c r="H17" t="s">
        <v>26</v>
      </c>
      <c r="I17" t="s">
        <v>26</v>
      </c>
      <c r="J17" t="s">
        <v>26</v>
      </c>
      <c r="K17" t="s">
        <v>26</v>
      </c>
      <c r="L17" t="s">
        <v>26</v>
      </c>
      <c r="M17" t="s">
        <v>26</v>
      </c>
      <c r="N17" t="s">
        <v>26</v>
      </c>
      <c r="O17" t="s">
        <v>26</v>
      </c>
      <c r="P17" t="s">
        <v>26</v>
      </c>
      <c r="Q17" t="s">
        <v>26</v>
      </c>
      <c r="R17" t="s">
        <v>26</v>
      </c>
      <c r="S17" t="s">
        <v>26</v>
      </c>
      <c r="T17" t="s">
        <v>26</v>
      </c>
    </row>
    <row r="18" spans="1:20" x14ac:dyDescent="0.35">
      <c r="A18" t="s">
        <v>47</v>
      </c>
      <c r="B18">
        <v>21</v>
      </c>
      <c r="C18" t="s">
        <v>190</v>
      </c>
      <c r="D18">
        <v>121</v>
      </c>
      <c r="E18" t="s">
        <v>179</v>
      </c>
      <c r="F18" t="s">
        <v>22</v>
      </c>
      <c r="G18" t="s">
        <v>25</v>
      </c>
      <c r="H18" t="s">
        <v>26</v>
      </c>
      <c r="I18" t="s">
        <v>26</v>
      </c>
      <c r="J18" t="s">
        <v>26</v>
      </c>
      <c r="K18" t="s">
        <v>26</v>
      </c>
      <c r="L18" t="s">
        <v>26</v>
      </c>
      <c r="M18" t="s">
        <v>26</v>
      </c>
      <c r="N18" t="s">
        <v>26</v>
      </c>
      <c r="O18" t="s">
        <v>26</v>
      </c>
      <c r="P18" t="s">
        <v>26</v>
      </c>
      <c r="Q18" t="s">
        <v>26</v>
      </c>
      <c r="R18" t="s">
        <v>26</v>
      </c>
      <c r="S18" t="s">
        <v>26</v>
      </c>
      <c r="T18" t="s">
        <v>26</v>
      </c>
    </row>
    <row r="19" spans="1:20" x14ac:dyDescent="0.35">
      <c r="A19" t="s">
        <v>48</v>
      </c>
      <c r="B19">
        <v>22</v>
      </c>
      <c r="C19" t="s">
        <v>190</v>
      </c>
      <c r="D19">
        <v>121</v>
      </c>
      <c r="E19" t="s">
        <v>179</v>
      </c>
      <c r="F19" t="s">
        <v>22</v>
      </c>
      <c r="G19" t="s">
        <v>25</v>
      </c>
      <c r="H19" t="s">
        <v>26</v>
      </c>
      <c r="I19" t="s">
        <v>26</v>
      </c>
      <c r="J19" t="s">
        <v>26</v>
      </c>
      <c r="K19" t="s">
        <v>26</v>
      </c>
      <c r="L19" t="s">
        <v>26</v>
      </c>
      <c r="M19" t="s">
        <v>26</v>
      </c>
      <c r="N19" t="s">
        <v>26</v>
      </c>
      <c r="O19" t="s">
        <v>26</v>
      </c>
      <c r="P19" t="s">
        <v>26</v>
      </c>
      <c r="Q19" t="s">
        <v>26</v>
      </c>
      <c r="R19" t="s">
        <v>26</v>
      </c>
      <c r="S19" t="s">
        <v>26</v>
      </c>
      <c r="T19" t="s">
        <v>26</v>
      </c>
    </row>
    <row r="20" spans="1:20" x14ac:dyDescent="0.35">
      <c r="A20" t="s">
        <v>49</v>
      </c>
      <c r="B20">
        <v>23</v>
      </c>
      <c r="C20" t="s">
        <v>190</v>
      </c>
      <c r="D20">
        <v>121</v>
      </c>
      <c r="E20" t="s">
        <v>179</v>
      </c>
      <c r="F20" t="s">
        <v>22</v>
      </c>
      <c r="G20" t="s">
        <v>25</v>
      </c>
      <c r="H20" t="s">
        <v>26</v>
      </c>
      <c r="I20" t="s">
        <v>26</v>
      </c>
      <c r="J20" t="s">
        <v>26</v>
      </c>
      <c r="K20" t="s">
        <v>26</v>
      </c>
      <c r="L20" t="s">
        <v>26</v>
      </c>
      <c r="M20" t="s">
        <v>26</v>
      </c>
      <c r="N20" t="s">
        <v>26</v>
      </c>
      <c r="O20" t="s">
        <v>26</v>
      </c>
      <c r="P20" t="s">
        <v>26</v>
      </c>
      <c r="Q20" t="s">
        <v>26</v>
      </c>
      <c r="R20" t="s">
        <v>26</v>
      </c>
      <c r="S20" t="s">
        <v>26</v>
      </c>
      <c r="T20" t="s">
        <v>26</v>
      </c>
    </row>
    <row r="21" spans="1:20" x14ac:dyDescent="0.35">
      <c r="A21" t="s">
        <v>50</v>
      </c>
      <c r="B21">
        <v>24</v>
      </c>
      <c r="C21" t="s">
        <v>190</v>
      </c>
      <c r="D21">
        <v>121</v>
      </c>
      <c r="E21" t="s">
        <v>179</v>
      </c>
      <c r="F21" t="s">
        <v>22</v>
      </c>
      <c r="G21" t="s">
        <v>25</v>
      </c>
      <c r="H21" t="s">
        <v>26</v>
      </c>
      <c r="I21" t="s">
        <v>26</v>
      </c>
      <c r="J21" t="s">
        <v>26</v>
      </c>
      <c r="K21" t="s">
        <v>26</v>
      </c>
      <c r="L21" t="s">
        <v>26</v>
      </c>
      <c r="M21" t="s">
        <v>26</v>
      </c>
      <c r="N21" t="s">
        <v>26</v>
      </c>
      <c r="O21" t="s">
        <v>26</v>
      </c>
      <c r="P21" t="s">
        <v>26</v>
      </c>
      <c r="Q21" t="s">
        <v>26</v>
      </c>
      <c r="R21" t="s">
        <v>26</v>
      </c>
      <c r="S21" t="s">
        <v>26</v>
      </c>
      <c r="T21" t="s">
        <v>26</v>
      </c>
    </row>
    <row r="22" spans="1:20" x14ac:dyDescent="0.35">
      <c r="A22" t="s">
        <v>51</v>
      </c>
      <c r="B22">
        <v>25</v>
      </c>
      <c r="C22" t="s">
        <v>190</v>
      </c>
      <c r="D22">
        <v>121</v>
      </c>
      <c r="E22" t="s">
        <v>179</v>
      </c>
      <c r="F22" t="s">
        <v>22</v>
      </c>
      <c r="G22" t="s">
        <v>25</v>
      </c>
      <c r="H22" t="s">
        <v>26</v>
      </c>
      <c r="I22" t="s">
        <v>26</v>
      </c>
      <c r="J22" t="s">
        <v>26</v>
      </c>
      <c r="K22" t="s">
        <v>26</v>
      </c>
      <c r="L22" t="s">
        <v>26</v>
      </c>
      <c r="M22" t="s">
        <v>26</v>
      </c>
      <c r="N22" t="s">
        <v>26</v>
      </c>
      <c r="O22" t="s">
        <v>26</v>
      </c>
      <c r="P22" t="s">
        <v>26</v>
      </c>
      <c r="Q22" t="s">
        <v>26</v>
      </c>
      <c r="R22" t="s">
        <v>26</v>
      </c>
      <c r="S22" t="s">
        <v>26</v>
      </c>
      <c r="T22" t="s">
        <v>26</v>
      </c>
    </row>
    <row r="23" spans="1:20" x14ac:dyDescent="0.35">
      <c r="A23" t="s">
        <v>52</v>
      </c>
      <c r="B23">
        <v>26</v>
      </c>
      <c r="C23" t="s">
        <v>190</v>
      </c>
      <c r="D23">
        <v>121</v>
      </c>
      <c r="E23" t="s">
        <v>179</v>
      </c>
      <c r="F23" t="s">
        <v>22</v>
      </c>
      <c r="G23" t="s">
        <v>25</v>
      </c>
      <c r="H23" t="s">
        <v>26</v>
      </c>
      <c r="I23" t="s">
        <v>26</v>
      </c>
      <c r="J23" t="s">
        <v>26</v>
      </c>
      <c r="K23" t="s">
        <v>26</v>
      </c>
      <c r="L23" t="s">
        <v>26</v>
      </c>
      <c r="M23" t="s">
        <v>26</v>
      </c>
      <c r="N23" t="s">
        <v>26</v>
      </c>
      <c r="O23" t="s">
        <v>26</v>
      </c>
      <c r="P23" t="s">
        <v>26</v>
      </c>
      <c r="Q23" t="s">
        <v>26</v>
      </c>
      <c r="R23" t="s">
        <v>26</v>
      </c>
      <c r="S23" t="s">
        <v>26</v>
      </c>
      <c r="T23" t="s">
        <v>26</v>
      </c>
    </row>
    <row r="24" spans="1:20" x14ac:dyDescent="0.35">
      <c r="A24" t="s">
        <v>53</v>
      </c>
      <c r="B24">
        <v>27</v>
      </c>
      <c r="C24" t="s">
        <v>190</v>
      </c>
      <c r="D24">
        <v>121</v>
      </c>
      <c r="E24" t="s">
        <v>179</v>
      </c>
      <c r="F24" t="s">
        <v>22</v>
      </c>
      <c r="G24" t="s">
        <v>25</v>
      </c>
      <c r="H24" t="s">
        <v>26</v>
      </c>
      <c r="I24" t="s">
        <v>26</v>
      </c>
      <c r="J24" t="s">
        <v>26</v>
      </c>
      <c r="K24" t="s">
        <v>26</v>
      </c>
      <c r="L24" t="s">
        <v>26</v>
      </c>
      <c r="M24" t="s">
        <v>26</v>
      </c>
      <c r="N24" t="s">
        <v>26</v>
      </c>
      <c r="O24" t="s">
        <v>26</v>
      </c>
      <c r="P24" t="s">
        <v>26</v>
      </c>
      <c r="Q24" t="s">
        <v>26</v>
      </c>
      <c r="R24" t="s">
        <v>26</v>
      </c>
      <c r="S24" t="s">
        <v>26</v>
      </c>
      <c r="T24" t="s">
        <v>26</v>
      </c>
    </row>
    <row r="25" spans="1:20" x14ac:dyDescent="0.35">
      <c r="A25" t="s">
        <v>54</v>
      </c>
      <c r="B25">
        <v>28</v>
      </c>
      <c r="C25" t="s">
        <v>190</v>
      </c>
      <c r="D25">
        <v>121</v>
      </c>
      <c r="E25" t="s">
        <v>179</v>
      </c>
      <c r="F25" t="s">
        <v>22</v>
      </c>
      <c r="G25" t="s">
        <v>25</v>
      </c>
      <c r="H25" t="s">
        <v>26</v>
      </c>
      <c r="I25" t="s">
        <v>26</v>
      </c>
      <c r="J25" t="s">
        <v>26</v>
      </c>
      <c r="K25" t="s">
        <v>26</v>
      </c>
      <c r="L25" t="s">
        <v>26</v>
      </c>
      <c r="M25" t="s">
        <v>26</v>
      </c>
      <c r="N25" t="s">
        <v>26</v>
      </c>
      <c r="O25" t="s">
        <v>26</v>
      </c>
      <c r="P25" t="s">
        <v>26</v>
      </c>
      <c r="Q25" t="s">
        <v>26</v>
      </c>
      <c r="R25" t="s">
        <v>26</v>
      </c>
      <c r="S25" t="s">
        <v>26</v>
      </c>
      <c r="T25" t="s">
        <v>26</v>
      </c>
    </row>
    <row r="26" spans="1:20" x14ac:dyDescent="0.35">
      <c r="A26" t="s">
        <v>55</v>
      </c>
      <c r="B26">
        <v>29</v>
      </c>
      <c r="C26" t="s">
        <v>190</v>
      </c>
      <c r="D26">
        <v>121</v>
      </c>
      <c r="E26" t="s">
        <v>179</v>
      </c>
      <c r="F26" t="s">
        <v>22</v>
      </c>
      <c r="G26" t="s">
        <v>25</v>
      </c>
      <c r="H26" t="s">
        <v>26</v>
      </c>
      <c r="I26" t="s">
        <v>26</v>
      </c>
      <c r="J26" t="s">
        <v>26</v>
      </c>
      <c r="K26" t="s">
        <v>26</v>
      </c>
      <c r="L26" t="s">
        <v>26</v>
      </c>
      <c r="M26" t="s">
        <v>26</v>
      </c>
      <c r="N26" t="s">
        <v>26</v>
      </c>
      <c r="O26" t="s">
        <v>26</v>
      </c>
      <c r="P26" t="s">
        <v>26</v>
      </c>
      <c r="Q26" t="s">
        <v>26</v>
      </c>
      <c r="R26" t="s">
        <v>26</v>
      </c>
      <c r="S26" t="s">
        <v>26</v>
      </c>
      <c r="T26" t="s">
        <v>26</v>
      </c>
    </row>
    <row r="27" spans="1:20" x14ac:dyDescent="0.35">
      <c r="A27" t="s">
        <v>38</v>
      </c>
      <c r="B27">
        <v>11</v>
      </c>
      <c r="C27" t="s">
        <v>190</v>
      </c>
      <c r="D27">
        <v>121</v>
      </c>
      <c r="E27" t="s">
        <v>179</v>
      </c>
      <c r="F27" t="s">
        <v>22</v>
      </c>
      <c r="G27" t="s">
        <v>25</v>
      </c>
      <c r="H27" t="s">
        <v>26</v>
      </c>
      <c r="I27" t="s">
        <v>26</v>
      </c>
      <c r="J27" t="s">
        <v>26</v>
      </c>
      <c r="K27" t="s">
        <v>26</v>
      </c>
      <c r="L27" t="s">
        <v>26</v>
      </c>
      <c r="M27" t="s">
        <v>26</v>
      </c>
      <c r="N27" t="s">
        <v>26</v>
      </c>
      <c r="O27" t="s">
        <v>26</v>
      </c>
      <c r="P27" t="s">
        <v>26</v>
      </c>
      <c r="Q27" t="s">
        <v>26</v>
      </c>
      <c r="R27" t="s">
        <v>26</v>
      </c>
      <c r="S27" t="s">
        <v>26</v>
      </c>
      <c r="T27" t="s">
        <v>26</v>
      </c>
    </row>
    <row r="28" spans="1:20" x14ac:dyDescent="0.35">
      <c r="A28" t="s">
        <v>56</v>
      </c>
      <c r="B28">
        <v>30</v>
      </c>
      <c r="C28" t="s">
        <v>190</v>
      </c>
      <c r="D28">
        <v>121</v>
      </c>
      <c r="E28" t="s">
        <v>179</v>
      </c>
      <c r="F28" t="s">
        <v>22</v>
      </c>
      <c r="G28" t="s">
        <v>25</v>
      </c>
      <c r="H28" t="s">
        <v>26</v>
      </c>
      <c r="I28" t="s">
        <v>26</v>
      </c>
      <c r="J28" t="s">
        <v>26</v>
      </c>
      <c r="K28" t="s">
        <v>26</v>
      </c>
      <c r="L28" t="s">
        <v>26</v>
      </c>
      <c r="M28" t="s">
        <v>26</v>
      </c>
      <c r="N28" t="s">
        <v>26</v>
      </c>
      <c r="O28" t="s">
        <v>26</v>
      </c>
      <c r="P28" t="s">
        <v>26</v>
      </c>
      <c r="Q28" t="s">
        <v>26</v>
      </c>
      <c r="R28" t="s">
        <v>26</v>
      </c>
      <c r="S28" t="s">
        <v>26</v>
      </c>
      <c r="T28" t="s">
        <v>26</v>
      </c>
    </row>
    <row r="29" spans="1:20" x14ac:dyDescent="0.35">
      <c r="A29" t="s">
        <v>57</v>
      </c>
      <c r="B29">
        <v>31</v>
      </c>
      <c r="C29" t="s">
        <v>190</v>
      </c>
      <c r="D29">
        <v>121</v>
      </c>
      <c r="E29" t="s">
        <v>179</v>
      </c>
      <c r="F29" t="s">
        <v>22</v>
      </c>
      <c r="G29" t="s">
        <v>25</v>
      </c>
      <c r="H29" t="s">
        <v>26</v>
      </c>
      <c r="I29" t="s">
        <v>26</v>
      </c>
      <c r="J29" t="s">
        <v>26</v>
      </c>
      <c r="K29" t="s">
        <v>26</v>
      </c>
      <c r="L29" t="s">
        <v>26</v>
      </c>
      <c r="M29" t="s">
        <v>26</v>
      </c>
      <c r="N29" t="s">
        <v>26</v>
      </c>
      <c r="O29" t="s">
        <v>26</v>
      </c>
      <c r="P29" t="s">
        <v>26</v>
      </c>
      <c r="Q29" t="s">
        <v>26</v>
      </c>
      <c r="R29" t="s">
        <v>26</v>
      </c>
      <c r="S29" t="s">
        <v>26</v>
      </c>
      <c r="T29" t="s">
        <v>26</v>
      </c>
    </row>
    <row r="30" spans="1:20" x14ac:dyDescent="0.35">
      <c r="A30" t="s">
        <v>58</v>
      </c>
      <c r="B30">
        <v>32</v>
      </c>
      <c r="C30" t="s">
        <v>190</v>
      </c>
      <c r="D30">
        <v>121</v>
      </c>
      <c r="E30" t="s">
        <v>179</v>
      </c>
      <c r="F30" t="s">
        <v>22</v>
      </c>
      <c r="G30" t="s">
        <v>25</v>
      </c>
      <c r="H30" t="s">
        <v>26</v>
      </c>
      <c r="I30" t="s">
        <v>26</v>
      </c>
      <c r="J30" t="s">
        <v>26</v>
      </c>
      <c r="K30" t="s">
        <v>26</v>
      </c>
      <c r="L30" t="s">
        <v>26</v>
      </c>
      <c r="M30" t="s">
        <v>26</v>
      </c>
      <c r="N30" t="s">
        <v>26</v>
      </c>
      <c r="O30" t="s">
        <v>26</v>
      </c>
      <c r="P30" t="s">
        <v>26</v>
      </c>
      <c r="Q30" t="s">
        <v>26</v>
      </c>
      <c r="R30" t="s">
        <v>26</v>
      </c>
      <c r="S30" t="s">
        <v>26</v>
      </c>
      <c r="T30" t="s">
        <v>26</v>
      </c>
    </row>
    <row r="31" spans="1:20" x14ac:dyDescent="0.35">
      <c r="A31" t="s">
        <v>59</v>
      </c>
      <c r="B31">
        <v>33</v>
      </c>
      <c r="C31" t="s">
        <v>190</v>
      </c>
      <c r="D31">
        <v>121</v>
      </c>
      <c r="E31" t="s">
        <v>179</v>
      </c>
      <c r="F31" t="s">
        <v>22</v>
      </c>
      <c r="G31" t="s">
        <v>25</v>
      </c>
      <c r="H31" t="s">
        <v>26</v>
      </c>
      <c r="I31" t="s">
        <v>26</v>
      </c>
      <c r="J31" t="s">
        <v>26</v>
      </c>
      <c r="K31" t="s">
        <v>26</v>
      </c>
      <c r="L31" t="s">
        <v>26</v>
      </c>
      <c r="M31" t="s">
        <v>26</v>
      </c>
      <c r="N31" t="s">
        <v>26</v>
      </c>
      <c r="O31" t="s">
        <v>26</v>
      </c>
      <c r="P31" t="s">
        <v>26</v>
      </c>
      <c r="Q31" t="s">
        <v>26</v>
      </c>
      <c r="R31" t="s">
        <v>26</v>
      </c>
      <c r="S31" t="s">
        <v>26</v>
      </c>
      <c r="T31" t="s">
        <v>26</v>
      </c>
    </row>
    <row r="32" spans="1:20" x14ac:dyDescent="0.35">
      <c r="A32" t="s">
        <v>60</v>
      </c>
      <c r="B32">
        <v>34</v>
      </c>
      <c r="C32" t="s">
        <v>190</v>
      </c>
      <c r="D32">
        <v>121</v>
      </c>
      <c r="E32" t="s">
        <v>179</v>
      </c>
      <c r="F32" t="s">
        <v>22</v>
      </c>
      <c r="G32" t="s">
        <v>25</v>
      </c>
      <c r="H32" t="s">
        <v>26</v>
      </c>
      <c r="I32" t="s">
        <v>26</v>
      </c>
      <c r="J32" t="s">
        <v>26</v>
      </c>
      <c r="K32" t="s">
        <v>26</v>
      </c>
      <c r="L32" t="s">
        <v>26</v>
      </c>
      <c r="M32" t="s">
        <v>26</v>
      </c>
      <c r="N32" t="s">
        <v>26</v>
      </c>
      <c r="O32" t="s">
        <v>26</v>
      </c>
      <c r="P32" t="s">
        <v>26</v>
      </c>
      <c r="Q32" t="s">
        <v>26</v>
      </c>
      <c r="R32" t="s">
        <v>26</v>
      </c>
      <c r="S32" t="s">
        <v>26</v>
      </c>
      <c r="T32" t="s">
        <v>26</v>
      </c>
    </row>
    <row r="33" spans="1:20" x14ac:dyDescent="0.35">
      <c r="A33" t="s">
        <v>61</v>
      </c>
      <c r="B33">
        <v>35</v>
      </c>
      <c r="C33" t="s">
        <v>190</v>
      </c>
      <c r="D33">
        <v>121</v>
      </c>
      <c r="E33" t="s">
        <v>179</v>
      </c>
      <c r="F33" t="s">
        <v>22</v>
      </c>
      <c r="G33" t="s">
        <v>164</v>
      </c>
      <c r="H33">
        <v>60</v>
      </c>
      <c r="I33" t="s">
        <v>25</v>
      </c>
      <c r="J33">
        <v>0</v>
      </c>
      <c r="K33">
        <v>2</v>
      </c>
      <c r="L33">
        <v>0</v>
      </c>
      <c r="M33">
        <v>0</v>
      </c>
      <c r="N33" t="s">
        <v>25</v>
      </c>
      <c r="O33">
        <v>18</v>
      </c>
      <c r="P33" t="s">
        <v>25</v>
      </c>
      <c r="Q33" t="s">
        <v>25</v>
      </c>
      <c r="R33">
        <v>24</v>
      </c>
      <c r="S33">
        <v>40</v>
      </c>
      <c r="T33" t="s">
        <v>27</v>
      </c>
    </row>
    <row r="34" spans="1:20" x14ac:dyDescent="0.35">
      <c r="A34" t="s">
        <v>62</v>
      </c>
      <c r="B34">
        <v>36</v>
      </c>
      <c r="C34" t="s">
        <v>190</v>
      </c>
      <c r="D34">
        <v>121</v>
      </c>
      <c r="E34" t="s">
        <v>179</v>
      </c>
      <c r="F34" t="s">
        <v>22</v>
      </c>
      <c r="G34" t="s">
        <v>25</v>
      </c>
      <c r="H34" t="s">
        <v>26</v>
      </c>
      <c r="I34" t="s">
        <v>26</v>
      </c>
      <c r="J34" t="s">
        <v>26</v>
      </c>
      <c r="K34" t="s">
        <v>26</v>
      </c>
      <c r="L34" t="s">
        <v>26</v>
      </c>
      <c r="M34" t="s">
        <v>26</v>
      </c>
      <c r="N34" t="s">
        <v>26</v>
      </c>
      <c r="O34" t="s">
        <v>26</v>
      </c>
      <c r="P34" t="s">
        <v>26</v>
      </c>
      <c r="Q34" t="s">
        <v>26</v>
      </c>
      <c r="R34" t="s">
        <v>26</v>
      </c>
      <c r="S34" t="s">
        <v>26</v>
      </c>
      <c r="T34" t="s">
        <v>26</v>
      </c>
    </row>
    <row r="35" spans="1:20" x14ac:dyDescent="0.35">
      <c r="A35" t="s">
        <v>63</v>
      </c>
      <c r="B35">
        <v>37</v>
      </c>
      <c r="C35" t="s">
        <v>190</v>
      </c>
      <c r="D35">
        <v>121</v>
      </c>
      <c r="E35" t="s">
        <v>179</v>
      </c>
      <c r="F35" t="s">
        <v>22</v>
      </c>
      <c r="G35" t="s">
        <v>25</v>
      </c>
      <c r="H35" t="s">
        <v>26</v>
      </c>
      <c r="I35" t="s">
        <v>26</v>
      </c>
      <c r="J35" t="s">
        <v>26</v>
      </c>
      <c r="K35" t="s">
        <v>26</v>
      </c>
      <c r="L35" t="s">
        <v>26</v>
      </c>
      <c r="M35" t="s">
        <v>26</v>
      </c>
      <c r="N35" t="s">
        <v>26</v>
      </c>
      <c r="O35" t="s">
        <v>26</v>
      </c>
      <c r="P35" t="s">
        <v>26</v>
      </c>
      <c r="Q35" t="s">
        <v>26</v>
      </c>
      <c r="R35" t="s">
        <v>26</v>
      </c>
      <c r="S35" t="s">
        <v>26</v>
      </c>
      <c r="T35" t="s">
        <v>26</v>
      </c>
    </row>
    <row r="36" spans="1:20" x14ac:dyDescent="0.35">
      <c r="A36" t="s">
        <v>64</v>
      </c>
      <c r="B36">
        <v>38</v>
      </c>
      <c r="C36" t="s">
        <v>190</v>
      </c>
      <c r="D36">
        <v>121</v>
      </c>
      <c r="E36" t="s">
        <v>179</v>
      </c>
      <c r="F36" t="s">
        <v>22</v>
      </c>
      <c r="G36" t="s">
        <v>25</v>
      </c>
      <c r="H36" t="s">
        <v>26</v>
      </c>
      <c r="I36" t="s">
        <v>26</v>
      </c>
      <c r="J36" t="s">
        <v>26</v>
      </c>
      <c r="K36" t="s">
        <v>26</v>
      </c>
      <c r="L36" t="s">
        <v>26</v>
      </c>
      <c r="M36" t="s">
        <v>26</v>
      </c>
      <c r="N36" t="s">
        <v>26</v>
      </c>
      <c r="O36" t="s">
        <v>26</v>
      </c>
      <c r="P36" t="s">
        <v>26</v>
      </c>
      <c r="Q36" t="s">
        <v>26</v>
      </c>
      <c r="R36" t="s">
        <v>26</v>
      </c>
      <c r="S36" t="s">
        <v>26</v>
      </c>
      <c r="T36" t="s">
        <v>26</v>
      </c>
    </row>
    <row r="37" spans="1:20" x14ac:dyDescent="0.35">
      <c r="A37" t="s">
        <v>65</v>
      </c>
      <c r="B37">
        <v>39</v>
      </c>
      <c r="C37" t="s">
        <v>190</v>
      </c>
      <c r="D37">
        <v>121</v>
      </c>
      <c r="E37" t="s">
        <v>179</v>
      </c>
      <c r="F37" t="s">
        <v>22</v>
      </c>
      <c r="G37" t="s">
        <v>25</v>
      </c>
      <c r="H37" t="s">
        <v>26</v>
      </c>
      <c r="I37" t="s">
        <v>26</v>
      </c>
      <c r="J37" t="s">
        <v>26</v>
      </c>
      <c r="K37" t="s">
        <v>26</v>
      </c>
      <c r="L37" t="s">
        <v>26</v>
      </c>
      <c r="M37" t="s">
        <v>26</v>
      </c>
      <c r="N37" t="s">
        <v>26</v>
      </c>
      <c r="O37" t="s">
        <v>26</v>
      </c>
      <c r="P37" t="s">
        <v>26</v>
      </c>
      <c r="Q37" t="s">
        <v>26</v>
      </c>
      <c r="R37" t="s">
        <v>26</v>
      </c>
      <c r="S37" t="s">
        <v>26</v>
      </c>
      <c r="T37" t="s">
        <v>26</v>
      </c>
    </row>
    <row r="38" spans="1:20" x14ac:dyDescent="0.35">
      <c r="A38" t="s">
        <v>66</v>
      </c>
      <c r="B38">
        <v>40</v>
      </c>
      <c r="C38" t="s">
        <v>190</v>
      </c>
      <c r="D38">
        <v>121</v>
      </c>
      <c r="E38" t="s">
        <v>179</v>
      </c>
      <c r="F38" t="s">
        <v>22</v>
      </c>
      <c r="G38" t="s">
        <v>25</v>
      </c>
      <c r="H38" t="s">
        <v>26</v>
      </c>
      <c r="I38" t="s">
        <v>26</v>
      </c>
      <c r="J38" t="s">
        <v>26</v>
      </c>
      <c r="K38" t="s">
        <v>26</v>
      </c>
      <c r="L38" t="s">
        <v>26</v>
      </c>
      <c r="M38" t="s">
        <v>26</v>
      </c>
      <c r="N38" t="s">
        <v>26</v>
      </c>
      <c r="O38" t="s">
        <v>26</v>
      </c>
      <c r="P38" t="s">
        <v>26</v>
      </c>
      <c r="Q38" t="s">
        <v>26</v>
      </c>
      <c r="R38" t="s">
        <v>26</v>
      </c>
      <c r="S38" t="s">
        <v>26</v>
      </c>
      <c r="T38" t="s">
        <v>26</v>
      </c>
    </row>
    <row r="39" spans="1:20" x14ac:dyDescent="0.35">
      <c r="A39" t="s">
        <v>67</v>
      </c>
      <c r="B39">
        <v>41</v>
      </c>
      <c r="C39" t="s">
        <v>190</v>
      </c>
      <c r="D39">
        <v>121</v>
      </c>
      <c r="E39" t="s">
        <v>179</v>
      </c>
      <c r="F39" t="s">
        <v>22</v>
      </c>
      <c r="G39" t="s">
        <v>23</v>
      </c>
      <c r="H39">
        <v>910</v>
      </c>
      <c r="I39" t="s">
        <v>25</v>
      </c>
      <c r="J39">
        <v>95</v>
      </c>
      <c r="K39">
        <v>2</v>
      </c>
      <c r="L39">
        <v>1</v>
      </c>
      <c r="M39">
        <v>1000</v>
      </c>
      <c r="N39" t="s">
        <v>25</v>
      </c>
      <c r="O39">
        <v>18</v>
      </c>
      <c r="P39" t="s">
        <v>25</v>
      </c>
      <c r="Q39" t="s">
        <v>25</v>
      </c>
      <c r="R39">
        <v>75</v>
      </c>
      <c r="S39">
        <v>288</v>
      </c>
      <c r="T39" t="s">
        <v>31</v>
      </c>
    </row>
    <row r="40" spans="1:20" x14ac:dyDescent="0.35">
      <c r="A40" t="s">
        <v>68</v>
      </c>
      <c r="B40">
        <v>42</v>
      </c>
      <c r="C40" t="s">
        <v>190</v>
      </c>
      <c r="D40">
        <v>121</v>
      </c>
      <c r="E40" t="s">
        <v>179</v>
      </c>
      <c r="F40" t="s">
        <v>22</v>
      </c>
      <c r="G40" t="s">
        <v>25</v>
      </c>
      <c r="H40" t="s">
        <v>26</v>
      </c>
      <c r="I40" t="s">
        <v>26</v>
      </c>
      <c r="J40" t="s">
        <v>26</v>
      </c>
      <c r="K40" t="s">
        <v>26</v>
      </c>
      <c r="L40" t="s">
        <v>26</v>
      </c>
      <c r="M40" t="s">
        <v>26</v>
      </c>
      <c r="N40" t="s">
        <v>26</v>
      </c>
      <c r="O40" t="s">
        <v>26</v>
      </c>
      <c r="P40" t="s">
        <v>26</v>
      </c>
      <c r="Q40" t="s">
        <v>26</v>
      </c>
      <c r="R40" t="s">
        <v>26</v>
      </c>
      <c r="S40" t="s">
        <v>26</v>
      </c>
      <c r="T40" t="s">
        <v>26</v>
      </c>
    </row>
    <row r="41" spans="1:20" x14ac:dyDescent="0.35">
      <c r="A41" t="s">
        <v>69</v>
      </c>
      <c r="B41">
        <v>44</v>
      </c>
      <c r="C41" t="s">
        <v>190</v>
      </c>
      <c r="D41">
        <v>121</v>
      </c>
      <c r="E41" t="s">
        <v>179</v>
      </c>
      <c r="F41" t="s">
        <v>22</v>
      </c>
      <c r="G41" t="s">
        <v>23</v>
      </c>
      <c r="H41">
        <v>710</v>
      </c>
      <c r="I41" t="s">
        <v>25</v>
      </c>
      <c r="J41">
        <v>95</v>
      </c>
      <c r="K41">
        <v>2</v>
      </c>
      <c r="L41">
        <v>1</v>
      </c>
      <c r="M41">
        <v>1000</v>
      </c>
      <c r="N41" t="s">
        <v>25</v>
      </c>
      <c r="O41">
        <v>18</v>
      </c>
      <c r="P41" t="s">
        <v>25</v>
      </c>
      <c r="Q41" t="s">
        <v>25</v>
      </c>
      <c r="R41">
        <v>75</v>
      </c>
      <c r="S41">
        <v>238</v>
      </c>
      <c r="T41" t="s">
        <v>27</v>
      </c>
    </row>
    <row r="42" spans="1:20" x14ac:dyDescent="0.35">
      <c r="A42" t="s">
        <v>70</v>
      </c>
      <c r="B42">
        <v>45</v>
      </c>
      <c r="C42" t="s">
        <v>190</v>
      </c>
      <c r="D42">
        <v>121</v>
      </c>
      <c r="E42" t="s">
        <v>179</v>
      </c>
      <c r="F42" t="s">
        <v>22</v>
      </c>
      <c r="G42" t="s">
        <v>25</v>
      </c>
      <c r="H42" t="s">
        <v>26</v>
      </c>
      <c r="I42" t="s">
        <v>26</v>
      </c>
      <c r="J42" t="s">
        <v>26</v>
      </c>
      <c r="K42" t="s">
        <v>26</v>
      </c>
      <c r="L42" t="s">
        <v>26</v>
      </c>
      <c r="M42" t="s">
        <v>26</v>
      </c>
      <c r="N42" t="s">
        <v>26</v>
      </c>
      <c r="O42" t="s">
        <v>26</v>
      </c>
      <c r="P42" t="s">
        <v>26</v>
      </c>
      <c r="Q42" t="s">
        <v>26</v>
      </c>
      <c r="R42" t="s">
        <v>26</v>
      </c>
      <c r="S42" t="s">
        <v>26</v>
      </c>
      <c r="T42" t="s">
        <v>26</v>
      </c>
    </row>
    <row r="43" spans="1:20" x14ac:dyDescent="0.35">
      <c r="A43" t="s">
        <v>71</v>
      </c>
      <c r="B43">
        <v>46</v>
      </c>
      <c r="C43" t="s">
        <v>190</v>
      </c>
      <c r="D43">
        <v>121</v>
      </c>
      <c r="E43" t="s">
        <v>179</v>
      </c>
      <c r="F43" t="s">
        <v>22</v>
      </c>
      <c r="G43" t="s">
        <v>25</v>
      </c>
      <c r="H43" t="s">
        <v>26</v>
      </c>
      <c r="I43" t="s">
        <v>26</v>
      </c>
      <c r="J43" t="s">
        <v>26</v>
      </c>
      <c r="K43" t="s">
        <v>26</v>
      </c>
      <c r="L43" t="s">
        <v>26</v>
      </c>
      <c r="M43" t="s">
        <v>26</v>
      </c>
      <c r="N43" t="s">
        <v>26</v>
      </c>
      <c r="O43" t="s">
        <v>26</v>
      </c>
      <c r="P43" t="s">
        <v>26</v>
      </c>
      <c r="Q43" t="s">
        <v>26</v>
      </c>
      <c r="R43" t="s">
        <v>26</v>
      </c>
      <c r="S43" t="s">
        <v>26</v>
      </c>
      <c r="T43" t="s">
        <v>26</v>
      </c>
    </row>
    <row r="44" spans="1:20" x14ac:dyDescent="0.35">
      <c r="A44" t="s">
        <v>72</v>
      </c>
      <c r="B44">
        <v>47</v>
      </c>
      <c r="C44" t="s">
        <v>190</v>
      </c>
      <c r="D44">
        <v>121</v>
      </c>
      <c r="E44" t="s">
        <v>179</v>
      </c>
      <c r="F44" t="s">
        <v>22</v>
      </c>
      <c r="G44" t="s">
        <v>25</v>
      </c>
      <c r="H44" t="s">
        <v>26</v>
      </c>
      <c r="I44" t="s">
        <v>26</v>
      </c>
      <c r="J44" t="s">
        <v>26</v>
      </c>
      <c r="K44" t="s">
        <v>26</v>
      </c>
      <c r="L44" t="s">
        <v>26</v>
      </c>
      <c r="M44" t="s">
        <v>26</v>
      </c>
      <c r="N44" t="s">
        <v>26</v>
      </c>
      <c r="O44" t="s">
        <v>26</v>
      </c>
      <c r="P44" t="s">
        <v>26</v>
      </c>
      <c r="Q44" t="s">
        <v>26</v>
      </c>
      <c r="R44" t="s">
        <v>26</v>
      </c>
      <c r="S44" t="s">
        <v>26</v>
      </c>
      <c r="T44" t="s">
        <v>26</v>
      </c>
    </row>
    <row r="45" spans="1:20" x14ac:dyDescent="0.35">
      <c r="A45" t="s">
        <v>73</v>
      </c>
      <c r="B45">
        <v>48</v>
      </c>
      <c r="C45" t="s">
        <v>190</v>
      </c>
      <c r="D45">
        <v>121</v>
      </c>
      <c r="E45" t="s">
        <v>179</v>
      </c>
      <c r="F45" t="s">
        <v>22</v>
      </c>
      <c r="G45" t="s">
        <v>25</v>
      </c>
      <c r="H45" t="s">
        <v>26</v>
      </c>
      <c r="I45" t="s">
        <v>26</v>
      </c>
      <c r="J45" t="s">
        <v>26</v>
      </c>
      <c r="K45" t="s">
        <v>26</v>
      </c>
      <c r="L45" t="s">
        <v>26</v>
      </c>
      <c r="M45" t="s">
        <v>26</v>
      </c>
      <c r="N45" t="s">
        <v>26</v>
      </c>
      <c r="O45" t="s">
        <v>26</v>
      </c>
      <c r="P45" t="s">
        <v>26</v>
      </c>
      <c r="Q45" t="s">
        <v>26</v>
      </c>
      <c r="R45" t="s">
        <v>26</v>
      </c>
      <c r="S45" t="s">
        <v>26</v>
      </c>
      <c r="T45" t="s">
        <v>26</v>
      </c>
    </row>
    <row r="46" spans="1:20" x14ac:dyDescent="0.35">
      <c r="A46" t="s">
        <v>74</v>
      </c>
      <c r="B46">
        <v>49</v>
      </c>
      <c r="C46" t="s">
        <v>190</v>
      </c>
      <c r="D46">
        <v>121</v>
      </c>
      <c r="E46" t="s">
        <v>179</v>
      </c>
      <c r="F46" t="s">
        <v>22</v>
      </c>
      <c r="G46" t="s">
        <v>25</v>
      </c>
      <c r="H46" t="s">
        <v>26</v>
      </c>
      <c r="I46" t="s">
        <v>26</v>
      </c>
      <c r="J46" t="s">
        <v>26</v>
      </c>
      <c r="K46" t="s">
        <v>26</v>
      </c>
      <c r="L46" t="s">
        <v>26</v>
      </c>
      <c r="M46" t="s">
        <v>26</v>
      </c>
      <c r="N46" t="s">
        <v>26</v>
      </c>
      <c r="O46" t="s">
        <v>26</v>
      </c>
      <c r="P46" t="s">
        <v>26</v>
      </c>
      <c r="Q46" t="s">
        <v>26</v>
      </c>
      <c r="R46" t="s">
        <v>26</v>
      </c>
      <c r="S46" t="s">
        <v>26</v>
      </c>
      <c r="T46" t="s">
        <v>26</v>
      </c>
    </row>
    <row r="47" spans="1:20" x14ac:dyDescent="0.35">
      <c r="A47" t="s">
        <v>75</v>
      </c>
      <c r="B47">
        <v>50</v>
      </c>
      <c r="C47" t="s">
        <v>190</v>
      </c>
      <c r="D47">
        <v>121</v>
      </c>
      <c r="E47" t="s">
        <v>179</v>
      </c>
      <c r="F47" t="s">
        <v>22</v>
      </c>
      <c r="G47" t="s">
        <v>25</v>
      </c>
      <c r="H47" t="s">
        <v>26</v>
      </c>
      <c r="I47" t="s">
        <v>26</v>
      </c>
      <c r="J47" t="s">
        <v>26</v>
      </c>
      <c r="K47" t="s">
        <v>26</v>
      </c>
      <c r="L47" t="s">
        <v>26</v>
      </c>
      <c r="M47" t="s">
        <v>26</v>
      </c>
      <c r="N47" t="s">
        <v>26</v>
      </c>
      <c r="O47" t="s">
        <v>26</v>
      </c>
      <c r="P47" t="s">
        <v>26</v>
      </c>
      <c r="Q47" t="s">
        <v>26</v>
      </c>
      <c r="R47" t="s">
        <v>26</v>
      </c>
      <c r="S47" t="s">
        <v>26</v>
      </c>
      <c r="T47" t="s">
        <v>26</v>
      </c>
    </row>
    <row r="48" spans="1:20" x14ac:dyDescent="0.35">
      <c r="A48" t="s">
        <v>76</v>
      </c>
      <c r="B48">
        <v>51</v>
      </c>
      <c r="C48" t="s">
        <v>190</v>
      </c>
      <c r="D48">
        <v>121</v>
      </c>
      <c r="E48" t="s">
        <v>179</v>
      </c>
      <c r="F48" t="s">
        <v>22</v>
      </c>
      <c r="G48" t="s">
        <v>25</v>
      </c>
      <c r="H48" t="s">
        <v>26</v>
      </c>
      <c r="I48" t="s">
        <v>26</v>
      </c>
      <c r="J48" t="s">
        <v>26</v>
      </c>
      <c r="K48" t="s">
        <v>26</v>
      </c>
      <c r="L48" t="s">
        <v>26</v>
      </c>
      <c r="M48" t="s">
        <v>26</v>
      </c>
      <c r="N48" t="s">
        <v>26</v>
      </c>
      <c r="O48" t="s">
        <v>26</v>
      </c>
      <c r="P48" t="s">
        <v>26</v>
      </c>
      <c r="Q48" t="s">
        <v>26</v>
      </c>
      <c r="R48" t="s">
        <v>26</v>
      </c>
      <c r="S48" t="s">
        <v>26</v>
      </c>
      <c r="T48" t="s">
        <v>26</v>
      </c>
    </row>
    <row r="49" spans="1:20" x14ac:dyDescent="0.35">
      <c r="A49" t="s">
        <v>77</v>
      </c>
      <c r="B49">
        <v>53</v>
      </c>
      <c r="C49" t="s">
        <v>190</v>
      </c>
      <c r="D49">
        <v>121</v>
      </c>
      <c r="E49" t="s">
        <v>179</v>
      </c>
      <c r="F49" t="s">
        <v>22</v>
      </c>
      <c r="G49" t="s">
        <v>25</v>
      </c>
      <c r="H49" t="s">
        <v>26</v>
      </c>
      <c r="I49" t="s">
        <v>26</v>
      </c>
      <c r="J49" t="s">
        <v>26</v>
      </c>
      <c r="K49" t="s">
        <v>26</v>
      </c>
      <c r="L49" t="s">
        <v>26</v>
      </c>
      <c r="M49" t="s">
        <v>26</v>
      </c>
      <c r="N49" t="s">
        <v>26</v>
      </c>
      <c r="O49" t="s">
        <v>26</v>
      </c>
      <c r="P49" t="s">
        <v>26</v>
      </c>
      <c r="Q49" t="s">
        <v>26</v>
      </c>
      <c r="R49" t="s">
        <v>26</v>
      </c>
      <c r="S49" t="s">
        <v>26</v>
      </c>
      <c r="T49" t="s">
        <v>26</v>
      </c>
    </row>
    <row r="50" spans="1:20" x14ac:dyDescent="0.35">
      <c r="A50" t="s">
        <v>79</v>
      </c>
      <c r="B50">
        <v>54</v>
      </c>
      <c r="C50" t="s">
        <v>190</v>
      </c>
      <c r="D50">
        <v>121</v>
      </c>
      <c r="E50" t="s">
        <v>179</v>
      </c>
      <c r="F50" t="s">
        <v>22</v>
      </c>
      <c r="G50" t="s">
        <v>25</v>
      </c>
      <c r="H50" t="s">
        <v>26</v>
      </c>
      <c r="I50" t="s">
        <v>26</v>
      </c>
      <c r="J50" t="s">
        <v>26</v>
      </c>
      <c r="K50" t="s">
        <v>26</v>
      </c>
      <c r="L50" t="s">
        <v>26</v>
      </c>
      <c r="M50" t="s">
        <v>26</v>
      </c>
      <c r="N50" t="s">
        <v>26</v>
      </c>
      <c r="O50" t="s">
        <v>26</v>
      </c>
      <c r="P50" t="s">
        <v>26</v>
      </c>
      <c r="Q50" t="s">
        <v>26</v>
      </c>
      <c r="R50" t="s">
        <v>26</v>
      </c>
      <c r="S50" t="s">
        <v>26</v>
      </c>
      <c r="T50" t="s">
        <v>26</v>
      </c>
    </row>
    <row r="51" spans="1:20" x14ac:dyDescent="0.35">
      <c r="A51" t="s">
        <v>80</v>
      </c>
      <c r="B51">
        <v>55</v>
      </c>
      <c r="C51" t="s">
        <v>190</v>
      </c>
      <c r="D51">
        <v>121</v>
      </c>
      <c r="E51" t="s">
        <v>179</v>
      </c>
      <c r="F51" t="s">
        <v>22</v>
      </c>
      <c r="G51" t="s">
        <v>25</v>
      </c>
      <c r="H51" t="s">
        <v>26</v>
      </c>
      <c r="I51" t="s">
        <v>26</v>
      </c>
      <c r="J51" t="s">
        <v>26</v>
      </c>
      <c r="K51" t="s">
        <v>26</v>
      </c>
      <c r="L51" t="s">
        <v>26</v>
      </c>
      <c r="M51" t="s">
        <v>26</v>
      </c>
      <c r="N51" t="s">
        <v>26</v>
      </c>
      <c r="O51" t="s">
        <v>26</v>
      </c>
      <c r="P51" t="s">
        <v>26</v>
      </c>
      <c r="Q51" t="s">
        <v>26</v>
      </c>
      <c r="R51" t="s">
        <v>26</v>
      </c>
      <c r="S51" t="s">
        <v>26</v>
      </c>
      <c r="T51" t="s">
        <v>26</v>
      </c>
    </row>
    <row r="52" spans="1:20" x14ac:dyDescent="0.35">
      <c r="A52" t="s">
        <v>81</v>
      </c>
      <c r="B52">
        <v>56</v>
      </c>
      <c r="C52" t="s">
        <v>190</v>
      </c>
      <c r="D52">
        <v>121</v>
      </c>
      <c r="E52" t="s">
        <v>179</v>
      </c>
      <c r="F52" t="s">
        <v>22</v>
      </c>
      <c r="G52" t="s">
        <v>25</v>
      </c>
      <c r="H52" t="s">
        <v>26</v>
      </c>
      <c r="I52" t="s">
        <v>26</v>
      </c>
      <c r="J52" t="s">
        <v>26</v>
      </c>
      <c r="K52" t="s">
        <v>26</v>
      </c>
      <c r="L52" t="s">
        <v>26</v>
      </c>
      <c r="M52" t="s">
        <v>26</v>
      </c>
      <c r="N52" t="s">
        <v>26</v>
      </c>
      <c r="O52" t="s">
        <v>26</v>
      </c>
      <c r="P52" t="s">
        <v>26</v>
      </c>
      <c r="Q52" t="s">
        <v>26</v>
      </c>
      <c r="R52" t="s">
        <v>26</v>
      </c>
      <c r="S52" t="s">
        <v>26</v>
      </c>
      <c r="T52" t="s">
        <v>26</v>
      </c>
    </row>
  </sheetData>
  <phoneticPr fontId="1" type="noConversion"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4DDC97-1F0D-477B-85AE-ECECCCA2B9F9}">
  <dimension ref="A1:T52"/>
  <sheetViews>
    <sheetView workbookViewId="0"/>
  </sheetViews>
  <sheetFormatPr defaultColWidth="8.81640625" defaultRowHeight="14.5" x14ac:dyDescent="0.35"/>
  <cols>
    <col min="1" max="1" width="15.7265625" customWidth="1"/>
    <col min="2" max="2" width="10.7265625" customWidth="1"/>
    <col min="3" max="3" width="24.7265625" customWidth="1"/>
    <col min="4" max="4" width="13.7265625" customWidth="1"/>
    <col min="5" max="5" width="7.7265625" bestFit="1" customWidth="1"/>
    <col min="6" max="6" width="13.7265625" customWidth="1"/>
    <col min="8" max="8" width="10.81640625" customWidth="1"/>
    <col min="9" max="9" width="10.7265625" customWidth="1"/>
    <col min="10" max="11" width="13.7265625" customWidth="1"/>
    <col min="17" max="17" width="18" customWidth="1"/>
    <col min="18" max="18" width="20" customWidth="1"/>
    <col min="19" max="19" width="21.453125" customWidth="1"/>
  </cols>
  <sheetData>
    <row r="1" spans="1:20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265</v>
      </c>
    </row>
    <row r="2" spans="1:20" x14ac:dyDescent="0.35">
      <c r="A2" t="s">
        <v>19</v>
      </c>
      <c r="B2">
        <v>1</v>
      </c>
      <c r="C2" t="s">
        <v>191</v>
      </c>
      <c r="D2">
        <v>122</v>
      </c>
      <c r="E2" t="s">
        <v>167</v>
      </c>
      <c r="F2" t="s">
        <v>22</v>
      </c>
      <c r="G2" t="s">
        <v>23</v>
      </c>
      <c r="H2">
        <v>103.5</v>
      </c>
      <c r="I2" t="s">
        <v>26</v>
      </c>
      <c r="J2" t="s">
        <v>85</v>
      </c>
      <c r="K2">
        <v>2</v>
      </c>
      <c r="L2">
        <v>1</v>
      </c>
      <c r="M2" t="s">
        <v>25</v>
      </c>
      <c r="N2" t="s">
        <v>26</v>
      </c>
      <c r="O2" t="s">
        <v>30</v>
      </c>
      <c r="P2" t="s">
        <v>25</v>
      </c>
      <c r="Q2">
        <v>24</v>
      </c>
      <c r="R2">
        <v>103.5</v>
      </c>
      <c r="S2" t="s">
        <v>27</v>
      </c>
      <c r="T2" t="s">
        <v>30</v>
      </c>
    </row>
    <row r="3" spans="1:20" x14ac:dyDescent="0.35">
      <c r="A3" t="s">
        <v>28</v>
      </c>
      <c r="B3">
        <v>2</v>
      </c>
      <c r="C3" t="s">
        <v>191</v>
      </c>
      <c r="D3">
        <v>122</v>
      </c>
      <c r="E3" t="s">
        <v>167</v>
      </c>
      <c r="F3" t="s">
        <v>22</v>
      </c>
      <c r="G3" t="s">
        <v>23</v>
      </c>
      <c r="H3">
        <v>375</v>
      </c>
      <c r="I3" t="s">
        <v>26</v>
      </c>
      <c r="J3" t="s">
        <v>85</v>
      </c>
      <c r="K3">
        <v>2</v>
      </c>
      <c r="L3">
        <v>1</v>
      </c>
      <c r="M3" t="s">
        <v>25</v>
      </c>
      <c r="N3" t="s">
        <v>26</v>
      </c>
      <c r="O3" t="s">
        <v>25</v>
      </c>
      <c r="P3" t="s">
        <v>30</v>
      </c>
      <c r="Q3">
        <v>30</v>
      </c>
      <c r="R3">
        <v>200</v>
      </c>
      <c r="S3" t="s">
        <v>27</v>
      </c>
      <c r="T3" t="s">
        <v>25</v>
      </c>
    </row>
    <row r="4" spans="1:20" x14ac:dyDescent="0.35">
      <c r="A4" t="s">
        <v>32</v>
      </c>
      <c r="B4">
        <v>4</v>
      </c>
      <c r="C4" t="s">
        <v>191</v>
      </c>
      <c r="D4">
        <v>122</v>
      </c>
      <c r="E4" t="s">
        <v>167</v>
      </c>
      <c r="F4" t="s">
        <v>22</v>
      </c>
      <c r="G4" t="s">
        <v>23</v>
      </c>
      <c r="H4">
        <v>350</v>
      </c>
      <c r="I4" t="s">
        <v>26</v>
      </c>
      <c r="J4" t="s">
        <v>85</v>
      </c>
      <c r="K4">
        <v>2</v>
      </c>
      <c r="L4">
        <v>1</v>
      </c>
      <c r="M4" t="s">
        <v>25</v>
      </c>
      <c r="N4" t="s">
        <v>26</v>
      </c>
      <c r="O4" t="s">
        <v>25</v>
      </c>
      <c r="P4" t="s">
        <v>30</v>
      </c>
      <c r="Q4">
        <v>0</v>
      </c>
      <c r="R4">
        <f>163/2</f>
        <v>81.5</v>
      </c>
      <c r="S4" t="s">
        <v>27</v>
      </c>
      <c r="T4" t="s">
        <v>30</v>
      </c>
    </row>
    <row r="5" spans="1:20" x14ac:dyDescent="0.35">
      <c r="A5" t="s">
        <v>33</v>
      </c>
      <c r="B5">
        <v>5</v>
      </c>
      <c r="C5" t="s">
        <v>191</v>
      </c>
      <c r="D5">
        <v>122</v>
      </c>
      <c r="E5" t="s">
        <v>167</v>
      </c>
      <c r="F5" t="s">
        <v>22</v>
      </c>
      <c r="G5" t="s">
        <v>23</v>
      </c>
      <c r="H5">
        <v>100</v>
      </c>
      <c r="I5" t="s">
        <v>26</v>
      </c>
      <c r="J5" t="s">
        <v>85</v>
      </c>
      <c r="K5">
        <v>2</v>
      </c>
      <c r="L5">
        <v>1</v>
      </c>
      <c r="M5" t="s">
        <v>25</v>
      </c>
      <c r="N5" t="s">
        <v>26</v>
      </c>
      <c r="O5" t="s">
        <v>30</v>
      </c>
      <c r="P5" t="s">
        <v>30</v>
      </c>
      <c r="Q5">
        <v>15</v>
      </c>
      <c r="R5">
        <v>90</v>
      </c>
      <c r="S5" t="s">
        <v>27</v>
      </c>
      <c r="T5" t="s">
        <v>30</v>
      </c>
    </row>
    <row r="6" spans="1:20" x14ac:dyDescent="0.35">
      <c r="A6" t="s">
        <v>34</v>
      </c>
      <c r="B6">
        <v>6</v>
      </c>
      <c r="C6" t="s">
        <v>191</v>
      </c>
      <c r="D6">
        <v>122</v>
      </c>
      <c r="E6" t="s">
        <v>167</v>
      </c>
      <c r="F6" t="s">
        <v>22</v>
      </c>
      <c r="G6" t="s">
        <v>23</v>
      </c>
      <c r="H6">
        <v>600</v>
      </c>
      <c r="I6" t="s">
        <v>26</v>
      </c>
      <c r="J6" t="s">
        <v>85</v>
      </c>
      <c r="K6">
        <v>2</v>
      </c>
      <c r="L6">
        <v>1</v>
      </c>
      <c r="M6" t="s">
        <v>25</v>
      </c>
      <c r="N6">
        <v>17</v>
      </c>
      <c r="O6" t="s">
        <v>25</v>
      </c>
      <c r="P6" t="s">
        <v>25</v>
      </c>
      <c r="Q6">
        <v>30</v>
      </c>
      <c r="R6">
        <v>305</v>
      </c>
      <c r="S6" t="s">
        <v>27</v>
      </c>
      <c r="T6" t="s">
        <v>25</v>
      </c>
    </row>
    <row r="7" spans="1:20" x14ac:dyDescent="0.35">
      <c r="A7" t="s">
        <v>35</v>
      </c>
      <c r="B7">
        <v>8</v>
      </c>
      <c r="C7" t="s">
        <v>191</v>
      </c>
      <c r="D7">
        <v>122</v>
      </c>
      <c r="E7" t="s">
        <v>167</v>
      </c>
      <c r="F7" t="s">
        <v>22</v>
      </c>
      <c r="G7" t="s">
        <v>23</v>
      </c>
      <c r="H7">
        <v>96</v>
      </c>
      <c r="I7" t="s">
        <v>26</v>
      </c>
      <c r="J7" t="s">
        <v>85</v>
      </c>
      <c r="K7">
        <v>2</v>
      </c>
      <c r="L7">
        <v>1</v>
      </c>
      <c r="M7" t="s">
        <v>25</v>
      </c>
      <c r="N7" t="s">
        <v>26</v>
      </c>
      <c r="O7" t="s">
        <v>25</v>
      </c>
      <c r="P7" t="s">
        <v>30</v>
      </c>
      <c r="Q7">
        <v>20</v>
      </c>
      <c r="R7">
        <v>100</v>
      </c>
      <c r="S7" t="s">
        <v>27</v>
      </c>
      <c r="T7" t="s">
        <v>30</v>
      </c>
    </row>
    <row r="8" spans="1:20" x14ac:dyDescent="0.35">
      <c r="A8" t="s">
        <v>36</v>
      </c>
      <c r="B8">
        <v>9</v>
      </c>
      <c r="C8" t="s">
        <v>191</v>
      </c>
      <c r="D8">
        <v>122</v>
      </c>
      <c r="E8" t="s">
        <v>167</v>
      </c>
      <c r="F8" t="s">
        <v>22</v>
      </c>
      <c r="G8" t="s">
        <v>23</v>
      </c>
      <c r="H8">
        <v>150</v>
      </c>
      <c r="I8" t="s">
        <v>26</v>
      </c>
      <c r="J8" t="s">
        <v>85</v>
      </c>
      <c r="K8">
        <v>2</v>
      </c>
      <c r="L8">
        <v>1</v>
      </c>
      <c r="M8" t="s">
        <v>25</v>
      </c>
      <c r="N8" t="s">
        <v>26</v>
      </c>
      <c r="O8" t="s">
        <v>25</v>
      </c>
      <c r="P8" t="s">
        <v>30</v>
      </c>
      <c r="Q8">
        <v>2</v>
      </c>
      <c r="R8">
        <v>140</v>
      </c>
      <c r="S8" t="s">
        <v>27</v>
      </c>
      <c r="T8" t="s">
        <v>25</v>
      </c>
    </row>
    <row r="9" spans="1:20" x14ac:dyDescent="0.35">
      <c r="A9" t="s">
        <v>37</v>
      </c>
      <c r="B9">
        <v>10</v>
      </c>
      <c r="C9" t="s">
        <v>191</v>
      </c>
      <c r="D9">
        <v>122</v>
      </c>
      <c r="E9" t="s">
        <v>167</v>
      </c>
      <c r="F9" t="s">
        <v>22</v>
      </c>
      <c r="G9" t="s">
        <v>23</v>
      </c>
      <c r="H9">
        <v>170</v>
      </c>
      <c r="I9" t="s">
        <v>26</v>
      </c>
      <c r="J9" t="s">
        <v>85</v>
      </c>
      <c r="K9">
        <v>2</v>
      </c>
      <c r="L9">
        <v>1</v>
      </c>
      <c r="M9" t="s">
        <v>25</v>
      </c>
      <c r="N9" t="s">
        <v>26</v>
      </c>
      <c r="O9" t="s">
        <v>25</v>
      </c>
      <c r="P9" t="s">
        <v>30</v>
      </c>
      <c r="Q9">
        <v>24</v>
      </c>
      <c r="R9" t="s">
        <v>26</v>
      </c>
      <c r="S9" t="s">
        <v>27</v>
      </c>
      <c r="T9" t="s">
        <v>30</v>
      </c>
    </row>
    <row r="10" spans="1:20" x14ac:dyDescent="0.35">
      <c r="A10" t="s">
        <v>38</v>
      </c>
      <c r="B10">
        <v>11</v>
      </c>
      <c r="C10" t="s">
        <v>191</v>
      </c>
      <c r="D10">
        <v>122</v>
      </c>
      <c r="E10" t="s">
        <v>167</v>
      </c>
      <c r="F10" t="s">
        <v>22</v>
      </c>
      <c r="G10" t="s">
        <v>23</v>
      </c>
      <c r="H10">
        <v>237</v>
      </c>
      <c r="I10" t="s">
        <v>26</v>
      </c>
      <c r="J10" t="s">
        <v>85</v>
      </c>
      <c r="K10">
        <v>2</v>
      </c>
      <c r="L10">
        <v>1</v>
      </c>
      <c r="M10" t="s">
        <v>25</v>
      </c>
      <c r="N10" t="s">
        <v>26</v>
      </c>
      <c r="O10" t="s">
        <v>25</v>
      </c>
      <c r="P10" t="s">
        <v>30</v>
      </c>
      <c r="Q10">
        <v>18</v>
      </c>
      <c r="R10">
        <v>145</v>
      </c>
      <c r="S10" t="s">
        <v>27</v>
      </c>
      <c r="T10" t="s">
        <v>25</v>
      </c>
    </row>
    <row r="11" spans="1:20" x14ac:dyDescent="0.35">
      <c r="A11" t="s">
        <v>39</v>
      </c>
      <c r="B11">
        <v>12</v>
      </c>
      <c r="C11" t="s">
        <v>191</v>
      </c>
      <c r="D11">
        <v>122</v>
      </c>
      <c r="E11" t="s">
        <v>167</v>
      </c>
      <c r="F11" t="s">
        <v>22</v>
      </c>
      <c r="G11" t="s">
        <v>23</v>
      </c>
      <c r="H11">
        <v>110</v>
      </c>
      <c r="I11" t="s">
        <v>26</v>
      </c>
      <c r="J11" t="s">
        <v>85</v>
      </c>
      <c r="K11">
        <v>2</v>
      </c>
      <c r="L11">
        <v>1</v>
      </c>
      <c r="M11" t="s">
        <v>25</v>
      </c>
      <c r="N11" t="s">
        <v>26</v>
      </c>
      <c r="O11" t="s">
        <v>25</v>
      </c>
      <c r="P11" t="s">
        <v>30</v>
      </c>
      <c r="Q11">
        <v>24</v>
      </c>
      <c r="R11">
        <v>75</v>
      </c>
      <c r="S11" t="s">
        <v>27</v>
      </c>
      <c r="T11" t="s">
        <v>30</v>
      </c>
    </row>
    <row r="12" spans="1:20" x14ac:dyDescent="0.35">
      <c r="A12" t="s">
        <v>40</v>
      </c>
      <c r="B12">
        <v>13</v>
      </c>
      <c r="C12" t="s">
        <v>191</v>
      </c>
      <c r="D12">
        <v>122</v>
      </c>
      <c r="E12" t="s">
        <v>167</v>
      </c>
      <c r="F12" t="s">
        <v>22</v>
      </c>
      <c r="G12" t="s">
        <v>23</v>
      </c>
      <c r="H12">
        <v>40</v>
      </c>
      <c r="I12" t="s">
        <v>26</v>
      </c>
      <c r="J12" t="s">
        <v>85</v>
      </c>
      <c r="K12">
        <v>2</v>
      </c>
      <c r="L12">
        <v>1</v>
      </c>
      <c r="M12" t="s">
        <v>30</v>
      </c>
      <c r="N12">
        <v>18</v>
      </c>
      <c r="O12" t="s">
        <v>30</v>
      </c>
      <c r="P12" t="s">
        <v>30</v>
      </c>
      <c r="Q12">
        <v>20</v>
      </c>
      <c r="R12">
        <v>65</v>
      </c>
      <c r="S12" t="s">
        <v>27</v>
      </c>
      <c r="T12" t="s">
        <v>30</v>
      </c>
    </row>
    <row r="13" spans="1:20" x14ac:dyDescent="0.35">
      <c r="A13" t="s">
        <v>41</v>
      </c>
      <c r="B13">
        <v>15</v>
      </c>
      <c r="C13" t="s">
        <v>191</v>
      </c>
      <c r="D13">
        <v>122</v>
      </c>
      <c r="E13" t="s">
        <v>167</v>
      </c>
      <c r="F13" t="s">
        <v>22</v>
      </c>
      <c r="G13" t="s">
        <v>23</v>
      </c>
      <c r="H13">
        <v>216</v>
      </c>
      <c r="I13" t="s">
        <v>26</v>
      </c>
      <c r="J13" t="s">
        <v>85</v>
      </c>
      <c r="K13">
        <v>2</v>
      </c>
      <c r="L13">
        <v>1</v>
      </c>
      <c r="M13" t="s">
        <v>25</v>
      </c>
      <c r="N13">
        <v>18</v>
      </c>
      <c r="O13" t="s">
        <v>25</v>
      </c>
      <c r="P13" t="s">
        <v>30</v>
      </c>
      <c r="Q13">
        <v>30</v>
      </c>
      <c r="R13">
        <v>36</v>
      </c>
      <c r="S13" t="s">
        <v>27</v>
      </c>
      <c r="T13" t="s">
        <v>25</v>
      </c>
    </row>
    <row r="14" spans="1:20" x14ac:dyDescent="0.35">
      <c r="A14" t="s">
        <v>42</v>
      </c>
      <c r="B14">
        <v>16</v>
      </c>
      <c r="C14" t="s">
        <v>191</v>
      </c>
      <c r="D14">
        <v>122</v>
      </c>
      <c r="E14" t="s">
        <v>167</v>
      </c>
      <c r="F14" t="s">
        <v>22</v>
      </c>
      <c r="G14" t="s">
        <v>23</v>
      </c>
      <c r="H14">
        <v>103.25</v>
      </c>
      <c r="I14" t="s">
        <v>26</v>
      </c>
      <c r="J14" t="s">
        <v>85</v>
      </c>
      <c r="K14">
        <v>2</v>
      </c>
      <c r="L14">
        <v>1</v>
      </c>
      <c r="M14" t="s">
        <v>25</v>
      </c>
      <c r="N14" t="s">
        <v>26</v>
      </c>
      <c r="O14" t="s">
        <v>25</v>
      </c>
      <c r="P14" t="s">
        <v>30</v>
      </c>
      <c r="Q14">
        <v>15</v>
      </c>
      <c r="R14">
        <v>90</v>
      </c>
      <c r="S14" t="s">
        <v>27</v>
      </c>
      <c r="T14" t="s">
        <v>30</v>
      </c>
    </row>
    <row r="15" spans="1:20" x14ac:dyDescent="0.35">
      <c r="A15" t="s">
        <v>43</v>
      </c>
      <c r="B15">
        <v>17</v>
      </c>
      <c r="C15" t="s">
        <v>191</v>
      </c>
      <c r="D15">
        <v>122</v>
      </c>
      <c r="E15" t="s">
        <v>167</v>
      </c>
      <c r="F15" t="s">
        <v>22</v>
      </c>
      <c r="G15" t="s">
        <v>23</v>
      </c>
      <c r="H15">
        <v>50</v>
      </c>
      <c r="I15" t="s">
        <v>26</v>
      </c>
      <c r="J15" t="s">
        <v>85</v>
      </c>
      <c r="K15">
        <v>2</v>
      </c>
      <c r="L15">
        <v>1</v>
      </c>
      <c r="M15" t="s">
        <v>25</v>
      </c>
      <c r="N15" t="s">
        <v>26</v>
      </c>
      <c r="O15" t="s">
        <v>25</v>
      </c>
      <c r="P15" t="s">
        <v>30</v>
      </c>
      <c r="Q15">
        <v>20</v>
      </c>
      <c r="R15">
        <v>80</v>
      </c>
      <c r="S15" t="s">
        <v>27</v>
      </c>
      <c r="T15" t="s">
        <v>25</v>
      </c>
    </row>
    <row r="16" spans="1:20" x14ac:dyDescent="0.35">
      <c r="A16" t="s">
        <v>44</v>
      </c>
      <c r="B16">
        <v>18</v>
      </c>
      <c r="C16" t="s">
        <v>191</v>
      </c>
      <c r="D16">
        <v>122</v>
      </c>
      <c r="E16" t="s">
        <v>167</v>
      </c>
      <c r="F16" t="s">
        <v>22</v>
      </c>
      <c r="G16" t="s">
        <v>23</v>
      </c>
      <c r="H16">
        <v>250</v>
      </c>
      <c r="I16" t="s">
        <v>26</v>
      </c>
      <c r="J16" t="s">
        <v>85</v>
      </c>
      <c r="K16">
        <v>2</v>
      </c>
      <c r="L16">
        <v>1</v>
      </c>
      <c r="M16" t="s">
        <v>30</v>
      </c>
      <c r="N16" t="s">
        <v>26</v>
      </c>
      <c r="O16" t="s">
        <v>25</v>
      </c>
      <c r="P16" t="s">
        <v>25</v>
      </c>
      <c r="Q16">
        <v>0</v>
      </c>
      <c r="R16">
        <v>50</v>
      </c>
      <c r="S16" t="s">
        <v>27</v>
      </c>
      <c r="T16" t="s">
        <v>30</v>
      </c>
    </row>
    <row r="17" spans="1:20" x14ac:dyDescent="0.35">
      <c r="A17" t="s">
        <v>45</v>
      </c>
      <c r="B17">
        <v>19</v>
      </c>
      <c r="C17" t="s">
        <v>191</v>
      </c>
      <c r="D17">
        <v>122</v>
      </c>
      <c r="E17" t="s">
        <v>167</v>
      </c>
      <c r="F17" t="s">
        <v>22</v>
      </c>
      <c r="G17" t="s">
        <v>23</v>
      </c>
      <c r="H17">
        <v>343</v>
      </c>
      <c r="I17" t="s">
        <v>26</v>
      </c>
      <c r="J17" t="s">
        <v>85</v>
      </c>
      <c r="K17">
        <v>2</v>
      </c>
      <c r="L17">
        <v>1</v>
      </c>
      <c r="M17" t="s">
        <v>25</v>
      </c>
      <c r="N17" t="s">
        <v>26</v>
      </c>
      <c r="O17" t="s">
        <v>25</v>
      </c>
      <c r="P17" t="s">
        <v>30</v>
      </c>
      <c r="Q17">
        <v>24</v>
      </c>
      <c r="R17">
        <v>66</v>
      </c>
      <c r="S17" t="s">
        <v>27</v>
      </c>
      <c r="T17" t="s">
        <v>30</v>
      </c>
    </row>
    <row r="18" spans="1:20" x14ac:dyDescent="0.35">
      <c r="A18" t="s">
        <v>46</v>
      </c>
      <c r="B18">
        <v>20</v>
      </c>
      <c r="C18" t="s">
        <v>191</v>
      </c>
      <c r="D18">
        <v>122</v>
      </c>
      <c r="E18" t="s">
        <v>167</v>
      </c>
      <c r="F18" t="s">
        <v>22</v>
      </c>
      <c r="G18" t="s">
        <v>23</v>
      </c>
      <c r="H18">
        <v>123</v>
      </c>
      <c r="I18" t="s">
        <v>26</v>
      </c>
      <c r="J18" t="s">
        <v>85</v>
      </c>
      <c r="K18">
        <v>2</v>
      </c>
      <c r="L18">
        <v>1</v>
      </c>
      <c r="M18" t="s">
        <v>25</v>
      </c>
      <c r="N18" t="s">
        <v>26</v>
      </c>
      <c r="O18" t="s">
        <v>25</v>
      </c>
      <c r="P18" t="s">
        <v>30</v>
      </c>
      <c r="Q18">
        <v>30</v>
      </c>
      <c r="R18">
        <v>85</v>
      </c>
      <c r="S18" t="s">
        <v>27</v>
      </c>
      <c r="T18" t="s">
        <v>30</v>
      </c>
    </row>
    <row r="19" spans="1:20" x14ac:dyDescent="0.35">
      <c r="A19" t="s">
        <v>47</v>
      </c>
      <c r="B19">
        <v>21</v>
      </c>
      <c r="C19" t="s">
        <v>191</v>
      </c>
      <c r="D19">
        <v>122</v>
      </c>
      <c r="E19" t="s">
        <v>167</v>
      </c>
      <c r="F19" t="s">
        <v>22</v>
      </c>
      <c r="G19" t="s">
        <v>23</v>
      </c>
      <c r="H19">
        <v>125</v>
      </c>
      <c r="I19" t="s">
        <v>26</v>
      </c>
      <c r="J19" t="s">
        <v>85</v>
      </c>
      <c r="K19">
        <v>2</v>
      </c>
      <c r="L19">
        <v>2</v>
      </c>
      <c r="M19" t="s">
        <v>25</v>
      </c>
      <c r="N19" t="s">
        <v>26</v>
      </c>
      <c r="O19" t="s">
        <v>25</v>
      </c>
      <c r="P19" t="s">
        <v>30</v>
      </c>
      <c r="Q19">
        <v>14</v>
      </c>
      <c r="R19">
        <v>130</v>
      </c>
      <c r="S19" t="s">
        <v>27</v>
      </c>
      <c r="T19" t="s">
        <v>30</v>
      </c>
    </row>
    <row r="20" spans="1:20" x14ac:dyDescent="0.35">
      <c r="A20" t="s">
        <v>48</v>
      </c>
      <c r="B20">
        <v>22</v>
      </c>
      <c r="C20" t="s">
        <v>191</v>
      </c>
      <c r="D20">
        <v>122</v>
      </c>
      <c r="E20" t="s">
        <v>167</v>
      </c>
      <c r="F20" t="s">
        <v>22</v>
      </c>
      <c r="G20" t="s">
        <v>23</v>
      </c>
      <c r="H20">
        <v>125</v>
      </c>
      <c r="I20" t="s">
        <v>26</v>
      </c>
      <c r="J20" t="s">
        <v>85</v>
      </c>
      <c r="K20">
        <v>2</v>
      </c>
      <c r="L20">
        <v>1</v>
      </c>
      <c r="M20" t="s">
        <v>30</v>
      </c>
      <c r="N20" t="s">
        <v>26</v>
      </c>
      <c r="O20" t="s">
        <v>30</v>
      </c>
      <c r="P20" t="s">
        <v>25</v>
      </c>
      <c r="Q20">
        <v>0</v>
      </c>
      <c r="R20">
        <f>2*61.08</f>
        <v>122.16</v>
      </c>
      <c r="S20" t="s">
        <v>27</v>
      </c>
      <c r="T20" t="s">
        <v>30</v>
      </c>
    </row>
    <row r="21" spans="1:20" x14ac:dyDescent="0.35">
      <c r="A21" t="s">
        <v>49</v>
      </c>
      <c r="B21">
        <v>23</v>
      </c>
      <c r="C21" t="s">
        <v>191</v>
      </c>
      <c r="D21">
        <v>122</v>
      </c>
      <c r="E21" t="s">
        <v>167</v>
      </c>
      <c r="F21" t="s">
        <v>22</v>
      </c>
      <c r="G21" t="s">
        <v>23</v>
      </c>
      <c r="H21">
        <v>50</v>
      </c>
      <c r="I21" t="s">
        <v>26</v>
      </c>
      <c r="J21" t="s">
        <v>85</v>
      </c>
      <c r="K21">
        <v>2</v>
      </c>
      <c r="L21">
        <v>1</v>
      </c>
      <c r="M21" t="s">
        <v>25</v>
      </c>
      <c r="N21" t="s">
        <v>26</v>
      </c>
      <c r="O21" t="s">
        <v>25</v>
      </c>
      <c r="P21" t="s">
        <v>30</v>
      </c>
      <c r="Q21">
        <v>0</v>
      </c>
      <c r="R21">
        <v>50</v>
      </c>
      <c r="S21" t="s">
        <v>27</v>
      </c>
      <c r="T21" t="s">
        <v>30</v>
      </c>
    </row>
    <row r="22" spans="1:20" x14ac:dyDescent="0.35">
      <c r="A22" t="s">
        <v>50</v>
      </c>
      <c r="B22">
        <v>24</v>
      </c>
      <c r="C22" t="s">
        <v>191</v>
      </c>
      <c r="D22">
        <v>122</v>
      </c>
      <c r="E22" t="s">
        <v>167</v>
      </c>
      <c r="F22" t="s">
        <v>22</v>
      </c>
      <c r="G22" t="s">
        <v>23</v>
      </c>
      <c r="H22">
        <v>100</v>
      </c>
      <c r="I22" t="s">
        <v>26</v>
      </c>
      <c r="J22" t="s">
        <v>85</v>
      </c>
      <c r="K22">
        <v>2</v>
      </c>
      <c r="L22">
        <v>1</v>
      </c>
      <c r="M22" t="s">
        <v>25</v>
      </c>
      <c r="N22" t="s">
        <v>26</v>
      </c>
      <c r="O22" t="s">
        <v>30</v>
      </c>
      <c r="P22" t="s">
        <v>30</v>
      </c>
      <c r="Q22">
        <v>0</v>
      </c>
      <c r="R22">
        <v>110</v>
      </c>
      <c r="S22" t="s">
        <v>27</v>
      </c>
      <c r="T22" t="s">
        <v>30</v>
      </c>
    </row>
    <row r="23" spans="1:20" x14ac:dyDescent="0.35">
      <c r="A23" t="s">
        <v>51</v>
      </c>
      <c r="B23">
        <v>25</v>
      </c>
      <c r="C23" t="s">
        <v>191</v>
      </c>
      <c r="D23">
        <v>122</v>
      </c>
      <c r="E23" t="s">
        <v>167</v>
      </c>
      <c r="F23" t="s">
        <v>22</v>
      </c>
      <c r="G23" t="s">
        <v>23</v>
      </c>
      <c r="H23">
        <v>230</v>
      </c>
      <c r="I23" t="s">
        <v>26</v>
      </c>
      <c r="J23" t="s">
        <v>85</v>
      </c>
      <c r="K23">
        <v>2</v>
      </c>
      <c r="L23">
        <v>1</v>
      </c>
      <c r="M23" t="s">
        <v>25</v>
      </c>
      <c r="N23" t="s">
        <v>26</v>
      </c>
      <c r="O23" t="s">
        <v>30</v>
      </c>
      <c r="P23" t="s">
        <v>30</v>
      </c>
      <c r="Q23">
        <v>15</v>
      </c>
      <c r="R23">
        <v>120</v>
      </c>
      <c r="S23" t="s">
        <v>31</v>
      </c>
      <c r="T23" t="s">
        <v>25</v>
      </c>
    </row>
    <row r="24" spans="1:20" x14ac:dyDescent="0.35">
      <c r="A24" t="s">
        <v>52</v>
      </c>
      <c r="B24">
        <v>26</v>
      </c>
      <c r="C24" t="s">
        <v>191</v>
      </c>
      <c r="D24">
        <v>122</v>
      </c>
      <c r="E24" t="s">
        <v>167</v>
      </c>
      <c r="F24" t="s">
        <v>22</v>
      </c>
      <c r="G24" t="s">
        <v>23</v>
      </c>
      <c r="H24">
        <v>208.8</v>
      </c>
      <c r="I24" t="s">
        <v>26</v>
      </c>
      <c r="J24" t="s">
        <v>85</v>
      </c>
      <c r="K24">
        <v>2</v>
      </c>
      <c r="L24">
        <v>1</v>
      </c>
      <c r="M24" t="s">
        <v>25</v>
      </c>
      <c r="N24" t="s">
        <v>26</v>
      </c>
      <c r="O24" t="s">
        <v>30</v>
      </c>
      <c r="P24" t="s">
        <v>30</v>
      </c>
      <c r="Q24">
        <v>25</v>
      </c>
      <c r="R24">
        <v>128.5</v>
      </c>
      <c r="S24" t="s">
        <v>27</v>
      </c>
      <c r="T24" t="s">
        <v>25</v>
      </c>
    </row>
    <row r="25" spans="1:20" x14ac:dyDescent="0.35">
      <c r="A25" t="s">
        <v>53</v>
      </c>
      <c r="B25">
        <v>27</v>
      </c>
      <c r="C25" t="s">
        <v>191</v>
      </c>
      <c r="D25">
        <v>122</v>
      </c>
      <c r="E25" t="s">
        <v>167</v>
      </c>
      <c r="F25" t="s">
        <v>22</v>
      </c>
      <c r="G25" t="s">
        <v>23</v>
      </c>
      <c r="H25">
        <v>138.25</v>
      </c>
      <c r="I25" t="s">
        <v>26</v>
      </c>
      <c r="J25" t="s">
        <v>85</v>
      </c>
      <c r="K25">
        <v>2</v>
      </c>
      <c r="L25">
        <v>1</v>
      </c>
      <c r="M25" t="s">
        <v>25</v>
      </c>
      <c r="N25" t="s">
        <v>26</v>
      </c>
      <c r="O25" t="s">
        <v>25</v>
      </c>
      <c r="P25" t="s">
        <v>30</v>
      </c>
      <c r="Q25">
        <v>12</v>
      </c>
      <c r="R25">
        <v>85</v>
      </c>
      <c r="S25" t="s">
        <v>27</v>
      </c>
      <c r="T25" t="s">
        <v>25</v>
      </c>
    </row>
    <row r="26" spans="1:20" x14ac:dyDescent="0.35">
      <c r="A26" t="s">
        <v>54</v>
      </c>
      <c r="B26">
        <v>28</v>
      </c>
      <c r="C26" t="s">
        <v>191</v>
      </c>
      <c r="D26">
        <v>122</v>
      </c>
      <c r="E26" t="s">
        <v>167</v>
      </c>
      <c r="F26" t="s">
        <v>22</v>
      </c>
      <c r="G26" t="s">
        <v>23</v>
      </c>
      <c r="H26">
        <v>135</v>
      </c>
      <c r="I26" t="s">
        <v>26</v>
      </c>
      <c r="J26" t="s">
        <v>85</v>
      </c>
      <c r="K26">
        <v>2</v>
      </c>
      <c r="L26">
        <v>1</v>
      </c>
      <c r="M26" t="s">
        <v>25</v>
      </c>
      <c r="N26" t="s">
        <v>26</v>
      </c>
      <c r="O26" t="s">
        <v>30</v>
      </c>
      <c r="P26" t="s">
        <v>30</v>
      </c>
      <c r="Q26">
        <v>20</v>
      </c>
      <c r="R26">
        <v>100</v>
      </c>
      <c r="S26" t="s">
        <v>27</v>
      </c>
      <c r="T26" t="s">
        <v>30</v>
      </c>
    </row>
    <row r="27" spans="1:20" x14ac:dyDescent="0.35">
      <c r="A27" t="s">
        <v>55</v>
      </c>
      <c r="B27">
        <v>29</v>
      </c>
      <c r="C27" t="s">
        <v>191</v>
      </c>
      <c r="D27">
        <v>122</v>
      </c>
      <c r="E27" t="s">
        <v>167</v>
      </c>
      <c r="F27" t="s">
        <v>22</v>
      </c>
      <c r="G27" t="s">
        <v>23</v>
      </c>
      <c r="H27">
        <v>0</v>
      </c>
      <c r="I27" t="s">
        <v>26</v>
      </c>
      <c r="J27" t="s">
        <v>85</v>
      </c>
      <c r="K27">
        <v>2</v>
      </c>
      <c r="L27">
        <v>1</v>
      </c>
      <c r="M27" t="s">
        <v>30</v>
      </c>
      <c r="N27" t="s">
        <v>26</v>
      </c>
      <c r="O27" t="s">
        <v>30</v>
      </c>
      <c r="P27" t="s">
        <v>30</v>
      </c>
      <c r="Q27">
        <v>0</v>
      </c>
      <c r="R27">
        <v>52</v>
      </c>
      <c r="S27" t="s">
        <v>27</v>
      </c>
      <c r="T27" t="s">
        <v>30</v>
      </c>
    </row>
    <row r="28" spans="1:20" x14ac:dyDescent="0.35">
      <c r="A28" t="s">
        <v>56</v>
      </c>
      <c r="B28">
        <v>30</v>
      </c>
      <c r="C28" t="s">
        <v>191</v>
      </c>
      <c r="D28">
        <v>122</v>
      </c>
      <c r="E28" t="s">
        <v>167</v>
      </c>
      <c r="F28" t="s">
        <v>22</v>
      </c>
      <c r="G28" t="s">
        <v>23</v>
      </c>
      <c r="H28">
        <v>100</v>
      </c>
      <c r="I28" t="s">
        <v>26</v>
      </c>
      <c r="J28" t="s">
        <v>85</v>
      </c>
      <c r="K28">
        <v>2</v>
      </c>
      <c r="L28">
        <v>1</v>
      </c>
      <c r="M28" t="s">
        <v>30</v>
      </c>
      <c r="N28" t="s">
        <v>26</v>
      </c>
      <c r="O28" t="s">
        <v>25</v>
      </c>
      <c r="P28" t="s">
        <v>25</v>
      </c>
      <c r="Q28">
        <v>24</v>
      </c>
      <c r="R28">
        <v>100</v>
      </c>
      <c r="S28" t="s">
        <v>27</v>
      </c>
      <c r="T28" t="s">
        <v>30</v>
      </c>
    </row>
    <row r="29" spans="1:20" x14ac:dyDescent="0.35">
      <c r="A29" t="s">
        <v>57</v>
      </c>
      <c r="B29">
        <v>31</v>
      </c>
      <c r="C29" t="s">
        <v>191</v>
      </c>
      <c r="D29">
        <v>122</v>
      </c>
      <c r="E29" t="s">
        <v>167</v>
      </c>
      <c r="F29" t="s">
        <v>22</v>
      </c>
      <c r="G29" t="s">
        <v>23</v>
      </c>
      <c r="H29">
        <v>123</v>
      </c>
      <c r="I29" t="s">
        <v>26</v>
      </c>
      <c r="J29" t="s">
        <v>85</v>
      </c>
      <c r="K29">
        <v>2</v>
      </c>
      <c r="L29">
        <v>1</v>
      </c>
      <c r="M29" t="s">
        <v>30</v>
      </c>
      <c r="N29" t="s">
        <v>26</v>
      </c>
      <c r="O29" t="s">
        <v>30</v>
      </c>
      <c r="P29" t="s">
        <v>30</v>
      </c>
      <c r="Q29">
        <v>20</v>
      </c>
      <c r="R29">
        <v>123</v>
      </c>
      <c r="S29" t="s">
        <v>27</v>
      </c>
      <c r="T29" t="s">
        <v>30</v>
      </c>
    </row>
    <row r="30" spans="1:20" x14ac:dyDescent="0.35">
      <c r="A30" t="s">
        <v>58</v>
      </c>
      <c r="B30">
        <v>32</v>
      </c>
      <c r="C30" t="s">
        <v>191</v>
      </c>
      <c r="D30">
        <v>122</v>
      </c>
      <c r="E30" t="s">
        <v>167</v>
      </c>
      <c r="F30" t="s">
        <v>22</v>
      </c>
      <c r="G30" t="s">
        <v>23</v>
      </c>
      <c r="H30">
        <v>90</v>
      </c>
      <c r="I30" t="s">
        <v>26</v>
      </c>
      <c r="J30" t="s">
        <v>85</v>
      </c>
      <c r="K30">
        <v>2</v>
      </c>
      <c r="L30">
        <v>1</v>
      </c>
      <c r="M30" t="s">
        <v>25</v>
      </c>
      <c r="N30">
        <v>18</v>
      </c>
      <c r="O30" t="s">
        <v>30</v>
      </c>
      <c r="P30" t="s">
        <v>30</v>
      </c>
      <c r="Q30">
        <v>30</v>
      </c>
      <c r="R30">
        <v>100</v>
      </c>
      <c r="S30" t="s">
        <v>27</v>
      </c>
      <c r="T30" t="s">
        <v>25</v>
      </c>
    </row>
    <row r="31" spans="1:20" x14ac:dyDescent="0.35">
      <c r="A31" t="s">
        <v>59</v>
      </c>
      <c r="B31">
        <v>33</v>
      </c>
      <c r="C31" t="s">
        <v>191</v>
      </c>
      <c r="D31">
        <v>122</v>
      </c>
      <c r="E31" t="s">
        <v>167</v>
      </c>
      <c r="F31" t="s">
        <v>22</v>
      </c>
      <c r="G31" t="s">
        <v>23</v>
      </c>
      <c r="H31">
        <v>148</v>
      </c>
      <c r="I31" t="s">
        <v>26</v>
      </c>
      <c r="J31" t="s">
        <v>85</v>
      </c>
      <c r="K31">
        <v>2</v>
      </c>
      <c r="L31">
        <v>1</v>
      </c>
      <c r="M31" t="s">
        <v>25</v>
      </c>
      <c r="N31" t="s">
        <v>26</v>
      </c>
      <c r="O31" t="s">
        <v>25</v>
      </c>
      <c r="P31" t="s">
        <v>30</v>
      </c>
      <c r="Q31">
        <v>30</v>
      </c>
      <c r="R31">
        <v>108</v>
      </c>
      <c r="S31" t="s">
        <v>27</v>
      </c>
      <c r="T31" t="s">
        <v>30</v>
      </c>
    </row>
    <row r="32" spans="1:20" x14ac:dyDescent="0.35">
      <c r="A32" t="s">
        <v>60</v>
      </c>
      <c r="B32">
        <v>34</v>
      </c>
      <c r="C32" t="s">
        <v>191</v>
      </c>
      <c r="D32">
        <v>122</v>
      </c>
      <c r="E32" t="s">
        <v>167</v>
      </c>
      <c r="F32" t="s">
        <v>22</v>
      </c>
      <c r="G32" t="s">
        <v>23</v>
      </c>
      <c r="H32">
        <v>195</v>
      </c>
      <c r="I32" t="s">
        <v>26</v>
      </c>
      <c r="J32" t="s">
        <v>85</v>
      </c>
      <c r="K32">
        <v>2</v>
      </c>
      <c r="L32">
        <v>1</v>
      </c>
      <c r="M32" t="s">
        <v>25</v>
      </c>
      <c r="N32">
        <v>18</v>
      </c>
      <c r="O32" t="s">
        <v>30</v>
      </c>
      <c r="P32" t="s">
        <v>30</v>
      </c>
      <c r="Q32">
        <v>30</v>
      </c>
      <c r="R32">
        <v>120</v>
      </c>
      <c r="S32" t="s">
        <v>27</v>
      </c>
      <c r="T32" t="s">
        <v>30</v>
      </c>
    </row>
    <row r="33" spans="1:20" x14ac:dyDescent="0.35">
      <c r="A33" t="s">
        <v>61</v>
      </c>
      <c r="B33">
        <v>35</v>
      </c>
      <c r="C33" t="s">
        <v>191</v>
      </c>
      <c r="D33">
        <v>122</v>
      </c>
      <c r="E33" t="s">
        <v>167</v>
      </c>
      <c r="F33" t="s">
        <v>22</v>
      </c>
      <c r="G33" t="s">
        <v>23</v>
      </c>
      <c r="H33">
        <v>150</v>
      </c>
      <c r="I33" t="s">
        <v>26</v>
      </c>
      <c r="J33" t="s">
        <v>85</v>
      </c>
      <c r="K33">
        <v>2</v>
      </c>
      <c r="L33">
        <v>1</v>
      </c>
      <c r="M33" t="s">
        <v>25</v>
      </c>
      <c r="N33" t="s">
        <v>26</v>
      </c>
      <c r="O33" t="s">
        <v>25</v>
      </c>
      <c r="P33" t="s">
        <v>30</v>
      </c>
      <c r="Q33">
        <v>30</v>
      </c>
      <c r="R33">
        <v>110</v>
      </c>
      <c r="S33" t="s">
        <v>27</v>
      </c>
      <c r="T33" t="s">
        <v>30</v>
      </c>
    </row>
    <row r="34" spans="1:20" x14ac:dyDescent="0.35">
      <c r="A34" t="s">
        <v>62</v>
      </c>
      <c r="B34">
        <v>36</v>
      </c>
      <c r="C34" t="s">
        <v>191</v>
      </c>
      <c r="D34">
        <v>122</v>
      </c>
      <c r="E34" t="s">
        <v>167</v>
      </c>
      <c r="F34" t="s">
        <v>22</v>
      </c>
      <c r="G34" t="s">
        <v>23</v>
      </c>
      <c r="H34">
        <v>143</v>
      </c>
      <c r="I34" t="s">
        <v>26</v>
      </c>
      <c r="J34" t="s">
        <v>85</v>
      </c>
      <c r="K34">
        <v>2</v>
      </c>
      <c r="L34">
        <v>1</v>
      </c>
      <c r="M34" t="s">
        <v>25</v>
      </c>
      <c r="N34">
        <v>17</v>
      </c>
      <c r="O34" t="s">
        <v>30</v>
      </c>
      <c r="P34" t="s">
        <v>25</v>
      </c>
      <c r="Q34">
        <v>0</v>
      </c>
      <c r="R34" s="5">
        <f>(2/3)*73</f>
        <v>48.666666666666664</v>
      </c>
      <c r="S34" t="s">
        <v>27</v>
      </c>
      <c r="T34" t="s">
        <v>25</v>
      </c>
    </row>
    <row r="35" spans="1:20" x14ac:dyDescent="0.35">
      <c r="A35" t="s">
        <v>63</v>
      </c>
      <c r="B35">
        <v>37</v>
      </c>
      <c r="C35" t="s">
        <v>191</v>
      </c>
      <c r="D35">
        <v>122</v>
      </c>
      <c r="E35" t="s">
        <v>167</v>
      </c>
      <c r="F35" t="s">
        <v>22</v>
      </c>
      <c r="G35" t="s">
        <v>23</v>
      </c>
      <c r="H35">
        <v>75</v>
      </c>
      <c r="I35" t="s">
        <v>26</v>
      </c>
      <c r="J35" t="s">
        <v>85</v>
      </c>
      <c r="K35">
        <v>2</v>
      </c>
      <c r="L35">
        <v>1</v>
      </c>
      <c r="M35" t="s">
        <v>25</v>
      </c>
      <c r="N35" t="s">
        <v>26</v>
      </c>
      <c r="O35" t="s">
        <v>25</v>
      </c>
      <c r="P35" t="s">
        <v>30</v>
      </c>
      <c r="Q35">
        <v>30</v>
      </c>
      <c r="R35">
        <v>100</v>
      </c>
      <c r="S35" t="s">
        <v>27</v>
      </c>
      <c r="T35" t="s">
        <v>30</v>
      </c>
    </row>
    <row r="36" spans="1:20" x14ac:dyDescent="0.35">
      <c r="A36" t="s">
        <v>64</v>
      </c>
      <c r="B36">
        <v>38</v>
      </c>
      <c r="C36" t="s">
        <v>191</v>
      </c>
      <c r="D36">
        <v>122</v>
      </c>
      <c r="E36" t="s">
        <v>167</v>
      </c>
      <c r="F36" t="s">
        <v>22</v>
      </c>
      <c r="G36" t="s">
        <v>23</v>
      </c>
      <c r="H36">
        <v>145</v>
      </c>
      <c r="I36" t="s">
        <v>26</v>
      </c>
      <c r="J36" t="s">
        <v>85</v>
      </c>
      <c r="K36">
        <v>2</v>
      </c>
      <c r="L36">
        <v>1</v>
      </c>
      <c r="M36" t="s">
        <v>25</v>
      </c>
      <c r="N36" t="s">
        <v>26</v>
      </c>
      <c r="O36" t="s">
        <v>25</v>
      </c>
      <c r="P36" t="s">
        <v>25</v>
      </c>
      <c r="Q36">
        <v>12</v>
      </c>
      <c r="R36">
        <v>130</v>
      </c>
      <c r="S36" t="s">
        <v>27</v>
      </c>
      <c r="T36" t="s">
        <v>30</v>
      </c>
    </row>
    <row r="37" spans="1:20" x14ac:dyDescent="0.35">
      <c r="A37" t="s">
        <v>65</v>
      </c>
      <c r="B37">
        <v>39</v>
      </c>
      <c r="C37" t="s">
        <v>191</v>
      </c>
      <c r="D37">
        <v>122</v>
      </c>
      <c r="E37" t="s">
        <v>167</v>
      </c>
      <c r="F37" t="s">
        <v>22</v>
      </c>
      <c r="G37" t="s">
        <v>23</v>
      </c>
      <c r="H37">
        <v>78.5</v>
      </c>
      <c r="I37" t="s">
        <v>26</v>
      </c>
      <c r="J37" t="s">
        <v>85</v>
      </c>
      <c r="K37">
        <v>2</v>
      </c>
      <c r="L37">
        <v>1</v>
      </c>
      <c r="M37" t="s">
        <v>25</v>
      </c>
      <c r="N37" t="s">
        <v>26</v>
      </c>
      <c r="O37" t="s">
        <v>25</v>
      </c>
      <c r="P37" t="s">
        <v>30</v>
      </c>
      <c r="Q37">
        <v>24</v>
      </c>
      <c r="R37">
        <v>118.5</v>
      </c>
      <c r="S37" t="s">
        <v>27</v>
      </c>
      <c r="T37" t="s">
        <v>30</v>
      </c>
    </row>
    <row r="38" spans="1:20" x14ac:dyDescent="0.35">
      <c r="A38" t="s">
        <v>66</v>
      </c>
      <c r="B38">
        <v>40</v>
      </c>
      <c r="C38" t="s">
        <v>191</v>
      </c>
      <c r="D38">
        <v>122</v>
      </c>
      <c r="E38" t="s">
        <v>167</v>
      </c>
      <c r="F38" t="s">
        <v>22</v>
      </c>
      <c r="G38" t="s">
        <v>23</v>
      </c>
      <c r="H38">
        <v>85</v>
      </c>
      <c r="I38" t="s">
        <v>26</v>
      </c>
      <c r="J38" t="s">
        <v>85</v>
      </c>
      <c r="K38">
        <v>2</v>
      </c>
      <c r="L38">
        <v>1</v>
      </c>
      <c r="M38" t="s">
        <v>30</v>
      </c>
      <c r="N38">
        <v>18</v>
      </c>
      <c r="O38" t="s">
        <v>25</v>
      </c>
      <c r="P38" t="s">
        <v>30</v>
      </c>
      <c r="Q38">
        <v>24</v>
      </c>
      <c r="R38">
        <v>75</v>
      </c>
      <c r="S38" t="s">
        <v>27</v>
      </c>
      <c r="T38" t="s">
        <v>30</v>
      </c>
    </row>
    <row r="39" spans="1:20" x14ac:dyDescent="0.35">
      <c r="A39" t="s">
        <v>67</v>
      </c>
      <c r="B39">
        <v>41</v>
      </c>
      <c r="C39" t="s">
        <v>191</v>
      </c>
      <c r="D39">
        <v>122</v>
      </c>
      <c r="E39" t="s">
        <v>167</v>
      </c>
      <c r="F39" t="s">
        <v>22</v>
      </c>
      <c r="G39" t="s">
        <v>23</v>
      </c>
      <c r="H39">
        <v>169</v>
      </c>
      <c r="I39" t="s">
        <v>26</v>
      </c>
      <c r="J39" t="s">
        <v>85</v>
      </c>
      <c r="K39">
        <v>2</v>
      </c>
      <c r="L39">
        <v>1</v>
      </c>
      <c r="M39" t="s">
        <v>25</v>
      </c>
      <c r="N39" t="s">
        <v>26</v>
      </c>
      <c r="O39" t="s">
        <v>25</v>
      </c>
      <c r="P39" t="s">
        <v>30</v>
      </c>
      <c r="Q39">
        <v>3</v>
      </c>
      <c r="R39">
        <v>158</v>
      </c>
      <c r="S39" t="s">
        <v>27</v>
      </c>
      <c r="T39" t="s">
        <v>25</v>
      </c>
    </row>
    <row r="40" spans="1:20" x14ac:dyDescent="0.35">
      <c r="A40" t="s">
        <v>68</v>
      </c>
      <c r="B40">
        <v>42</v>
      </c>
      <c r="C40" t="s">
        <v>191</v>
      </c>
      <c r="D40">
        <v>122</v>
      </c>
      <c r="E40" t="s">
        <v>167</v>
      </c>
      <c r="F40" t="s">
        <v>22</v>
      </c>
      <c r="G40" t="s">
        <v>23</v>
      </c>
      <c r="H40">
        <v>95</v>
      </c>
      <c r="I40" t="s">
        <v>26</v>
      </c>
      <c r="J40" t="s">
        <v>85</v>
      </c>
      <c r="K40">
        <v>2</v>
      </c>
      <c r="L40">
        <v>1</v>
      </c>
      <c r="M40" t="s">
        <v>30</v>
      </c>
      <c r="N40">
        <v>18</v>
      </c>
      <c r="O40" t="s">
        <v>30</v>
      </c>
      <c r="P40" t="s">
        <v>30</v>
      </c>
      <c r="Q40">
        <v>2</v>
      </c>
      <c r="R40">
        <v>76</v>
      </c>
      <c r="S40" t="s">
        <v>27</v>
      </c>
      <c r="T40" t="s">
        <v>30</v>
      </c>
    </row>
    <row r="41" spans="1:20" x14ac:dyDescent="0.35">
      <c r="A41" t="s">
        <v>69</v>
      </c>
      <c r="B41">
        <v>44</v>
      </c>
      <c r="C41" t="s">
        <v>191</v>
      </c>
      <c r="D41">
        <v>122</v>
      </c>
      <c r="E41" t="s">
        <v>167</v>
      </c>
      <c r="F41" t="s">
        <v>22</v>
      </c>
      <c r="G41" t="s">
        <v>23</v>
      </c>
      <c r="H41">
        <v>45</v>
      </c>
      <c r="I41" t="s">
        <v>26</v>
      </c>
      <c r="J41" t="s">
        <v>85</v>
      </c>
      <c r="K41">
        <v>2</v>
      </c>
      <c r="L41">
        <v>1</v>
      </c>
      <c r="M41" t="s">
        <v>25</v>
      </c>
      <c r="N41" t="s">
        <v>26</v>
      </c>
      <c r="O41" t="s">
        <v>30</v>
      </c>
      <c r="P41" t="s">
        <v>30</v>
      </c>
      <c r="Q41">
        <v>10</v>
      </c>
      <c r="R41">
        <v>45</v>
      </c>
      <c r="S41" t="s">
        <v>27</v>
      </c>
      <c r="T41" t="s">
        <v>25</v>
      </c>
    </row>
    <row r="42" spans="1:20" x14ac:dyDescent="0.35">
      <c r="A42" t="s">
        <v>70</v>
      </c>
      <c r="B42">
        <v>45</v>
      </c>
      <c r="C42" t="s">
        <v>191</v>
      </c>
      <c r="D42">
        <v>122</v>
      </c>
      <c r="E42" t="s">
        <v>167</v>
      </c>
      <c r="F42" t="s">
        <v>22</v>
      </c>
      <c r="G42" t="s">
        <v>23</v>
      </c>
      <c r="H42">
        <v>70</v>
      </c>
      <c r="I42" t="s">
        <v>26</v>
      </c>
      <c r="J42" t="s">
        <v>85</v>
      </c>
      <c r="K42">
        <v>2</v>
      </c>
      <c r="L42">
        <v>1</v>
      </c>
      <c r="M42" t="s">
        <v>30</v>
      </c>
      <c r="N42">
        <v>18</v>
      </c>
      <c r="O42" t="s">
        <v>25</v>
      </c>
      <c r="P42" t="s">
        <v>30</v>
      </c>
      <c r="Q42">
        <v>30</v>
      </c>
      <c r="R42">
        <v>75</v>
      </c>
      <c r="S42" t="s">
        <v>27</v>
      </c>
      <c r="T42" t="s">
        <v>30</v>
      </c>
    </row>
    <row r="43" spans="1:20" x14ac:dyDescent="0.35">
      <c r="A43" t="s">
        <v>71</v>
      </c>
      <c r="B43">
        <v>46</v>
      </c>
      <c r="C43" t="s">
        <v>191</v>
      </c>
      <c r="D43">
        <v>122</v>
      </c>
      <c r="E43" t="s">
        <v>167</v>
      </c>
      <c r="F43" t="s">
        <v>22</v>
      </c>
      <c r="G43" t="s">
        <v>23</v>
      </c>
      <c r="H43">
        <v>100</v>
      </c>
      <c r="I43" t="s">
        <v>26</v>
      </c>
      <c r="J43" t="s">
        <v>85</v>
      </c>
      <c r="K43">
        <v>2</v>
      </c>
      <c r="L43">
        <v>1</v>
      </c>
      <c r="M43" t="s">
        <v>25</v>
      </c>
      <c r="N43" t="s">
        <v>26</v>
      </c>
      <c r="O43" t="s">
        <v>25</v>
      </c>
      <c r="P43" t="s">
        <v>30</v>
      </c>
      <c r="Q43">
        <v>0</v>
      </c>
      <c r="R43">
        <v>115</v>
      </c>
      <c r="S43" t="s">
        <v>27</v>
      </c>
      <c r="T43" t="s">
        <v>30</v>
      </c>
    </row>
    <row r="44" spans="1:20" x14ac:dyDescent="0.35">
      <c r="A44" t="s">
        <v>72</v>
      </c>
      <c r="B44">
        <v>47</v>
      </c>
      <c r="C44" t="s">
        <v>191</v>
      </c>
      <c r="D44">
        <v>122</v>
      </c>
      <c r="E44" t="s">
        <v>167</v>
      </c>
      <c r="F44" t="s">
        <v>22</v>
      </c>
      <c r="G44" t="s">
        <v>23</v>
      </c>
      <c r="H44">
        <v>0</v>
      </c>
      <c r="I44" t="s">
        <v>26</v>
      </c>
      <c r="J44" t="s">
        <v>85</v>
      </c>
      <c r="K44">
        <v>2</v>
      </c>
      <c r="L44">
        <v>1</v>
      </c>
      <c r="M44" t="s">
        <v>25</v>
      </c>
      <c r="N44" t="s">
        <v>26</v>
      </c>
      <c r="O44" t="s">
        <v>25</v>
      </c>
      <c r="P44" t="s">
        <v>25</v>
      </c>
      <c r="Q44">
        <v>5</v>
      </c>
      <c r="R44">
        <v>100</v>
      </c>
      <c r="S44" t="s">
        <v>27</v>
      </c>
      <c r="T44" t="s">
        <v>30</v>
      </c>
    </row>
    <row r="45" spans="1:20" x14ac:dyDescent="0.35">
      <c r="A45" t="s">
        <v>73</v>
      </c>
      <c r="B45">
        <v>48</v>
      </c>
      <c r="C45" t="s">
        <v>191</v>
      </c>
      <c r="D45">
        <v>122</v>
      </c>
      <c r="E45" t="s">
        <v>167</v>
      </c>
      <c r="F45" t="s">
        <v>22</v>
      </c>
      <c r="G45" t="s">
        <v>23</v>
      </c>
      <c r="H45">
        <v>75</v>
      </c>
      <c r="I45" t="s">
        <v>26</v>
      </c>
      <c r="J45" t="s">
        <v>85</v>
      </c>
      <c r="K45">
        <v>2</v>
      </c>
      <c r="L45">
        <v>2</v>
      </c>
      <c r="M45" t="s">
        <v>25</v>
      </c>
      <c r="N45" t="s">
        <v>26</v>
      </c>
      <c r="O45" t="s">
        <v>30</v>
      </c>
      <c r="P45" t="s">
        <v>30</v>
      </c>
      <c r="Q45">
        <v>20</v>
      </c>
      <c r="R45">
        <v>45</v>
      </c>
      <c r="S45" t="s">
        <v>27</v>
      </c>
      <c r="T45" t="s">
        <v>30</v>
      </c>
    </row>
    <row r="46" spans="1:20" x14ac:dyDescent="0.35">
      <c r="A46" t="s">
        <v>74</v>
      </c>
      <c r="B46">
        <v>49</v>
      </c>
      <c r="C46" t="s">
        <v>191</v>
      </c>
      <c r="D46">
        <v>122</v>
      </c>
      <c r="E46" t="s">
        <v>167</v>
      </c>
      <c r="F46" t="s">
        <v>22</v>
      </c>
      <c r="G46" t="s">
        <v>23</v>
      </c>
      <c r="H46">
        <v>90</v>
      </c>
      <c r="I46" t="s">
        <v>26</v>
      </c>
      <c r="J46" t="s">
        <v>85</v>
      </c>
      <c r="K46">
        <v>2</v>
      </c>
      <c r="L46">
        <v>1</v>
      </c>
      <c r="M46" t="s">
        <v>25</v>
      </c>
      <c r="N46" t="s">
        <v>26</v>
      </c>
      <c r="O46" t="s">
        <v>25</v>
      </c>
      <c r="P46" t="s">
        <v>25</v>
      </c>
      <c r="Q46">
        <v>30</v>
      </c>
      <c r="R46">
        <v>68</v>
      </c>
      <c r="S46" t="s">
        <v>27</v>
      </c>
      <c r="T46" t="s">
        <v>30</v>
      </c>
    </row>
    <row r="47" spans="1:20" x14ac:dyDescent="0.35">
      <c r="A47" t="s">
        <v>75</v>
      </c>
      <c r="B47">
        <v>50</v>
      </c>
      <c r="C47" t="s">
        <v>191</v>
      </c>
      <c r="D47">
        <v>122</v>
      </c>
      <c r="E47" t="s">
        <v>167</v>
      </c>
      <c r="F47" t="s">
        <v>22</v>
      </c>
      <c r="G47" t="s">
        <v>23</v>
      </c>
      <c r="H47">
        <v>75</v>
      </c>
      <c r="I47" t="s">
        <v>26</v>
      </c>
      <c r="J47" t="s">
        <v>85</v>
      </c>
      <c r="K47">
        <v>2</v>
      </c>
      <c r="L47">
        <v>1</v>
      </c>
      <c r="M47" t="s">
        <v>25</v>
      </c>
      <c r="N47" t="s">
        <v>26</v>
      </c>
      <c r="O47" t="s">
        <v>25</v>
      </c>
      <c r="P47" t="s">
        <v>30</v>
      </c>
      <c r="Q47">
        <v>0</v>
      </c>
      <c r="R47">
        <v>175</v>
      </c>
      <c r="S47" t="s">
        <v>27</v>
      </c>
      <c r="T47" t="s">
        <v>30</v>
      </c>
    </row>
    <row r="48" spans="1:20" x14ac:dyDescent="0.35">
      <c r="A48" t="s">
        <v>76</v>
      </c>
      <c r="B48">
        <v>51</v>
      </c>
      <c r="C48" t="s">
        <v>191</v>
      </c>
      <c r="D48">
        <v>122</v>
      </c>
      <c r="E48" t="s">
        <v>167</v>
      </c>
      <c r="F48" t="s">
        <v>22</v>
      </c>
      <c r="G48" t="s">
        <v>23</v>
      </c>
      <c r="H48">
        <v>170</v>
      </c>
      <c r="I48" t="s">
        <v>26</v>
      </c>
      <c r="J48" t="s">
        <v>85</v>
      </c>
      <c r="K48">
        <v>2</v>
      </c>
      <c r="L48">
        <v>1</v>
      </c>
      <c r="M48" t="s">
        <v>25</v>
      </c>
      <c r="N48" t="s">
        <v>26</v>
      </c>
      <c r="O48" t="s">
        <v>30</v>
      </c>
      <c r="P48" t="s">
        <v>30</v>
      </c>
      <c r="Q48">
        <v>30</v>
      </c>
      <c r="R48">
        <v>120</v>
      </c>
      <c r="S48" t="s">
        <v>27</v>
      </c>
      <c r="T48" t="s">
        <v>30</v>
      </c>
    </row>
    <row r="49" spans="1:20" x14ac:dyDescent="0.35">
      <c r="A49" t="s">
        <v>77</v>
      </c>
      <c r="B49">
        <v>53</v>
      </c>
      <c r="C49" t="s">
        <v>191</v>
      </c>
      <c r="D49">
        <v>122</v>
      </c>
      <c r="E49" t="s">
        <v>167</v>
      </c>
      <c r="F49" t="s">
        <v>22</v>
      </c>
      <c r="G49" t="s">
        <v>23</v>
      </c>
      <c r="H49">
        <v>90</v>
      </c>
      <c r="I49" t="s">
        <v>26</v>
      </c>
      <c r="J49" t="s">
        <v>85</v>
      </c>
      <c r="K49">
        <v>2</v>
      </c>
      <c r="L49">
        <v>1</v>
      </c>
      <c r="M49" t="s">
        <v>25</v>
      </c>
      <c r="N49">
        <v>18</v>
      </c>
      <c r="O49" t="s">
        <v>25</v>
      </c>
      <c r="P49" t="s">
        <v>30</v>
      </c>
      <c r="Q49">
        <v>45</v>
      </c>
      <c r="R49">
        <f>2*90</f>
        <v>180</v>
      </c>
      <c r="S49" t="s">
        <v>27</v>
      </c>
      <c r="T49" t="s">
        <v>25</v>
      </c>
    </row>
    <row r="50" spans="1:20" x14ac:dyDescent="0.35">
      <c r="A50" t="s">
        <v>79</v>
      </c>
      <c r="B50">
        <v>54</v>
      </c>
      <c r="C50" t="s">
        <v>191</v>
      </c>
      <c r="D50">
        <v>122</v>
      </c>
      <c r="E50" t="s">
        <v>167</v>
      </c>
      <c r="F50" t="s">
        <v>22</v>
      </c>
      <c r="G50" t="s">
        <v>23</v>
      </c>
      <c r="H50">
        <v>75</v>
      </c>
      <c r="I50" t="s">
        <v>26</v>
      </c>
      <c r="J50" t="s">
        <v>85</v>
      </c>
      <c r="K50">
        <v>2</v>
      </c>
      <c r="L50">
        <v>1</v>
      </c>
      <c r="M50" t="s">
        <v>25</v>
      </c>
      <c r="N50" t="s">
        <v>26</v>
      </c>
      <c r="O50" t="s">
        <v>30</v>
      </c>
      <c r="P50" t="s">
        <v>30</v>
      </c>
      <c r="Q50">
        <v>24</v>
      </c>
      <c r="R50">
        <v>40</v>
      </c>
      <c r="S50" t="s">
        <v>27</v>
      </c>
      <c r="T50" t="s">
        <v>30</v>
      </c>
    </row>
    <row r="51" spans="1:20" x14ac:dyDescent="0.35">
      <c r="A51" t="s">
        <v>80</v>
      </c>
      <c r="B51">
        <v>55</v>
      </c>
      <c r="C51" t="s">
        <v>191</v>
      </c>
      <c r="D51">
        <v>122</v>
      </c>
      <c r="E51" t="s">
        <v>167</v>
      </c>
      <c r="F51" t="s">
        <v>22</v>
      </c>
      <c r="G51" t="s">
        <v>23</v>
      </c>
      <c r="H51">
        <v>72</v>
      </c>
      <c r="I51" t="s">
        <v>26</v>
      </c>
      <c r="J51" t="s">
        <v>85</v>
      </c>
      <c r="K51">
        <v>2</v>
      </c>
      <c r="L51">
        <v>1</v>
      </c>
      <c r="M51" t="s">
        <v>30</v>
      </c>
      <c r="N51">
        <v>18</v>
      </c>
      <c r="O51" t="s">
        <v>25</v>
      </c>
      <c r="P51" t="s">
        <v>30</v>
      </c>
      <c r="Q51">
        <v>0</v>
      </c>
      <c r="R51">
        <v>61</v>
      </c>
      <c r="S51" t="s">
        <v>27</v>
      </c>
      <c r="T51" t="s">
        <v>30</v>
      </c>
    </row>
    <row r="52" spans="1:20" x14ac:dyDescent="0.35">
      <c r="A52" t="s">
        <v>81</v>
      </c>
      <c r="B52">
        <v>56</v>
      </c>
      <c r="C52" t="s">
        <v>191</v>
      </c>
      <c r="D52">
        <v>122</v>
      </c>
      <c r="E52" t="s">
        <v>167</v>
      </c>
      <c r="F52" t="s">
        <v>22</v>
      </c>
      <c r="G52" t="s">
        <v>23</v>
      </c>
      <c r="H52">
        <v>130</v>
      </c>
      <c r="I52" t="s">
        <v>26</v>
      </c>
      <c r="J52" t="s">
        <v>85</v>
      </c>
      <c r="K52">
        <v>2</v>
      </c>
      <c r="L52">
        <v>1</v>
      </c>
      <c r="M52" t="s">
        <v>25</v>
      </c>
      <c r="N52" t="s">
        <v>26</v>
      </c>
      <c r="O52" t="s">
        <v>25</v>
      </c>
      <c r="P52" t="s">
        <v>30</v>
      </c>
      <c r="Q52">
        <v>15</v>
      </c>
      <c r="R52">
        <v>90</v>
      </c>
      <c r="S52" t="s">
        <v>27</v>
      </c>
      <c r="T52" t="s">
        <v>30</v>
      </c>
    </row>
  </sheetData>
  <phoneticPr fontId="1" type="noConversion"/>
  <pageMargins left="0.7" right="0.7" top="0.75" bottom="0.75" header="0.3" footer="0.3"/>
  <pageSetup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73B65A-2944-4153-A839-B6A77FB0B40C}">
  <dimension ref="A1:S52"/>
  <sheetViews>
    <sheetView workbookViewId="0"/>
  </sheetViews>
  <sheetFormatPr defaultColWidth="8.81640625" defaultRowHeight="14.5" x14ac:dyDescent="0.35"/>
  <cols>
    <col min="1" max="1" width="16.453125" customWidth="1"/>
    <col min="2" max="2" width="8.81640625" bestFit="1" customWidth="1"/>
    <col min="3" max="3" width="20.1796875" customWidth="1"/>
    <col min="4" max="4" width="16.1796875" customWidth="1"/>
    <col min="5" max="5" width="7.7265625" bestFit="1" customWidth="1"/>
    <col min="6" max="6" width="11.7265625" customWidth="1"/>
    <col min="7" max="7" width="10.26953125" customWidth="1"/>
    <col min="8" max="8" width="11.453125" customWidth="1"/>
    <col min="9" max="9" width="19.453125" bestFit="1" customWidth="1"/>
    <col min="10" max="11" width="15.1796875" customWidth="1"/>
    <col min="18" max="18" width="19.7265625" bestFit="1" customWidth="1"/>
    <col min="19" max="19" width="14.1796875" customWidth="1"/>
  </cols>
  <sheetData>
    <row r="1" spans="1:19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254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9" x14ac:dyDescent="0.35">
      <c r="A2" t="s">
        <v>19</v>
      </c>
      <c r="B2">
        <v>1</v>
      </c>
      <c r="C2" t="s">
        <v>192</v>
      </c>
      <c r="D2">
        <v>123</v>
      </c>
      <c r="E2" t="s">
        <v>193</v>
      </c>
      <c r="F2" t="s">
        <v>22</v>
      </c>
      <c r="G2" t="s">
        <v>23</v>
      </c>
      <c r="H2">
        <v>195</v>
      </c>
      <c r="I2" t="s">
        <v>25</v>
      </c>
      <c r="J2">
        <v>650</v>
      </c>
      <c r="K2">
        <v>2</v>
      </c>
      <c r="L2">
        <v>1</v>
      </c>
      <c r="M2" t="s">
        <v>30</v>
      </c>
      <c r="N2" t="s">
        <v>26</v>
      </c>
      <c r="O2" t="s">
        <v>25</v>
      </c>
      <c r="P2" t="s">
        <v>30</v>
      </c>
      <c r="Q2">
        <v>16</v>
      </c>
      <c r="R2">
        <v>200</v>
      </c>
      <c r="S2" t="s">
        <v>27</v>
      </c>
    </row>
    <row r="3" spans="1:19" x14ac:dyDescent="0.35">
      <c r="A3" t="s">
        <v>28</v>
      </c>
      <c r="B3">
        <v>2</v>
      </c>
      <c r="C3" t="s">
        <v>192</v>
      </c>
      <c r="D3">
        <v>123</v>
      </c>
      <c r="E3" t="s">
        <v>193</v>
      </c>
      <c r="F3" t="s">
        <v>22</v>
      </c>
      <c r="G3" t="s">
        <v>23</v>
      </c>
      <c r="H3">
        <v>570</v>
      </c>
      <c r="I3" t="s">
        <v>25</v>
      </c>
      <c r="J3">
        <v>625</v>
      </c>
      <c r="K3">
        <v>2</v>
      </c>
      <c r="L3">
        <v>1</v>
      </c>
      <c r="M3" t="s">
        <v>25</v>
      </c>
      <c r="N3">
        <v>18</v>
      </c>
      <c r="O3" t="s">
        <v>25</v>
      </c>
      <c r="P3" t="s">
        <v>25</v>
      </c>
      <c r="Q3">
        <v>16</v>
      </c>
      <c r="R3">
        <v>290</v>
      </c>
      <c r="S3" t="s">
        <v>27</v>
      </c>
    </row>
    <row r="4" spans="1:19" x14ac:dyDescent="0.35">
      <c r="A4" t="s">
        <v>32</v>
      </c>
      <c r="B4">
        <v>4</v>
      </c>
      <c r="C4" t="s">
        <v>192</v>
      </c>
      <c r="D4">
        <v>123</v>
      </c>
      <c r="E4" t="s">
        <v>193</v>
      </c>
      <c r="F4" t="s">
        <v>22</v>
      </c>
      <c r="G4" t="s">
        <v>23</v>
      </c>
      <c r="H4">
        <v>217</v>
      </c>
      <c r="I4" t="s">
        <v>25</v>
      </c>
      <c r="J4">
        <v>700</v>
      </c>
      <c r="K4">
        <v>2</v>
      </c>
      <c r="L4">
        <v>1</v>
      </c>
      <c r="M4" t="s">
        <v>30</v>
      </c>
      <c r="N4">
        <v>18</v>
      </c>
      <c r="O4" t="s">
        <v>30</v>
      </c>
      <c r="P4" t="s">
        <v>30</v>
      </c>
      <c r="Q4">
        <v>24</v>
      </c>
      <c r="R4">
        <v>95</v>
      </c>
      <c r="S4" t="s">
        <v>31</v>
      </c>
    </row>
    <row r="5" spans="1:19" x14ac:dyDescent="0.35">
      <c r="A5" t="s">
        <v>33</v>
      </c>
      <c r="B5">
        <v>5</v>
      </c>
      <c r="C5" t="s">
        <v>192</v>
      </c>
      <c r="D5">
        <v>123</v>
      </c>
      <c r="E5" t="s">
        <v>193</v>
      </c>
      <c r="F5" t="s">
        <v>22</v>
      </c>
      <c r="G5" t="s">
        <v>23</v>
      </c>
      <c r="H5">
        <v>216.25</v>
      </c>
      <c r="I5" t="s">
        <v>86</v>
      </c>
      <c r="J5">
        <v>500</v>
      </c>
      <c r="K5">
        <v>2</v>
      </c>
      <c r="L5">
        <v>2</v>
      </c>
      <c r="M5" t="s">
        <v>25</v>
      </c>
      <c r="N5">
        <v>18</v>
      </c>
      <c r="O5" t="s">
        <v>25</v>
      </c>
      <c r="P5" t="s">
        <v>25</v>
      </c>
      <c r="Q5">
        <v>18</v>
      </c>
      <c r="R5">
        <v>80</v>
      </c>
      <c r="S5" t="s">
        <v>31</v>
      </c>
    </row>
    <row r="6" spans="1:19" x14ac:dyDescent="0.35">
      <c r="A6" t="s">
        <v>34</v>
      </c>
      <c r="B6">
        <v>6</v>
      </c>
      <c r="C6" t="s">
        <v>192</v>
      </c>
      <c r="D6">
        <v>123</v>
      </c>
      <c r="E6" t="s">
        <v>193</v>
      </c>
      <c r="F6" t="s">
        <v>22</v>
      </c>
      <c r="G6" t="s">
        <v>23</v>
      </c>
      <c r="H6">
        <v>200</v>
      </c>
      <c r="I6" t="s">
        <v>25</v>
      </c>
      <c r="J6">
        <v>500</v>
      </c>
      <c r="K6">
        <v>2</v>
      </c>
      <c r="L6">
        <v>1</v>
      </c>
      <c r="M6" t="s">
        <v>25</v>
      </c>
      <c r="N6">
        <v>18</v>
      </c>
      <c r="O6" t="s">
        <v>25</v>
      </c>
      <c r="P6" t="s">
        <v>25</v>
      </c>
      <c r="Q6">
        <v>0</v>
      </c>
      <c r="R6">
        <v>200</v>
      </c>
      <c r="S6" t="s">
        <v>27</v>
      </c>
    </row>
    <row r="7" spans="1:19" x14ac:dyDescent="0.35">
      <c r="A7" t="s">
        <v>35</v>
      </c>
      <c r="B7">
        <v>8</v>
      </c>
      <c r="C7" t="s">
        <v>192</v>
      </c>
      <c r="D7">
        <v>123</v>
      </c>
      <c r="E7" t="s">
        <v>193</v>
      </c>
      <c r="F7" t="s">
        <v>22</v>
      </c>
      <c r="G7" t="s">
        <v>23</v>
      </c>
      <c r="H7">
        <v>200</v>
      </c>
      <c r="I7" t="s">
        <v>25</v>
      </c>
      <c r="J7">
        <v>500</v>
      </c>
      <c r="K7">
        <v>2</v>
      </c>
      <c r="L7">
        <v>1</v>
      </c>
      <c r="M7" t="s">
        <v>25</v>
      </c>
      <c r="N7">
        <v>18</v>
      </c>
      <c r="O7" t="s">
        <v>25</v>
      </c>
      <c r="P7" t="s">
        <v>25</v>
      </c>
      <c r="Q7">
        <v>24</v>
      </c>
      <c r="R7" t="s">
        <v>26</v>
      </c>
      <c r="S7" t="s">
        <v>27</v>
      </c>
    </row>
    <row r="8" spans="1:19" x14ac:dyDescent="0.35">
      <c r="A8" t="s">
        <v>36</v>
      </c>
      <c r="B8">
        <v>9</v>
      </c>
      <c r="C8" t="s">
        <v>192</v>
      </c>
      <c r="D8">
        <v>123</v>
      </c>
      <c r="E8" t="s">
        <v>193</v>
      </c>
      <c r="F8" t="s">
        <v>22</v>
      </c>
      <c r="G8" t="s">
        <v>23</v>
      </c>
      <c r="H8">
        <v>379.75</v>
      </c>
      <c r="I8" t="s">
        <v>25</v>
      </c>
      <c r="J8">
        <v>750</v>
      </c>
      <c r="K8">
        <v>2</v>
      </c>
      <c r="L8">
        <v>1</v>
      </c>
      <c r="M8" t="s">
        <v>25</v>
      </c>
      <c r="N8" t="s">
        <v>26</v>
      </c>
      <c r="O8" t="s">
        <v>25</v>
      </c>
      <c r="P8" t="s">
        <v>25</v>
      </c>
      <c r="Q8">
        <v>12</v>
      </c>
      <c r="R8">
        <v>255</v>
      </c>
      <c r="S8" t="s">
        <v>27</v>
      </c>
    </row>
    <row r="9" spans="1:19" x14ac:dyDescent="0.35">
      <c r="A9" t="s">
        <v>37</v>
      </c>
      <c r="B9">
        <v>10</v>
      </c>
      <c r="C9" t="s">
        <v>192</v>
      </c>
      <c r="D9">
        <v>123</v>
      </c>
      <c r="E9" t="s">
        <v>193</v>
      </c>
      <c r="F9" t="s">
        <v>22</v>
      </c>
      <c r="G9" t="s">
        <v>23</v>
      </c>
      <c r="H9">
        <v>169</v>
      </c>
      <c r="I9" t="s">
        <v>25</v>
      </c>
      <c r="J9">
        <v>500</v>
      </c>
      <c r="K9">
        <v>2</v>
      </c>
      <c r="L9">
        <v>1</v>
      </c>
      <c r="M9" t="s">
        <v>25</v>
      </c>
      <c r="N9">
        <v>18</v>
      </c>
      <c r="O9" t="s">
        <v>25</v>
      </c>
      <c r="P9" t="s">
        <v>25</v>
      </c>
      <c r="Q9">
        <v>24</v>
      </c>
      <c r="R9" t="s">
        <v>26</v>
      </c>
      <c r="S9" t="s">
        <v>31</v>
      </c>
    </row>
    <row r="10" spans="1:19" x14ac:dyDescent="0.35">
      <c r="A10" t="s">
        <v>38</v>
      </c>
      <c r="B10">
        <v>11</v>
      </c>
      <c r="C10" t="s">
        <v>192</v>
      </c>
      <c r="D10">
        <v>123</v>
      </c>
      <c r="E10" t="s">
        <v>193</v>
      </c>
      <c r="F10" t="s">
        <v>22</v>
      </c>
      <c r="G10" t="s">
        <v>23</v>
      </c>
      <c r="H10">
        <v>262</v>
      </c>
      <c r="I10" t="s">
        <v>25</v>
      </c>
      <c r="J10">
        <v>500</v>
      </c>
      <c r="K10">
        <v>2</v>
      </c>
      <c r="L10">
        <v>1</v>
      </c>
      <c r="M10" t="s">
        <v>25</v>
      </c>
      <c r="N10">
        <v>18</v>
      </c>
      <c r="O10" t="s">
        <v>25</v>
      </c>
      <c r="P10" t="s">
        <v>25</v>
      </c>
      <c r="Q10">
        <v>14</v>
      </c>
      <c r="R10">
        <v>177</v>
      </c>
      <c r="S10" t="s">
        <v>27</v>
      </c>
    </row>
    <row r="11" spans="1:19" x14ac:dyDescent="0.35">
      <c r="A11" t="s">
        <v>39</v>
      </c>
      <c r="B11">
        <v>12</v>
      </c>
      <c r="C11" t="s">
        <v>192</v>
      </c>
      <c r="D11">
        <v>123</v>
      </c>
      <c r="E11" t="s">
        <v>193</v>
      </c>
      <c r="F11" t="s">
        <v>22</v>
      </c>
      <c r="G11" t="s">
        <v>23</v>
      </c>
      <c r="H11">
        <v>155</v>
      </c>
      <c r="I11" t="s">
        <v>25</v>
      </c>
      <c r="J11">
        <v>500</v>
      </c>
      <c r="K11">
        <v>2</v>
      </c>
      <c r="L11">
        <v>1</v>
      </c>
      <c r="M11" t="s">
        <v>25</v>
      </c>
      <c r="N11">
        <v>18</v>
      </c>
      <c r="O11" t="s">
        <v>25</v>
      </c>
      <c r="P11" t="s">
        <v>30</v>
      </c>
      <c r="Q11">
        <v>24</v>
      </c>
      <c r="R11">
        <v>105</v>
      </c>
      <c r="S11" t="s">
        <v>27</v>
      </c>
    </row>
    <row r="12" spans="1:19" x14ac:dyDescent="0.35">
      <c r="A12" t="s">
        <v>40</v>
      </c>
      <c r="B12">
        <v>13</v>
      </c>
      <c r="C12" t="s">
        <v>192</v>
      </c>
      <c r="D12">
        <v>123</v>
      </c>
      <c r="E12" t="s">
        <v>193</v>
      </c>
      <c r="F12" t="s">
        <v>22</v>
      </c>
      <c r="G12" t="s">
        <v>23</v>
      </c>
      <c r="H12">
        <v>125</v>
      </c>
      <c r="I12" t="s">
        <v>86</v>
      </c>
      <c r="J12">
        <v>500</v>
      </c>
      <c r="K12">
        <v>2</v>
      </c>
      <c r="L12">
        <v>1</v>
      </c>
      <c r="M12" t="s">
        <v>30</v>
      </c>
      <c r="N12">
        <v>18</v>
      </c>
      <c r="O12" t="s">
        <v>25</v>
      </c>
      <c r="P12" t="s">
        <v>25</v>
      </c>
      <c r="Q12">
        <v>24</v>
      </c>
      <c r="R12">
        <v>75</v>
      </c>
      <c r="S12" t="s">
        <v>27</v>
      </c>
    </row>
    <row r="13" spans="1:19" x14ac:dyDescent="0.35">
      <c r="A13" t="s">
        <v>41</v>
      </c>
      <c r="B13">
        <v>15</v>
      </c>
      <c r="C13" t="s">
        <v>192</v>
      </c>
      <c r="D13">
        <v>123</v>
      </c>
      <c r="E13" t="s">
        <v>193</v>
      </c>
      <c r="F13" t="s">
        <v>22</v>
      </c>
      <c r="G13" t="s">
        <v>23</v>
      </c>
      <c r="H13">
        <v>50</v>
      </c>
      <c r="I13" t="s">
        <v>25</v>
      </c>
      <c r="J13">
        <v>570</v>
      </c>
      <c r="K13">
        <v>2</v>
      </c>
      <c r="L13">
        <v>1</v>
      </c>
      <c r="M13" t="s">
        <v>25</v>
      </c>
      <c r="N13">
        <v>18</v>
      </c>
      <c r="O13" t="s">
        <v>25</v>
      </c>
      <c r="P13" t="s">
        <v>30</v>
      </c>
      <c r="Q13">
        <v>12</v>
      </c>
      <c r="R13">
        <v>164</v>
      </c>
      <c r="S13" t="s">
        <v>27</v>
      </c>
    </row>
    <row r="14" spans="1:19" x14ac:dyDescent="0.35">
      <c r="A14" t="s">
        <v>42</v>
      </c>
      <c r="B14">
        <v>16</v>
      </c>
      <c r="C14" t="s">
        <v>192</v>
      </c>
      <c r="D14">
        <v>123</v>
      </c>
      <c r="E14" t="s">
        <v>193</v>
      </c>
      <c r="F14" t="s">
        <v>22</v>
      </c>
      <c r="G14" t="s">
        <v>23</v>
      </c>
      <c r="H14">
        <v>115</v>
      </c>
      <c r="I14" t="s">
        <v>86</v>
      </c>
      <c r="J14">
        <v>500</v>
      </c>
      <c r="K14">
        <v>2</v>
      </c>
      <c r="L14">
        <v>1</v>
      </c>
      <c r="M14" t="s">
        <v>25</v>
      </c>
      <c r="N14">
        <v>18</v>
      </c>
      <c r="O14" t="s">
        <v>25</v>
      </c>
      <c r="P14" t="s">
        <v>25</v>
      </c>
      <c r="Q14">
        <v>6</v>
      </c>
      <c r="R14">
        <v>65</v>
      </c>
      <c r="S14" t="s">
        <v>27</v>
      </c>
    </row>
    <row r="15" spans="1:19" x14ac:dyDescent="0.35">
      <c r="A15" t="s">
        <v>43</v>
      </c>
      <c r="B15">
        <v>17</v>
      </c>
      <c r="C15" t="s">
        <v>192</v>
      </c>
      <c r="D15">
        <v>123</v>
      </c>
      <c r="E15" t="s">
        <v>193</v>
      </c>
      <c r="F15" t="s">
        <v>22</v>
      </c>
      <c r="G15" t="s">
        <v>23</v>
      </c>
      <c r="H15">
        <v>175</v>
      </c>
      <c r="I15" t="s">
        <v>25</v>
      </c>
      <c r="J15">
        <v>600</v>
      </c>
      <c r="K15">
        <v>2</v>
      </c>
      <c r="L15">
        <v>1</v>
      </c>
      <c r="M15" t="s">
        <v>25</v>
      </c>
      <c r="N15">
        <v>18</v>
      </c>
      <c r="O15" t="s">
        <v>30</v>
      </c>
      <c r="P15" t="s">
        <v>25</v>
      </c>
      <c r="Q15">
        <v>24</v>
      </c>
      <c r="R15">
        <v>175</v>
      </c>
      <c r="S15" t="s">
        <v>27</v>
      </c>
    </row>
    <row r="16" spans="1:19" x14ac:dyDescent="0.35">
      <c r="A16" t="s">
        <v>44</v>
      </c>
      <c r="B16">
        <v>18</v>
      </c>
      <c r="C16" t="s">
        <v>192</v>
      </c>
      <c r="D16">
        <v>123</v>
      </c>
      <c r="E16" t="s">
        <v>193</v>
      </c>
      <c r="F16" t="s">
        <v>22</v>
      </c>
      <c r="G16" t="s">
        <v>23</v>
      </c>
      <c r="H16">
        <v>100</v>
      </c>
      <c r="I16" t="s">
        <v>86</v>
      </c>
      <c r="J16">
        <v>625</v>
      </c>
      <c r="K16">
        <v>2</v>
      </c>
      <c r="L16">
        <v>1</v>
      </c>
      <c r="M16" t="s">
        <v>25</v>
      </c>
      <c r="N16">
        <v>18</v>
      </c>
      <c r="O16" t="s">
        <v>25</v>
      </c>
      <c r="P16" t="s">
        <v>25</v>
      </c>
      <c r="Q16">
        <v>18</v>
      </c>
      <c r="R16">
        <v>75</v>
      </c>
      <c r="S16" t="s">
        <v>27</v>
      </c>
    </row>
    <row r="17" spans="1:19" x14ac:dyDescent="0.35">
      <c r="A17" t="s">
        <v>45</v>
      </c>
      <c r="B17">
        <v>19</v>
      </c>
      <c r="C17" t="s">
        <v>192</v>
      </c>
      <c r="D17">
        <v>123</v>
      </c>
      <c r="E17" t="s">
        <v>193</v>
      </c>
      <c r="F17" t="s">
        <v>22</v>
      </c>
      <c r="G17" t="s">
        <v>23</v>
      </c>
      <c r="H17">
        <v>120</v>
      </c>
      <c r="I17" t="s">
        <v>25</v>
      </c>
      <c r="J17">
        <v>600</v>
      </c>
      <c r="K17">
        <v>2</v>
      </c>
      <c r="L17">
        <v>1</v>
      </c>
      <c r="M17" t="s">
        <v>25</v>
      </c>
      <c r="N17" t="s">
        <v>26</v>
      </c>
      <c r="O17" t="s">
        <v>25</v>
      </c>
      <c r="P17" t="s">
        <v>25</v>
      </c>
      <c r="Q17">
        <v>16</v>
      </c>
      <c r="R17">
        <v>60</v>
      </c>
      <c r="S17" t="s">
        <v>27</v>
      </c>
    </row>
    <row r="18" spans="1:19" x14ac:dyDescent="0.35">
      <c r="A18" t="s">
        <v>46</v>
      </c>
      <c r="B18">
        <v>20</v>
      </c>
      <c r="C18" t="s">
        <v>192</v>
      </c>
      <c r="D18">
        <v>123</v>
      </c>
      <c r="E18" t="s">
        <v>193</v>
      </c>
      <c r="F18" t="s">
        <v>22</v>
      </c>
      <c r="G18" t="s">
        <v>25</v>
      </c>
      <c r="H18" t="s">
        <v>26</v>
      </c>
      <c r="I18" t="s">
        <v>26</v>
      </c>
      <c r="J18" t="s">
        <v>26</v>
      </c>
      <c r="K18" t="s">
        <v>26</v>
      </c>
      <c r="L18" t="s">
        <v>26</v>
      </c>
      <c r="M18" t="s">
        <v>26</v>
      </c>
      <c r="N18" t="s">
        <v>26</v>
      </c>
      <c r="O18" t="s">
        <v>26</v>
      </c>
      <c r="P18" t="s">
        <v>26</v>
      </c>
      <c r="Q18" t="s">
        <v>26</v>
      </c>
      <c r="R18" t="s">
        <v>26</v>
      </c>
      <c r="S18" t="s">
        <v>26</v>
      </c>
    </row>
    <row r="19" spans="1:19" x14ac:dyDescent="0.35">
      <c r="A19" t="s">
        <v>47</v>
      </c>
      <c r="B19">
        <v>21</v>
      </c>
      <c r="C19" t="s">
        <v>192</v>
      </c>
      <c r="D19">
        <v>123</v>
      </c>
      <c r="E19" t="s">
        <v>193</v>
      </c>
      <c r="F19" t="s">
        <v>22</v>
      </c>
      <c r="G19" t="s">
        <v>23</v>
      </c>
      <c r="H19">
        <v>200</v>
      </c>
      <c r="I19" t="s">
        <v>25</v>
      </c>
      <c r="J19">
        <v>600</v>
      </c>
      <c r="K19">
        <v>2</v>
      </c>
      <c r="L19">
        <v>1</v>
      </c>
      <c r="M19" t="s">
        <v>25</v>
      </c>
      <c r="N19">
        <v>18</v>
      </c>
      <c r="O19" t="s">
        <v>25</v>
      </c>
      <c r="P19" t="s">
        <v>25</v>
      </c>
      <c r="Q19">
        <v>12</v>
      </c>
      <c r="R19">
        <v>200</v>
      </c>
      <c r="S19" t="s">
        <v>27</v>
      </c>
    </row>
    <row r="20" spans="1:19" x14ac:dyDescent="0.35">
      <c r="A20" t="s">
        <v>48</v>
      </c>
      <c r="B20">
        <v>22</v>
      </c>
      <c r="C20" t="s">
        <v>192</v>
      </c>
      <c r="D20">
        <v>123</v>
      </c>
      <c r="E20" t="s">
        <v>193</v>
      </c>
      <c r="F20" t="s">
        <v>22</v>
      </c>
      <c r="G20" t="s">
        <v>23</v>
      </c>
      <c r="H20">
        <v>200</v>
      </c>
      <c r="I20" t="s">
        <v>25</v>
      </c>
      <c r="J20">
        <v>500</v>
      </c>
      <c r="K20">
        <v>2</v>
      </c>
      <c r="L20">
        <v>1</v>
      </c>
      <c r="M20" t="s">
        <v>30</v>
      </c>
      <c r="O20" t="s">
        <v>25</v>
      </c>
      <c r="P20" t="s">
        <v>30</v>
      </c>
      <c r="Q20">
        <v>12</v>
      </c>
      <c r="R20">
        <f>2*125</f>
        <v>250</v>
      </c>
      <c r="S20" t="s">
        <v>31</v>
      </c>
    </row>
    <row r="21" spans="1:19" x14ac:dyDescent="0.35">
      <c r="A21" t="s">
        <v>49</v>
      </c>
      <c r="B21">
        <v>23</v>
      </c>
      <c r="C21" t="s">
        <v>192</v>
      </c>
      <c r="D21">
        <v>123</v>
      </c>
      <c r="E21" t="s">
        <v>193</v>
      </c>
      <c r="F21" t="s">
        <v>22</v>
      </c>
      <c r="G21" t="s">
        <v>23</v>
      </c>
      <c r="H21">
        <v>86</v>
      </c>
      <c r="I21" t="s">
        <v>86</v>
      </c>
      <c r="J21">
        <v>500</v>
      </c>
      <c r="K21">
        <v>2</v>
      </c>
      <c r="L21">
        <v>1</v>
      </c>
      <c r="M21" t="s">
        <v>25</v>
      </c>
      <c r="N21">
        <v>18</v>
      </c>
      <c r="O21" t="s">
        <v>25</v>
      </c>
      <c r="P21" t="s">
        <v>25</v>
      </c>
      <c r="Q21">
        <v>0</v>
      </c>
      <c r="R21">
        <f>2*40</f>
        <v>80</v>
      </c>
      <c r="S21" t="s">
        <v>27</v>
      </c>
    </row>
    <row r="22" spans="1:19" x14ac:dyDescent="0.35">
      <c r="A22" t="s">
        <v>50</v>
      </c>
      <c r="B22">
        <v>24</v>
      </c>
      <c r="C22" t="s">
        <v>192</v>
      </c>
      <c r="D22">
        <v>123</v>
      </c>
      <c r="E22" t="s">
        <v>193</v>
      </c>
      <c r="F22" t="s">
        <v>22</v>
      </c>
      <c r="G22" t="s">
        <v>23</v>
      </c>
      <c r="H22">
        <v>500</v>
      </c>
      <c r="I22" t="s">
        <v>25</v>
      </c>
      <c r="J22">
        <v>725</v>
      </c>
      <c r="K22">
        <v>2</v>
      </c>
      <c r="L22">
        <v>2</v>
      </c>
      <c r="M22" t="s">
        <v>25</v>
      </c>
      <c r="N22">
        <v>18</v>
      </c>
      <c r="O22" t="s">
        <v>30</v>
      </c>
      <c r="P22" t="s">
        <v>25</v>
      </c>
      <c r="Q22">
        <v>24</v>
      </c>
      <c r="R22">
        <v>250</v>
      </c>
      <c r="S22" t="s">
        <v>31</v>
      </c>
    </row>
    <row r="23" spans="1:19" x14ac:dyDescent="0.35">
      <c r="A23" t="s">
        <v>51</v>
      </c>
      <c r="B23">
        <v>25</v>
      </c>
      <c r="C23" t="s">
        <v>192</v>
      </c>
      <c r="D23">
        <v>123</v>
      </c>
      <c r="E23" t="s">
        <v>193</v>
      </c>
      <c r="F23" t="s">
        <v>22</v>
      </c>
      <c r="G23" t="s">
        <v>23</v>
      </c>
      <c r="H23">
        <v>225</v>
      </c>
      <c r="I23" t="s">
        <v>86</v>
      </c>
      <c r="J23">
        <v>650</v>
      </c>
      <c r="K23">
        <v>2</v>
      </c>
      <c r="L23">
        <v>1</v>
      </c>
      <c r="M23" t="s">
        <v>25</v>
      </c>
      <c r="N23">
        <v>18</v>
      </c>
      <c r="O23" t="s">
        <v>25</v>
      </c>
      <c r="P23" t="s">
        <v>25</v>
      </c>
      <c r="Q23">
        <v>0</v>
      </c>
      <c r="R23">
        <f>2*150</f>
        <v>300</v>
      </c>
      <c r="S23" t="s">
        <v>31</v>
      </c>
    </row>
    <row r="24" spans="1:19" x14ac:dyDescent="0.35">
      <c r="A24" t="s">
        <v>52</v>
      </c>
      <c r="B24">
        <v>26</v>
      </c>
      <c r="C24" t="s">
        <v>192</v>
      </c>
      <c r="D24">
        <v>123</v>
      </c>
      <c r="E24" t="s">
        <v>193</v>
      </c>
      <c r="F24" t="s">
        <v>22</v>
      </c>
      <c r="G24" t="s">
        <v>23</v>
      </c>
      <c r="H24" s="5">
        <v>264.89999999999998</v>
      </c>
      <c r="I24" t="s">
        <v>25</v>
      </c>
      <c r="J24">
        <v>625</v>
      </c>
      <c r="K24">
        <v>2</v>
      </c>
      <c r="L24">
        <v>1</v>
      </c>
      <c r="M24" t="s">
        <v>25</v>
      </c>
      <c r="N24">
        <v>18</v>
      </c>
      <c r="O24" t="s">
        <v>30</v>
      </c>
      <c r="P24" t="s">
        <v>30</v>
      </c>
      <c r="Q24">
        <v>18</v>
      </c>
      <c r="R24">
        <f>(2/3)*243.3</f>
        <v>162.19999999999999</v>
      </c>
      <c r="S24" t="s">
        <v>27</v>
      </c>
    </row>
    <row r="25" spans="1:19" x14ac:dyDescent="0.35">
      <c r="A25" t="s">
        <v>53</v>
      </c>
      <c r="B25">
        <v>27</v>
      </c>
      <c r="C25" t="s">
        <v>192</v>
      </c>
      <c r="D25">
        <v>123</v>
      </c>
      <c r="E25" t="s">
        <v>193</v>
      </c>
      <c r="F25" t="s">
        <v>22</v>
      </c>
      <c r="G25" t="s">
        <v>25</v>
      </c>
      <c r="H25" t="s">
        <v>26</v>
      </c>
      <c r="I25" t="s">
        <v>26</v>
      </c>
      <c r="J25" t="s">
        <v>26</v>
      </c>
      <c r="K25" t="s">
        <v>26</v>
      </c>
      <c r="L25" t="s">
        <v>26</v>
      </c>
      <c r="M25" t="s">
        <v>26</v>
      </c>
      <c r="N25" t="s">
        <v>26</v>
      </c>
      <c r="O25" t="s">
        <v>26</v>
      </c>
      <c r="P25" t="s">
        <v>26</v>
      </c>
      <c r="Q25" t="s">
        <v>26</v>
      </c>
      <c r="R25" t="s">
        <v>26</v>
      </c>
      <c r="S25" t="s">
        <v>26</v>
      </c>
    </row>
    <row r="26" spans="1:19" x14ac:dyDescent="0.35">
      <c r="A26" t="s">
        <v>54</v>
      </c>
      <c r="B26">
        <v>28</v>
      </c>
      <c r="C26" t="s">
        <v>192</v>
      </c>
      <c r="D26">
        <v>123</v>
      </c>
      <c r="E26" t="s">
        <v>193</v>
      </c>
      <c r="F26" t="s">
        <v>22</v>
      </c>
      <c r="G26" t="s">
        <v>23</v>
      </c>
      <c r="H26">
        <v>380</v>
      </c>
      <c r="I26" t="s">
        <v>86</v>
      </c>
      <c r="J26">
        <v>700</v>
      </c>
      <c r="K26">
        <v>2</v>
      </c>
      <c r="L26">
        <v>1</v>
      </c>
      <c r="M26" t="s">
        <v>25</v>
      </c>
      <c r="N26">
        <v>18</v>
      </c>
      <c r="O26" t="s">
        <v>25</v>
      </c>
      <c r="P26" t="s">
        <v>25</v>
      </c>
      <c r="Q26">
        <v>24</v>
      </c>
      <c r="R26">
        <v>200</v>
      </c>
      <c r="S26" t="s">
        <v>31</v>
      </c>
    </row>
    <row r="27" spans="1:19" x14ac:dyDescent="0.35">
      <c r="A27" t="s">
        <v>55</v>
      </c>
      <c r="B27">
        <v>29</v>
      </c>
      <c r="C27" t="s">
        <v>192</v>
      </c>
      <c r="D27">
        <v>123</v>
      </c>
      <c r="E27" t="s">
        <v>193</v>
      </c>
      <c r="F27" t="s">
        <v>22</v>
      </c>
      <c r="G27" t="s">
        <v>23</v>
      </c>
      <c r="H27" s="5">
        <v>169.8</v>
      </c>
      <c r="I27" t="s">
        <v>25</v>
      </c>
      <c r="J27">
        <v>500</v>
      </c>
      <c r="K27">
        <v>2</v>
      </c>
      <c r="L27">
        <v>1</v>
      </c>
      <c r="M27" t="s">
        <v>25</v>
      </c>
      <c r="N27">
        <v>18</v>
      </c>
      <c r="O27" t="s">
        <v>25</v>
      </c>
      <c r="P27" t="s">
        <v>25</v>
      </c>
      <c r="Q27">
        <v>12</v>
      </c>
      <c r="R27">
        <v>100</v>
      </c>
      <c r="S27" t="s">
        <v>27</v>
      </c>
    </row>
    <row r="28" spans="1:19" x14ac:dyDescent="0.35">
      <c r="A28" t="s">
        <v>56</v>
      </c>
      <c r="B28">
        <v>30</v>
      </c>
      <c r="C28" t="s">
        <v>192</v>
      </c>
      <c r="D28">
        <v>123</v>
      </c>
      <c r="E28" t="s">
        <v>193</v>
      </c>
      <c r="F28" t="s">
        <v>22</v>
      </c>
      <c r="G28" t="s">
        <v>23</v>
      </c>
      <c r="H28">
        <v>140</v>
      </c>
      <c r="I28" t="s">
        <v>86</v>
      </c>
      <c r="J28">
        <v>500</v>
      </c>
      <c r="K28">
        <v>2</v>
      </c>
      <c r="L28">
        <v>1</v>
      </c>
      <c r="M28" t="s">
        <v>25</v>
      </c>
      <c r="N28">
        <v>18</v>
      </c>
      <c r="O28" t="s">
        <v>30</v>
      </c>
      <c r="P28" t="s">
        <v>25</v>
      </c>
      <c r="Q28">
        <v>12</v>
      </c>
      <c r="R28">
        <v>180</v>
      </c>
      <c r="S28" t="s">
        <v>27</v>
      </c>
    </row>
    <row r="29" spans="1:19" x14ac:dyDescent="0.35">
      <c r="A29" t="s">
        <v>57</v>
      </c>
      <c r="B29">
        <v>31</v>
      </c>
      <c r="C29" t="s">
        <v>192</v>
      </c>
      <c r="D29">
        <v>123</v>
      </c>
      <c r="E29" t="s">
        <v>193</v>
      </c>
      <c r="F29" t="s">
        <v>22</v>
      </c>
      <c r="G29" t="s">
        <v>23</v>
      </c>
      <c r="H29">
        <v>110</v>
      </c>
      <c r="I29" t="s">
        <v>25</v>
      </c>
      <c r="J29">
        <v>1000</v>
      </c>
      <c r="K29">
        <v>2</v>
      </c>
      <c r="L29">
        <v>2</v>
      </c>
      <c r="M29" t="s">
        <v>25</v>
      </c>
      <c r="N29">
        <v>19</v>
      </c>
      <c r="O29" t="s">
        <v>25</v>
      </c>
      <c r="P29" t="s">
        <v>30</v>
      </c>
      <c r="Q29">
        <v>16</v>
      </c>
      <c r="R29">
        <v>110</v>
      </c>
      <c r="S29" t="s">
        <v>31</v>
      </c>
    </row>
    <row r="30" spans="1:19" x14ac:dyDescent="0.35">
      <c r="A30" t="s">
        <v>58</v>
      </c>
      <c r="B30">
        <v>32</v>
      </c>
      <c r="C30" t="s">
        <v>192</v>
      </c>
      <c r="D30">
        <v>123</v>
      </c>
      <c r="E30" t="s">
        <v>193</v>
      </c>
      <c r="F30" t="s">
        <v>22</v>
      </c>
      <c r="G30" t="s">
        <v>23</v>
      </c>
      <c r="H30">
        <v>480</v>
      </c>
      <c r="I30" t="s">
        <v>25</v>
      </c>
      <c r="J30">
        <v>550</v>
      </c>
      <c r="K30">
        <v>2</v>
      </c>
      <c r="L30">
        <v>1</v>
      </c>
      <c r="M30" t="s">
        <v>25</v>
      </c>
      <c r="N30">
        <v>18</v>
      </c>
      <c r="O30" t="s">
        <v>25</v>
      </c>
      <c r="P30" t="s">
        <v>25</v>
      </c>
      <c r="Q30">
        <v>24</v>
      </c>
      <c r="R30">
        <v>295</v>
      </c>
      <c r="S30" t="s">
        <v>27</v>
      </c>
    </row>
    <row r="31" spans="1:19" x14ac:dyDescent="0.35">
      <c r="A31" t="s">
        <v>59</v>
      </c>
      <c r="B31">
        <v>33</v>
      </c>
      <c r="C31" t="s">
        <v>192</v>
      </c>
      <c r="D31">
        <v>123</v>
      </c>
      <c r="E31" t="s">
        <v>193</v>
      </c>
      <c r="F31" t="s">
        <v>22</v>
      </c>
      <c r="G31" t="s">
        <v>23</v>
      </c>
      <c r="H31">
        <v>110</v>
      </c>
      <c r="I31" t="s">
        <v>86</v>
      </c>
      <c r="J31">
        <v>750</v>
      </c>
      <c r="K31">
        <v>2</v>
      </c>
      <c r="L31">
        <v>1</v>
      </c>
      <c r="M31" t="s">
        <v>25</v>
      </c>
      <c r="N31" t="s">
        <v>26</v>
      </c>
      <c r="O31" t="s">
        <v>25</v>
      </c>
      <c r="P31" t="s">
        <v>25</v>
      </c>
      <c r="Q31">
        <v>12</v>
      </c>
      <c r="R31">
        <v>110</v>
      </c>
      <c r="S31" t="s">
        <v>31</v>
      </c>
    </row>
    <row r="32" spans="1:19" x14ac:dyDescent="0.35">
      <c r="A32" t="s">
        <v>60</v>
      </c>
      <c r="B32">
        <v>34</v>
      </c>
      <c r="C32" t="s">
        <v>192</v>
      </c>
      <c r="D32">
        <v>123</v>
      </c>
      <c r="E32" t="s">
        <v>193</v>
      </c>
      <c r="F32" t="s">
        <v>22</v>
      </c>
      <c r="G32" t="s">
        <v>23</v>
      </c>
      <c r="H32">
        <v>195</v>
      </c>
      <c r="I32" t="s">
        <v>25</v>
      </c>
      <c r="J32">
        <v>500</v>
      </c>
      <c r="K32">
        <v>2</v>
      </c>
      <c r="L32">
        <v>1</v>
      </c>
      <c r="M32" t="s">
        <v>25</v>
      </c>
      <c r="N32" t="s">
        <v>26</v>
      </c>
      <c r="O32" t="s">
        <v>25</v>
      </c>
      <c r="P32" t="s">
        <v>25</v>
      </c>
      <c r="Q32">
        <v>20</v>
      </c>
      <c r="R32">
        <v>120</v>
      </c>
      <c r="S32" t="s">
        <v>27</v>
      </c>
    </row>
    <row r="33" spans="1:19" x14ac:dyDescent="0.35">
      <c r="A33" t="s">
        <v>61</v>
      </c>
      <c r="B33">
        <v>35</v>
      </c>
      <c r="C33" t="s">
        <v>192</v>
      </c>
      <c r="D33">
        <v>123</v>
      </c>
      <c r="E33" t="s">
        <v>193</v>
      </c>
      <c r="F33" t="s">
        <v>22</v>
      </c>
      <c r="G33" t="s">
        <v>23</v>
      </c>
      <c r="H33">
        <v>75</v>
      </c>
      <c r="I33" t="s">
        <v>86</v>
      </c>
      <c r="J33">
        <v>650</v>
      </c>
      <c r="K33">
        <v>2</v>
      </c>
      <c r="L33">
        <v>2</v>
      </c>
      <c r="M33" t="s">
        <v>25</v>
      </c>
      <c r="N33">
        <v>18</v>
      </c>
      <c r="O33" t="s">
        <v>30</v>
      </c>
      <c r="P33" t="s">
        <v>25</v>
      </c>
      <c r="Q33">
        <v>16</v>
      </c>
      <c r="R33">
        <v>125</v>
      </c>
      <c r="S33" t="s">
        <v>27</v>
      </c>
    </row>
    <row r="34" spans="1:19" x14ac:dyDescent="0.35">
      <c r="A34" t="s">
        <v>62</v>
      </c>
      <c r="B34">
        <v>36</v>
      </c>
      <c r="C34" t="s">
        <v>192</v>
      </c>
      <c r="D34">
        <v>123</v>
      </c>
      <c r="E34" t="s">
        <v>193</v>
      </c>
      <c r="F34" t="s">
        <v>22</v>
      </c>
      <c r="G34" t="s">
        <v>23</v>
      </c>
      <c r="H34">
        <v>108</v>
      </c>
      <c r="I34" t="s">
        <v>86</v>
      </c>
      <c r="J34">
        <v>1000</v>
      </c>
      <c r="K34">
        <v>2</v>
      </c>
      <c r="L34">
        <v>1</v>
      </c>
      <c r="M34" t="s">
        <v>25</v>
      </c>
      <c r="N34">
        <v>18</v>
      </c>
      <c r="O34" t="s">
        <v>30</v>
      </c>
      <c r="P34" t="s">
        <v>30</v>
      </c>
      <c r="Q34">
        <v>36</v>
      </c>
      <c r="R34" s="5">
        <f>(2/3)*103</f>
        <v>68.666666666666657</v>
      </c>
      <c r="S34" t="s">
        <v>27</v>
      </c>
    </row>
    <row r="35" spans="1:19" x14ac:dyDescent="0.35">
      <c r="A35" t="s">
        <v>63</v>
      </c>
      <c r="B35">
        <v>37</v>
      </c>
      <c r="C35" t="s">
        <v>192</v>
      </c>
      <c r="D35">
        <v>123</v>
      </c>
      <c r="E35" t="s">
        <v>193</v>
      </c>
      <c r="F35" t="s">
        <v>22</v>
      </c>
      <c r="G35" t="s">
        <v>23</v>
      </c>
      <c r="H35">
        <v>170</v>
      </c>
      <c r="I35" t="s">
        <v>86</v>
      </c>
      <c r="J35">
        <v>500</v>
      </c>
      <c r="K35">
        <v>2</v>
      </c>
      <c r="L35">
        <v>2</v>
      </c>
      <c r="M35" t="s">
        <v>25</v>
      </c>
      <c r="N35">
        <v>18</v>
      </c>
      <c r="O35" t="s">
        <v>30</v>
      </c>
      <c r="P35" t="s">
        <v>30</v>
      </c>
      <c r="Q35">
        <v>24</v>
      </c>
      <c r="R35">
        <v>100</v>
      </c>
      <c r="S35" t="s">
        <v>27</v>
      </c>
    </row>
    <row r="36" spans="1:19" x14ac:dyDescent="0.35">
      <c r="A36" t="s">
        <v>64</v>
      </c>
      <c r="B36">
        <v>38</v>
      </c>
      <c r="C36" t="s">
        <v>192</v>
      </c>
      <c r="D36">
        <v>123</v>
      </c>
      <c r="E36" t="s">
        <v>193</v>
      </c>
      <c r="F36" t="s">
        <v>22</v>
      </c>
      <c r="G36" t="s">
        <v>23</v>
      </c>
      <c r="H36">
        <v>150</v>
      </c>
      <c r="I36" t="s">
        <v>25</v>
      </c>
      <c r="J36">
        <v>750</v>
      </c>
      <c r="K36">
        <v>2</v>
      </c>
      <c r="L36">
        <v>2</v>
      </c>
      <c r="M36" t="s">
        <v>25</v>
      </c>
      <c r="N36">
        <v>18</v>
      </c>
      <c r="O36" t="s">
        <v>25</v>
      </c>
      <c r="P36" t="s">
        <v>25</v>
      </c>
      <c r="Q36">
        <v>24</v>
      </c>
      <c r="R36">
        <v>200</v>
      </c>
      <c r="S36" t="s">
        <v>31</v>
      </c>
    </row>
    <row r="37" spans="1:19" x14ac:dyDescent="0.35">
      <c r="A37" t="s">
        <v>65</v>
      </c>
      <c r="B37">
        <v>39</v>
      </c>
      <c r="C37" t="s">
        <v>192</v>
      </c>
      <c r="D37">
        <v>123</v>
      </c>
      <c r="E37" t="s">
        <v>193</v>
      </c>
      <c r="F37" t="s">
        <v>22</v>
      </c>
      <c r="G37" t="s">
        <v>23</v>
      </c>
      <c r="H37">
        <v>200.75</v>
      </c>
      <c r="I37" t="s">
        <v>86</v>
      </c>
      <c r="J37">
        <v>600</v>
      </c>
      <c r="K37">
        <v>2</v>
      </c>
      <c r="L37">
        <v>1</v>
      </c>
      <c r="M37" t="s">
        <v>30</v>
      </c>
      <c r="N37">
        <v>18</v>
      </c>
      <c r="O37" t="s">
        <v>30</v>
      </c>
      <c r="P37" t="s">
        <v>30</v>
      </c>
      <c r="Q37">
        <v>0</v>
      </c>
      <c r="R37">
        <v>103.5</v>
      </c>
      <c r="S37" t="s">
        <v>27</v>
      </c>
    </row>
    <row r="38" spans="1:19" x14ac:dyDescent="0.35">
      <c r="A38" t="s">
        <v>66</v>
      </c>
      <c r="B38">
        <v>40</v>
      </c>
      <c r="C38" t="s">
        <v>192</v>
      </c>
      <c r="D38">
        <v>123</v>
      </c>
      <c r="E38" t="s">
        <v>193</v>
      </c>
      <c r="F38" t="s">
        <v>22</v>
      </c>
      <c r="G38" t="s">
        <v>23</v>
      </c>
      <c r="H38">
        <v>55</v>
      </c>
      <c r="I38" t="s">
        <v>25</v>
      </c>
      <c r="J38">
        <v>500</v>
      </c>
      <c r="K38">
        <v>2</v>
      </c>
      <c r="L38">
        <v>1</v>
      </c>
      <c r="M38" t="s">
        <v>30</v>
      </c>
      <c r="N38">
        <v>18</v>
      </c>
      <c r="O38" t="s">
        <v>25</v>
      </c>
      <c r="P38" t="s">
        <v>25</v>
      </c>
      <c r="Q38">
        <v>5</v>
      </c>
      <c r="R38">
        <v>100</v>
      </c>
      <c r="S38" t="s">
        <v>31</v>
      </c>
    </row>
    <row r="39" spans="1:19" x14ac:dyDescent="0.35">
      <c r="A39" t="s">
        <v>67</v>
      </c>
      <c r="B39">
        <v>41</v>
      </c>
      <c r="C39" t="s">
        <v>192</v>
      </c>
      <c r="D39">
        <v>123</v>
      </c>
      <c r="E39" t="s">
        <v>193</v>
      </c>
      <c r="F39" t="s">
        <v>22</v>
      </c>
      <c r="G39" t="s">
        <v>23</v>
      </c>
      <c r="H39">
        <v>259.75</v>
      </c>
      <c r="I39" t="s">
        <v>25</v>
      </c>
      <c r="J39">
        <v>625</v>
      </c>
      <c r="K39">
        <v>2</v>
      </c>
      <c r="L39">
        <v>2</v>
      </c>
      <c r="M39" t="s">
        <v>25</v>
      </c>
      <c r="N39">
        <v>18</v>
      </c>
      <c r="O39" t="s">
        <v>30</v>
      </c>
      <c r="P39" t="s">
        <v>30</v>
      </c>
      <c r="Q39">
        <v>25</v>
      </c>
      <c r="R39">
        <v>200</v>
      </c>
      <c r="S39" t="s">
        <v>31</v>
      </c>
    </row>
    <row r="40" spans="1:19" x14ac:dyDescent="0.35">
      <c r="A40" t="s">
        <v>68</v>
      </c>
      <c r="B40">
        <v>42</v>
      </c>
      <c r="C40" t="s">
        <v>192</v>
      </c>
      <c r="D40">
        <v>123</v>
      </c>
      <c r="E40" t="s">
        <v>193</v>
      </c>
      <c r="F40" t="s">
        <v>22</v>
      </c>
      <c r="G40" t="s">
        <v>23</v>
      </c>
      <c r="H40">
        <v>100</v>
      </c>
      <c r="I40" t="s">
        <v>86</v>
      </c>
      <c r="J40">
        <v>600</v>
      </c>
      <c r="K40">
        <v>2</v>
      </c>
      <c r="L40">
        <v>1</v>
      </c>
      <c r="M40" t="s">
        <v>25</v>
      </c>
      <c r="N40" t="s">
        <v>26</v>
      </c>
      <c r="O40" t="s">
        <v>30</v>
      </c>
      <c r="P40" t="s">
        <v>25</v>
      </c>
      <c r="Q40">
        <v>24</v>
      </c>
      <c r="R40">
        <v>150</v>
      </c>
      <c r="S40" t="s">
        <v>31</v>
      </c>
    </row>
    <row r="41" spans="1:19" x14ac:dyDescent="0.35">
      <c r="A41" t="s">
        <v>69</v>
      </c>
      <c r="B41">
        <v>44</v>
      </c>
      <c r="C41" t="s">
        <v>192</v>
      </c>
      <c r="D41">
        <v>123</v>
      </c>
      <c r="E41" t="s">
        <v>193</v>
      </c>
      <c r="F41" t="s">
        <v>22</v>
      </c>
      <c r="G41" t="s">
        <v>23</v>
      </c>
      <c r="H41">
        <v>65</v>
      </c>
      <c r="I41" t="s">
        <v>25</v>
      </c>
      <c r="J41">
        <v>500</v>
      </c>
      <c r="K41">
        <v>2</v>
      </c>
      <c r="L41">
        <v>1</v>
      </c>
      <c r="M41" t="s">
        <v>25</v>
      </c>
      <c r="N41">
        <v>18</v>
      </c>
      <c r="O41" t="s">
        <v>30</v>
      </c>
      <c r="P41" t="s">
        <v>25</v>
      </c>
      <c r="Q41">
        <v>12</v>
      </c>
      <c r="R41">
        <f>2*65</f>
        <v>130</v>
      </c>
      <c r="S41" t="s">
        <v>27</v>
      </c>
    </row>
    <row r="42" spans="1:19" x14ac:dyDescent="0.35">
      <c r="A42" t="s">
        <v>70</v>
      </c>
      <c r="B42">
        <v>45</v>
      </c>
      <c r="C42" t="s">
        <v>192</v>
      </c>
      <c r="D42">
        <v>123</v>
      </c>
      <c r="E42" t="s">
        <v>193</v>
      </c>
      <c r="F42" t="s">
        <v>22</v>
      </c>
      <c r="G42" t="s">
        <v>23</v>
      </c>
      <c r="H42">
        <v>150</v>
      </c>
      <c r="I42" t="s">
        <v>86</v>
      </c>
      <c r="J42">
        <v>500</v>
      </c>
      <c r="K42">
        <v>2</v>
      </c>
      <c r="L42">
        <v>1</v>
      </c>
      <c r="M42" t="s">
        <v>25</v>
      </c>
      <c r="N42">
        <v>18</v>
      </c>
      <c r="O42" t="s">
        <v>25</v>
      </c>
      <c r="P42" t="s">
        <v>25</v>
      </c>
      <c r="Q42">
        <v>12</v>
      </c>
      <c r="R42">
        <v>75</v>
      </c>
      <c r="S42" t="s">
        <v>31</v>
      </c>
    </row>
    <row r="43" spans="1:19" x14ac:dyDescent="0.35">
      <c r="A43" t="s">
        <v>71</v>
      </c>
      <c r="B43">
        <v>46</v>
      </c>
      <c r="C43" t="s">
        <v>192</v>
      </c>
      <c r="D43">
        <v>123</v>
      </c>
      <c r="E43" t="s">
        <v>193</v>
      </c>
      <c r="F43" t="s">
        <v>22</v>
      </c>
      <c r="G43" t="s">
        <v>23</v>
      </c>
      <c r="H43">
        <v>165</v>
      </c>
      <c r="I43" t="s">
        <v>25</v>
      </c>
      <c r="J43">
        <v>500</v>
      </c>
      <c r="K43">
        <v>2</v>
      </c>
      <c r="L43">
        <v>1</v>
      </c>
      <c r="M43" t="s">
        <v>25</v>
      </c>
      <c r="N43">
        <v>18</v>
      </c>
      <c r="O43" t="s">
        <v>30</v>
      </c>
      <c r="P43" t="s">
        <v>25</v>
      </c>
      <c r="Q43">
        <v>8</v>
      </c>
      <c r="R43">
        <f>2*65</f>
        <v>130</v>
      </c>
      <c r="S43" t="s">
        <v>31</v>
      </c>
    </row>
    <row r="44" spans="1:19" x14ac:dyDescent="0.35">
      <c r="A44" t="s">
        <v>72</v>
      </c>
      <c r="B44">
        <v>47</v>
      </c>
      <c r="C44" t="s">
        <v>192</v>
      </c>
      <c r="D44">
        <v>123</v>
      </c>
      <c r="E44" t="s">
        <v>193</v>
      </c>
      <c r="F44" t="s">
        <v>22</v>
      </c>
      <c r="G44" t="s">
        <v>23</v>
      </c>
      <c r="H44">
        <v>319.14999999999998</v>
      </c>
      <c r="I44" t="s">
        <v>25</v>
      </c>
      <c r="J44">
        <v>500</v>
      </c>
      <c r="K44">
        <v>2</v>
      </c>
      <c r="L44">
        <v>1</v>
      </c>
      <c r="M44" t="s">
        <v>25</v>
      </c>
      <c r="N44">
        <v>18</v>
      </c>
      <c r="O44" t="s">
        <v>30</v>
      </c>
      <c r="P44" t="s">
        <v>30</v>
      </c>
      <c r="Q44">
        <v>24</v>
      </c>
      <c r="R44">
        <v>185</v>
      </c>
      <c r="S44" t="s">
        <v>31</v>
      </c>
    </row>
    <row r="45" spans="1:19" x14ac:dyDescent="0.35">
      <c r="A45" t="s">
        <v>73</v>
      </c>
      <c r="B45">
        <v>48</v>
      </c>
      <c r="C45" t="s">
        <v>192</v>
      </c>
      <c r="D45">
        <v>123</v>
      </c>
      <c r="E45" t="s">
        <v>193</v>
      </c>
      <c r="F45" t="s">
        <v>22</v>
      </c>
      <c r="G45" t="s">
        <v>23</v>
      </c>
      <c r="H45">
        <v>139.05000000000001</v>
      </c>
      <c r="I45" t="s">
        <v>25</v>
      </c>
      <c r="J45">
        <v>500</v>
      </c>
      <c r="K45">
        <v>2</v>
      </c>
      <c r="L45">
        <v>2</v>
      </c>
      <c r="M45" t="s">
        <v>25</v>
      </c>
      <c r="N45">
        <v>18</v>
      </c>
      <c r="O45" t="s">
        <v>25</v>
      </c>
      <c r="P45" t="s">
        <v>25</v>
      </c>
      <c r="Q45">
        <v>12</v>
      </c>
      <c r="R45">
        <v>75</v>
      </c>
      <c r="S45" t="s">
        <v>31</v>
      </c>
    </row>
    <row r="46" spans="1:19" x14ac:dyDescent="0.35">
      <c r="A46" t="s">
        <v>74</v>
      </c>
      <c r="B46">
        <v>49</v>
      </c>
      <c r="C46" t="s">
        <v>192</v>
      </c>
      <c r="D46">
        <v>123</v>
      </c>
      <c r="E46" t="s">
        <v>193</v>
      </c>
      <c r="F46" t="s">
        <v>22</v>
      </c>
      <c r="G46" t="s">
        <v>23</v>
      </c>
      <c r="H46">
        <v>90</v>
      </c>
      <c r="I46" t="s">
        <v>25</v>
      </c>
      <c r="J46">
        <v>600</v>
      </c>
      <c r="K46">
        <v>2</v>
      </c>
      <c r="L46">
        <v>1</v>
      </c>
      <c r="M46" t="s">
        <v>25</v>
      </c>
      <c r="N46">
        <v>18</v>
      </c>
      <c r="O46" t="s">
        <v>30</v>
      </c>
      <c r="P46" t="s">
        <v>25</v>
      </c>
      <c r="Q46">
        <v>0</v>
      </c>
      <c r="R46">
        <v>52</v>
      </c>
      <c r="S46" t="s">
        <v>27</v>
      </c>
    </row>
    <row r="47" spans="1:19" x14ac:dyDescent="0.35">
      <c r="A47" t="s">
        <v>75</v>
      </c>
      <c r="B47">
        <v>50</v>
      </c>
      <c r="C47" t="s">
        <v>192</v>
      </c>
      <c r="D47">
        <v>123</v>
      </c>
      <c r="E47" t="s">
        <v>193</v>
      </c>
      <c r="F47" t="s">
        <v>22</v>
      </c>
      <c r="G47" t="s">
        <v>25</v>
      </c>
      <c r="H47" t="s">
        <v>26</v>
      </c>
      <c r="I47" t="s">
        <v>26</v>
      </c>
      <c r="J47" t="s">
        <v>26</v>
      </c>
      <c r="K47" t="s">
        <v>26</v>
      </c>
      <c r="L47" t="s">
        <v>26</v>
      </c>
      <c r="M47" t="s">
        <v>26</v>
      </c>
      <c r="N47" t="s">
        <v>26</v>
      </c>
      <c r="O47" t="s">
        <v>26</v>
      </c>
      <c r="P47" t="s">
        <v>26</v>
      </c>
      <c r="Q47" t="s">
        <v>26</v>
      </c>
      <c r="R47" t="s">
        <v>26</v>
      </c>
      <c r="S47" t="s">
        <v>26</v>
      </c>
    </row>
    <row r="48" spans="1:19" x14ac:dyDescent="0.35">
      <c r="A48" t="s">
        <v>76</v>
      </c>
      <c r="B48">
        <v>51</v>
      </c>
      <c r="C48" t="s">
        <v>192</v>
      </c>
      <c r="D48">
        <v>123</v>
      </c>
      <c r="E48" t="s">
        <v>193</v>
      </c>
      <c r="F48" t="s">
        <v>22</v>
      </c>
      <c r="G48" t="s">
        <v>23</v>
      </c>
      <c r="H48">
        <v>175.95</v>
      </c>
      <c r="I48" t="s">
        <v>25</v>
      </c>
      <c r="J48">
        <v>500</v>
      </c>
      <c r="K48">
        <v>2</v>
      </c>
      <c r="L48">
        <v>1</v>
      </c>
      <c r="M48" t="s">
        <v>25</v>
      </c>
      <c r="N48">
        <v>18</v>
      </c>
      <c r="O48" t="s">
        <v>25</v>
      </c>
      <c r="P48" t="s">
        <v>30</v>
      </c>
      <c r="Q48">
        <v>24</v>
      </c>
      <c r="R48">
        <v>95</v>
      </c>
      <c r="S48" t="s">
        <v>27</v>
      </c>
    </row>
    <row r="49" spans="1:19" x14ac:dyDescent="0.35">
      <c r="A49" t="s">
        <v>77</v>
      </c>
      <c r="B49">
        <v>53</v>
      </c>
      <c r="C49" t="s">
        <v>192</v>
      </c>
      <c r="D49">
        <v>123</v>
      </c>
      <c r="E49" t="s">
        <v>193</v>
      </c>
      <c r="F49" t="s">
        <v>22</v>
      </c>
      <c r="G49" t="s">
        <v>23</v>
      </c>
      <c r="H49">
        <v>226</v>
      </c>
      <c r="I49" t="s">
        <v>25</v>
      </c>
      <c r="J49">
        <v>500</v>
      </c>
      <c r="K49">
        <v>2</v>
      </c>
      <c r="L49">
        <v>2</v>
      </c>
      <c r="M49" t="s">
        <v>25</v>
      </c>
      <c r="N49">
        <v>18</v>
      </c>
      <c r="O49" t="s">
        <v>25</v>
      </c>
      <c r="P49" t="s">
        <v>30</v>
      </c>
      <c r="Q49">
        <v>24</v>
      </c>
      <c r="R49">
        <f>2*166</f>
        <v>332</v>
      </c>
      <c r="S49" t="s">
        <v>27</v>
      </c>
    </row>
    <row r="50" spans="1:19" x14ac:dyDescent="0.35">
      <c r="A50" t="s">
        <v>79</v>
      </c>
      <c r="B50">
        <v>54</v>
      </c>
      <c r="C50" t="s">
        <v>192</v>
      </c>
      <c r="D50">
        <v>123</v>
      </c>
      <c r="E50" t="s">
        <v>193</v>
      </c>
      <c r="F50" t="s">
        <v>22</v>
      </c>
      <c r="G50" t="s">
        <v>23</v>
      </c>
      <c r="H50">
        <v>350</v>
      </c>
      <c r="I50" t="s">
        <v>86</v>
      </c>
      <c r="J50">
        <v>500</v>
      </c>
      <c r="K50">
        <v>2</v>
      </c>
      <c r="L50">
        <v>1</v>
      </c>
      <c r="M50" t="s">
        <v>25</v>
      </c>
      <c r="N50" t="s">
        <v>26</v>
      </c>
      <c r="O50" t="s">
        <v>25</v>
      </c>
      <c r="P50" t="s">
        <v>25</v>
      </c>
      <c r="Q50">
        <v>24</v>
      </c>
      <c r="R50">
        <v>200</v>
      </c>
      <c r="S50" t="s">
        <v>31</v>
      </c>
    </row>
    <row r="51" spans="1:19" x14ac:dyDescent="0.35">
      <c r="A51" t="s">
        <v>80</v>
      </c>
      <c r="B51">
        <v>55</v>
      </c>
      <c r="C51" t="s">
        <v>192</v>
      </c>
      <c r="D51">
        <v>123</v>
      </c>
      <c r="E51" t="s">
        <v>193</v>
      </c>
      <c r="F51" t="s">
        <v>22</v>
      </c>
      <c r="G51" t="s">
        <v>23</v>
      </c>
      <c r="H51">
        <v>135</v>
      </c>
      <c r="I51" t="s">
        <v>86</v>
      </c>
      <c r="J51">
        <v>600</v>
      </c>
      <c r="K51">
        <v>2</v>
      </c>
      <c r="L51">
        <v>2</v>
      </c>
      <c r="M51" t="s">
        <v>25</v>
      </c>
      <c r="N51">
        <v>18</v>
      </c>
      <c r="O51" t="s">
        <v>25</v>
      </c>
      <c r="P51" t="s">
        <v>25</v>
      </c>
      <c r="Q51">
        <v>24</v>
      </c>
      <c r="R51">
        <v>60</v>
      </c>
      <c r="S51" t="s">
        <v>31</v>
      </c>
    </row>
    <row r="52" spans="1:19" x14ac:dyDescent="0.35">
      <c r="A52" t="s">
        <v>81</v>
      </c>
      <c r="B52">
        <v>56</v>
      </c>
      <c r="C52" t="s">
        <v>192</v>
      </c>
      <c r="D52">
        <v>123</v>
      </c>
      <c r="E52" t="s">
        <v>193</v>
      </c>
      <c r="F52" t="s">
        <v>22</v>
      </c>
      <c r="G52" t="s">
        <v>25</v>
      </c>
      <c r="H52" t="s">
        <v>26</v>
      </c>
      <c r="I52" t="s">
        <v>26</v>
      </c>
      <c r="J52" t="s">
        <v>26</v>
      </c>
      <c r="K52" t="s">
        <v>26</v>
      </c>
      <c r="L52" t="s">
        <v>26</v>
      </c>
      <c r="M52" t="s">
        <v>26</v>
      </c>
      <c r="N52" t="s">
        <v>26</v>
      </c>
      <c r="O52" t="s">
        <v>26</v>
      </c>
      <c r="P52" t="s">
        <v>26</v>
      </c>
      <c r="Q52" t="s">
        <v>26</v>
      </c>
      <c r="R52" t="s">
        <v>26</v>
      </c>
      <c r="S52" t="s">
        <v>26</v>
      </c>
    </row>
  </sheetData>
  <phoneticPr fontId="1" type="noConversion"/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CE4224-12F0-41D8-BB87-460686B147F7}">
  <dimension ref="A1:T52"/>
  <sheetViews>
    <sheetView workbookViewId="0"/>
  </sheetViews>
  <sheetFormatPr defaultColWidth="9.1796875" defaultRowHeight="14.5" x14ac:dyDescent="0.35"/>
  <cols>
    <col min="1" max="1" width="18" customWidth="1"/>
    <col min="2" max="2" width="9.453125" customWidth="1"/>
    <col min="3" max="4" width="17" customWidth="1"/>
    <col min="5" max="5" width="10.453125" customWidth="1"/>
    <col min="6" max="6" width="17" customWidth="1"/>
    <col min="7" max="7" width="17.453125" customWidth="1"/>
    <col min="10" max="10" width="16.7265625" customWidth="1"/>
    <col min="11" max="12" width="15.1796875" customWidth="1"/>
    <col min="20" max="20" width="17" customWidth="1"/>
  </cols>
  <sheetData>
    <row r="1" spans="1:20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251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t="s">
        <v>12</v>
      </c>
      <c r="O1" t="s">
        <v>13</v>
      </c>
      <c r="P1" t="s">
        <v>14</v>
      </c>
      <c r="Q1" t="s">
        <v>15</v>
      </c>
      <c r="R1" t="s">
        <v>16</v>
      </c>
      <c r="S1" t="s">
        <v>17</v>
      </c>
      <c r="T1" t="s">
        <v>18</v>
      </c>
    </row>
    <row r="2" spans="1:20" x14ac:dyDescent="0.35">
      <c r="A2" t="s">
        <v>19</v>
      </c>
      <c r="B2">
        <v>1</v>
      </c>
      <c r="C2" t="s">
        <v>194</v>
      </c>
      <c r="D2">
        <v>124</v>
      </c>
      <c r="E2" t="s">
        <v>195</v>
      </c>
      <c r="F2" t="s">
        <v>95</v>
      </c>
      <c r="G2" t="s">
        <v>23</v>
      </c>
      <c r="H2">
        <v>1200</v>
      </c>
      <c r="I2">
        <v>255</v>
      </c>
      <c r="J2" t="s">
        <v>100</v>
      </c>
      <c r="K2">
        <v>750</v>
      </c>
      <c r="L2">
        <v>2</v>
      </c>
      <c r="M2">
        <v>2</v>
      </c>
      <c r="N2" t="s">
        <v>25</v>
      </c>
      <c r="O2">
        <v>16</v>
      </c>
      <c r="P2" t="s">
        <v>25</v>
      </c>
      <c r="Q2" t="s">
        <v>30</v>
      </c>
      <c r="R2">
        <v>0</v>
      </c>
      <c r="S2">
        <v>100</v>
      </c>
      <c r="T2" t="s">
        <v>31</v>
      </c>
    </row>
    <row r="3" spans="1:20" x14ac:dyDescent="0.35">
      <c r="A3" t="s">
        <v>28</v>
      </c>
      <c r="B3">
        <v>2</v>
      </c>
      <c r="C3" t="s">
        <v>194</v>
      </c>
      <c r="D3">
        <v>124</v>
      </c>
      <c r="E3" t="s">
        <v>195</v>
      </c>
      <c r="F3" t="s">
        <v>95</v>
      </c>
      <c r="G3" t="s">
        <v>23</v>
      </c>
      <c r="H3" t="s">
        <v>26</v>
      </c>
      <c r="I3">
        <v>330</v>
      </c>
      <c r="J3" t="s">
        <v>25</v>
      </c>
      <c r="K3">
        <v>12</v>
      </c>
      <c r="L3">
        <v>2</v>
      </c>
      <c r="M3">
        <v>1</v>
      </c>
      <c r="N3" t="s">
        <v>25</v>
      </c>
      <c r="O3" t="s">
        <v>26</v>
      </c>
      <c r="P3" t="s">
        <v>25</v>
      </c>
      <c r="Q3" t="s">
        <v>30</v>
      </c>
      <c r="R3">
        <v>0</v>
      </c>
      <c r="S3">
        <v>90</v>
      </c>
      <c r="T3" t="s">
        <v>27</v>
      </c>
    </row>
    <row r="4" spans="1:20" x14ac:dyDescent="0.35">
      <c r="A4" t="s">
        <v>32</v>
      </c>
      <c r="B4">
        <v>4</v>
      </c>
      <c r="C4" t="s">
        <v>194</v>
      </c>
      <c r="D4">
        <v>124</v>
      </c>
      <c r="E4" t="s">
        <v>195</v>
      </c>
      <c r="F4" t="s">
        <v>95</v>
      </c>
      <c r="G4" t="s">
        <v>23</v>
      </c>
      <c r="H4" t="s">
        <v>26</v>
      </c>
      <c r="I4">
        <v>283</v>
      </c>
      <c r="J4" t="s">
        <v>100</v>
      </c>
      <c r="K4">
        <v>600</v>
      </c>
      <c r="L4">
        <v>2</v>
      </c>
      <c r="M4">
        <v>2</v>
      </c>
      <c r="N4" t="s">
        <v>25</v>
      </c>
      <c r="O4">
        <v>16</v>
      </c>
      <c r="P4" t="s">
        <v>25</v>
      </c>
      <c r="Q4" t="s">
        <v>25</v>
      </c>
      <c r="R4">
        <v>0</v>
      </c>
      <c r="S4">
        <v>66</v>
      </c>
      <c r="T4" t="s">
        <v>31</v>
      </c>
    </row>
    <row r="5" spans="1:20" x14ac:dyDescent="0.35">
      <c r="A5" t="s">
        <v>33</v>
      </c>
      <c r="B5">
        <v>5</v>
      </c>
      <c r="C5" t="s">
        <v>194</v>
      </c>
      <c r="D5">
        <v>124</v>
      </c>
      <c r="E5" t="s">
        <v>195</v>
      </c>
      <c r="F5" t="s">
        <v>95</v>
      </c>
      <c r="G5" t="s">
        <v>23</v>
      </c>
      <c r="H5" t="s">
        <v>26</v>
      </c>
      <c r="I5">
        <v>145</v>
      </c>
      <c r="J5" t="s">
        <v>100</v>
      </c>
      <c r="K5">
        <v>480</v>
      </c>
      <c r="L5">
        <v>2</v>
      </c>
      <c r="M5">
        <v>2</v>
      </c>
      <c r="N5" t="s">
        <v>25</v>
      </c>
      <c r="O5">
        <v>16</v>
      </c>
      <c r="P5" t="s">
        <v>25</v>
      </c>
      <c r="Q5" t="s">
        <v>25</v>
      </c>
      <c r="R5">
        <v>0</v>
      </c>
      <c r="S5">
        <v>50</v>
      </c>
      <c r="T5" t="s">
        <v>31</v>
      </c>
    </row>
    <row r="6" spans="1:20" x14ac:dyDescent="0.35">
      <c r="A6" t="s">
        <v>34</v>
      </c>
      <c r="B6">
        <v>6</v>
      </c>
      <c r="C6" t="s">
        <v>194</v>
      </c>
      <c r="D6">
        <v>124</v>
      </c>
      <c r="E6" t="s">
        <v>195</v>
      </c>
      <c r="F6" t="s">
        <v>95</v>
      </c>
      <c r="G6" t="s">
        <v>23</v>
      </c>
      <c r="H6" t="s">
        <v>26</v>
      </c>
      <c r="I6">
        <v>119</v>
      </c>
      <c r="J6" t="s">
        <v>100</v>
      </c>
      <c r="K6">
        <v>400</v>
      </c>
      <c r="L6">
        <v>2</v>
      </c>
      <c r="M6">
        <v>1</v>
      </c>
      <c r="N6" t="s">
        <v>25</v>
      </c>
      <c r="O6">
        <v>17</v>
      </c>
      <c r="P6" t="s">
        <v>25</v>
      </c>
      <c r="Q6" t="s">
        <v>25</v>
      </c>
      <c r="R6">
        <v>0</v>
      </c>
      <c r="S6">
        <v>50</v>
      </c>
      <c r="T6" t="s">
        <v>31</v>
      </c>
    </row>
    <row r="7" spans="1:20" x14ac:dyDescent="0.35">
      <c r="A7" t="s">
        <v>35</v>
      </c>
      <c r="B7">
        <v>8</v>
      </c>
      <c r="C7" t="s">
        <v>194</v>
      </c>
      <c r="D7">
        <v>124</v>
      </c>
      <c r="E7" t="s">
        <v>195</v>
      </c>
      <c r="F7" t="s">
        <v>95</v>
      </c>
      <c r="G7" t="s">
        <v>23</v>
      </c>
      <c r="H7" t="s">
        <v>26</v>
      </c>
      <c r="I7">
        <v>152</v>
      </c>
      <c r="J7" t="s">
        <v>25</v>
      </c>
      <c r="K7">
        <v>600</v>
      </c>
      <c r="L7">
        <v>2</v>
      </c>
      <c r="M7">
        <v>2</v>
      </c>
      <c r="N7" t="s">
        <v>25</v>
      </c>
      <c r="O7">
        <v>16</v>
      </c>
      <c r="P7" t="s">
        <v>25</v>
      </c>
      <c r="Q7" t="s">
        <v>30</v>
      </c>
      <c r="R7">
        <v>0</v>
      </c>
      <c r="S7">
        <v>45</v>
      </c>
      <c r="T7" t="s">
        <v>27</v>
      </c>
    </row>
    <row r="8" spans="1:20" x14ac:dyDescent="0.35">
      <c r="A8" t="s">
        <v>36</v>
      </c>
      <c r="B8">
        <v>9</v>
      </c>
      <c r="C8" t="s">
        <v>194</v>
      </c>
      <c r="D8">
        <v>124</v>
      </c>
      <c r="E8" t="s">
        <v>195</v>
      </c>
      <c r="F8" t="s">
        <v>95</v>
      </c>
      <c r="G8" t="s">
        <v>23</v>
      </c>
      <c r="H8" t="s">
        <v>26</v>
      </c>
      <c r="I8">
        <v>165</v>
      </c>
      <c r="J8" t="s">
        <v>25</v>
      </c>
      <c r="K8">
        <v>100</v>
      </c>
      <c r="L8">
        <v>2</v>
      </c>
      <c r="M8">
        <v>0</v>
      </c>
      <c r="N8" t="s">
        <v>25</v>
      </c>
      <c r="O8" t="s">
        <v>26</v>
      </c>
      <c r="P8" t="s">
        <v>25</v>
      </c>
      <c r="Q8" t="s">
        <v>25</v>
      </c>
      <c r="R8">
        <v>0</v>
      </c>
      <c r="S8">
        <v>100</v>
      </c>
      <c r="T8" t="s">
        <v>27</v>
      </c>
    </row>
    <row r="9" spans="1:20" x14ac:dyDescent="0.35">
      <c r="A9" t="s">
        <v>37</v>
      </c>
      <c r="B9">
        <v>10</v>
      </c>
      <c r="C9" t="s">
        <v>194</v>
      </c>
      <c r="D9">
        <v>124</v>
      </c>
      <c r="E9" t="s">
        <v>195</v>
      </c>
      <c r="F9" t="s">
        <v>95</v>
      </c>
      <c r="G9" t="s">
        <v>23</v>
      </c>
      <c r="H9">
        <v>600</v>
      </c>
      <c r="I9">
        <v>408</v>
      </c>
      <c r="J9" t="s">
        <v>100</v>
      </c>
      <c r="K9">
        <v>300</v>
      </c>
      <c r="L9">
        <v>2</v>
      </c>
      <c r="M9">
        <v>2</v>
      </c>
      <c r="N9" t="s">
        <v>25</v>
      </c>
      <c r="O9">
        <v>16</v>
      </c>
      <c r="P9" t="s">
        <v>25</v>
      </c>
      <c r="Q9" t="s">
        <v>30</v>
      </c>
      <c r="R9">
        <v>0</v>
      </c>
      <c r="S9">
        <v>103</v>
      </c>
      <c r="T9" t="s">
        <v>31</v>
      </c>
    </row>
    <row r="10" spans="1:20" x14ac:dyDescent="0.35">
      <c r="A10" t="s">
        <v>38</v>
      </c>
      <c r="B10">
        <v>11</v>
      </c>
      <c r="C10" t="s">
        <v>194</v>
      </c>
      <c r="D10">
        <v>124</v>
      </c>
      <c r="E10" t="s">
        <v>195</v>
      </c>
      <c r="F10" t="s">
        <v>95</v>
      </c>
      <c r="G10" t="s">
        <v>23</v>
      </c>
      <c r="H10">
        <v>2000</v>
      </c>
      <c r="I10">
        <v>175</v>
      </c>
      <c r="J10" t="s">
        <v>100</v>
      </c>
      <c r="K10">
        <v>350</v>
      </c>
      <c r="L10">
        <v>2</v>
      </c>
      <c r="M10">
        <v>2</v>
      </c>
      <c r="N10" t="s">
        <v>25</v>
      </c>
      <c r="O10">
        <v>18</v>
      </c>
      <c r="P10" t="s">
        <v>25</v>
      </c>
      <c r="Q10" t="s">
        <v>30</v>
      </c>
      <c r="R10">
        <v>6</v>
      </c>
      <c r="S10">
        <v>110</v>
      </c>
      <c r="T10" t="s">
        <v>27</v>
      </c>
    </row>
    <row r="11" spans="1:20" x14ac:dyDescent="0.35">
      <c r="A11" t="s">
        <v>39</v>
      </c>
      <c r="B11">
        <v>12</v>
      </c>
      <c r="C11" t="s">
        <v>194</v>
      </c>
      <c r="D11">
        <v>124</v>
      </c>
      <c r="E11" t="s">
        <v>195</v>
      </c>
      <c r="F11" t="s">
        <v>95</v>
      </c>
      <c r="G11" t="s">
        <v>23</v>
      </c>
      <c r="H11" t="s">
        <v>26</v>
      </c>
      <c r="I11">
        <v>75</v>
      </c>
      <c r="J11" t="s">
        <v>100</v>
      </c>
      <c r="K11">
        <v>180</v>
      </c>
      <c r="L11">
        <v>2</v>
      </c>
      <c r="M11">
        <v>2</v>
      </c>
      <c r="N11" t="s">
        <v>25</v>
      </c>
      <c r="O11">
        <v>16</v>
      </c>
      <c r="P11" t="s">
        <v>25</v>
      </c>
      <c r="Q11" t="s">
        <v>25</v>
      </c>
      <c r="R11">
        <v>10</v>
      </c>
      <c r="S11">
        <v>40</v>
      </c>
      <c r="T11" t="s">
        <v>27</v>
      </c>
    </row>
    <row r="12" spans="1:20" x14ac:dyDescent="0.35">
      <c r="A12" t="s">
        <v>40</v>
      </c>
      <c r="B12">
        <v>13</v>
      </c>
      <c r="C12" t="s">
        <v>194</v>
      </c>
      <c r="D12">
        <v>124</v>
      </c>
      <c r="E12" t="s">
        <v>195</v>
      </c>
      <c r="F12" t="s">
        <v>95</v>
      </c>
      <c r="G12" t="s">
        <v>23</v>
      </c>
      <c r="H12">
        <v>1050</v>
      </c>
      <c r="I12">
        <v>139</v>
      </c>
      <c r="J12" t="s">
        <v>86</v>
      </c>
      <c r="K12">
        <v>525</v>
      </c>
      <c r="L12">
        <v>2</v>
      </c>
      <c r="M12">
        <v>2</v>
      </c>
      <c r="N12" t="s">
        <v>25</v>
      </c>
      <c r="O12">
        <v>18</v>
      </c>
      <c r="P12" t="s">
        <v>25</v>
      </c>
      <c r="Q12" t="s">
        <v>30</v>
      </c>
      <c r="R12">
        <v>5</v>
      </c>
      <c r="S12">
        <v>45</v>
      </c>
      <c r="T12" t="s">
        <v>27</v>
      </c>
    </row>
    <row r="13" spans="1:20" x14ac:dyDescent="0.35">
      <c r="A13" t="s">
        <v>41</v>
      </c>
      <c r="B13">
        <v>15</v>
      </c>
      <c r="C13" t="s">
        <v>194</v>
      </c>
      <c r="D13">
        <v>124</v>
      </c>
      <c r="E13" t="s">
        <v>195</v>
      </c>
      <c r="F13" t="s">
        <v>95</v>
      </c>
      <c r="G13" t="s">
        <v>23</v>
      </c>
      <c r="H13">
        <v>700</v>
      </c>
      <c r="I13">
        <v>255</v>
      </c>
      <c r="J13" t="s">
        <v>86</v>
      </c>
      <c r="K13">
        <v>350</v>
      </c>
      <c r="L13">
        <v>2</v>
      </c>
      <c r="M13">
        <v>1</v>
      </c>
      <c r="N13" t="s">
        <v>25</v>
      </c>
      <c r="O13">
        <v>16</v>
      </c>
      <c r="P13" t="s">
        <v>25</v>
      </c>
      <c r="Q13" t="s">
        <v>30</v>
      </c>
      <c r="R13">
        <v>0</v>
      </c>
      <c r="S13">
        <v>46</v>
      </c>
      <c r="T13" t="s">
        <v>27</v>
      </c>
    </row>
    <row r="14" spans="1:20" x14ac:dyDescent="0.35">
      <c r="A14" t="s">
        <v>42</v>
      </c>
      <c r="B14">
        <v>16</v>
      </c>
      <c r="C14" t="s">
        <v>194</v>
      </c>
      <c r="D14">
        <v>124</v>
      </c>
      <c r="E14" t="s">
        <v>195</v>
      </c>
      <c r="F14" t="s">
        <v>95</v>
      </c>
      <c r="G14" t="s">
        <v>23</v>
      </c>
      <c r="H14">
        <v>800</v>
      </c>
      <c r="I14">
        <v>239</v>
      </c>
      <c r="J14" t="s">
        <v>100</v>
      </c>
      <c r="K14">
        <v>400</v>
      </c>
      <c r="L14">
        <v>2</v>
      </c>
      <c r="M14">
        <v>2</v>
      </c>
      <c r="N14" t="s">
        <v>25</v>
      </c>
      <c r="O14">
        <v>16.5</v>
      </c>
      <c r="P14" t="s">
        <v>25</v>
      </c>
      <c r="Q14" t="s">
        <v>30</v>
      </c>
      <c r="R14">
        <v>0</v>
      </c>
      <c r="S14">
        <f>2*50</f>
        <v>100</v>
      </c>
      <c r="T14" t="s">
        <v>27</v>
      </c>
    </row>
    <row r="15" spans="1:20" x14ac:dyDescent="0.35">
      <c r="A15" t="s">
        <v>43</v>
      </c>
      <c r="B15">
        <v>17</v>
      </c>
      <c r="C15" t="s">
        <v>194</v>
      </c>
      <c r="D15">
        <v>124</v>
      </c>
      <c r="E15" t="s">
        <v>195</v>
      </c>
      <c r="F15" t="s">
        <v>95</v>
      </c>
      <c r="G15" t="s">
        <v>23</v>
      </c>
      <c r="H15" t="s">
        <v>26</v>
      </c>
      <c r="I15">
        <v>215</v>
      </c>
      <c r="J15" t="s">
        <v>86</v>
      </c>
      <c r="K15">
        <v>350</v>
      </c>
      <c r="L15">
        <v>2</v>
      </c>
      <c r="M15">
        <v>1</v>
      </c>
      <c r="N15" t="s">
        <v>25</v>
      </c>
      <c r="O15">
        <v>16</v>
      </c>
      <c r="P15" t="s">
        <v>25</v>
      </c>
      <c r="Q15" t="s">
        <v>25</v>
      </c>
      <c r="R15">
        <v>10</v>
      </c>
      <c r="S15">
        <v>50</v>
      </c>
      <c r="T15" t="s">
        <v>27</v>
      </c>
    </row>
    <row r="16" spans="1:20" x14ac:dyDescent="0.35">
      <c r="A16" t="s">
        <v>44</v>
      </c>
      <c r="B16">
        <v>18</v>
      </c>
      <c r="C16" t="s">
        <v>194</v>
      </c>
      <c r="D16">
        <v>124</v>
      </c>
      <c r="E16" t="s">
        <v>195</v>
      </c>
      <c r="F16" t="s">
        <v>95</v>
      </c>
      <c r="G16" t="s">
        <v>23</v>
      </c>
      <c r="H16" t="s">
        <v>26</v>
      </c>
      <c r="I16">
        <v>88</v>
      </c>
      <c r="J16" t="s">
        <v>99</v>
      </c>
      <c r="K16">
        <v>450</v>
      </c>
      <c r="L16">
        <v>2</v>
      </c>
      <c r="M16">
        <v>1</v>
      </c>
      <c r="N16" t="s">
        <v>25</v>
      </c>
      <c r="O16" t="s">
        <v>26</v>
      </c>
      <c r="P16" t="s">
        <v>25</v>
      </c>
      <c r="Q16" t="s">
        <v>25</v>
      </c>
      <c r="R16">
        <v>0</v>
      </c>
      <c r="S16">
        <v>20</v>
      </c>
      <c r="T16" t="s">
        <v>31</v>
      </c>
    </row>
    <row r="17" spans="1:20" x14ac:dyDescent="0.35">
      <c r="A17" t="s">
        <v>45</v>
      </c>
      <c r="B17">
        <v>19</v>
      </c>
      <c r="C17" t="s">
        <v>194</v>
      </c>
      <c r="D17">
        <v>124</v>
      </c>
      <c r="E17" t="s">
        <v>195</v>
      </c>
      <c r="F17" t="s">
        <v>95</v>
      </c>
      <c r="G17" t="s">
        <v>23</v>
      </c>
      <c r="H17" t="s">
        <v>26</v>
      </c>
      <c r="I17">
        <v>118</v>
      </c>
      <c r="J17" t="s">
        <v>86</v>
      </c>
      <c r="K17">
        <v>325</v>
      </c>
      <c r="L17">
        <v>2</v>
      </c>
      <c r="M17">
        <v>1</v>
      </c>
      <c r="N17" t="s">
        <v>25</v>
      </c>
      <c r="O17" t="s">
        <v>26</v>
      </c>
      <c r="P17" t="s">
        <v>25</v>
      </c>
      <c r="Q17" t="s">
        <v>25</v>
      </c>
      <c r="R17">
        <v>6</v>
      </c>
      <c r="S17">
        <v>60</v>
      </c>
      <c r="T17" t="s">
        <v>27</v>
      </c>
    </row>
    <row r="18" spans="1:20" x14ac:dyDescent="0.35">
      <c r="A18" t="s">
        <v>46</v>
      </c>
      <c r="B18">
        <v>20</v>
      </c>
      <c r="C18" t="s">
        <v>194</v>
      </c>
      <c r="D18">
        <v>124</v>
      </c>
      <c r="E18" t="s">
        <v>195</v>
      </c>
      <c r="F18" t="s">
        <v>95</v>
      </c>
      <c r="G18" t="s">
        <v>23</v>
      </c>
      <c r="H18">
        <v>350</v>
      </c>
      <c r="I18">
        <v>210</v>
      </c>
      <c r="J18" t="s">
        <v>86</v>
      </c>
      <c r="K18">
        <v>350</v>
      </c>
      <c r="L18">
        <v>2</v>
      </c>
      <c r="M18">
        <v>2</v>
      </c>
      <c r="N18" t="s">
        <v>25</v>
      </c>
      <c r="O18">
        <v>17</v>
      </c>
      <c r="P18" t="s">
        <v>25</v>
      </c>
      <c r="Q18" t="s">
        <v>30</v>
      </c>
      <c r="R18">
        <v>0</v>
      </c>
      <c r="S18">
        <v>60</v>
      </c>
      <c r="T18" t="s">
        <v>31</v>
      </c>
    </row>
    <row r="19" spans="1:20" x14ac:dyDescent="0.35">
      <c r="A19" t="s">
        <v>47</v>
      </c>
      <c r="B19">
        <v>21</v>
      </c>
      <c r="C19" t="s">
        <v>194</v>
      </c>
      <c r="D19">
        <v>124</v>
      </c>
      <c r="E19" t="s">
        <v>195</v>
      </c>
      <c r="F19" t="s">
        <v>95</v>
      </c>
      <c r="G19" t="s">
        <v>23</v>
      </c>
      <c r="H19" t="s">
        <v>26</v>
      </c>
      <c r="I19">
        <v>125</v>
      </c>
      <c r="J19" t="s">
        <v>86</v>
      </c>
      <c r="K19">
        <v>450</v>
      </c>
      <c r="L19">
        <v>2</v>
      </c>
      <c r="M19">
        <v>2</v>
      </c>
      <c r="N19" t="s">
        <v>25</v>
      </c>
      <c r="O19">
        <v>18</v>
      </c>
      <c r="P19" t="s">
        <v>30</v>
      </c>
      <c r="Q19" t="s">
        <v>25</v>
      </c>
      <c r="R19">
        <v>0</v>
      </c>
      <c r="S19">
        <v>200</v>
      </c>
      <c r="T19" t="s">
        <v>31</v>
      </c>
    </row>
    <row r="20" spans="1:20" x14ac:dyDescent="0.35">
      <c r="A20" t="s">
        <v>48</v>
      </c>
      <c r="B20">
        <v>22</v>
      </c>
      <c r="C20" t="s">
        <v>194</v>
      </c>
      <c r="D20">
        <v>124</v>
      </c>
      <c r="E20" t="s">
        <v>195</v>
      </c>
      <c r="F20" t="s">
        <v>95</v>
      </c>
      <c r="G20" t="s">
        <v>23</v>
      </c>
      <c r="H20" t="s">
        <v>26</v>
      </c>
      <c r="I20">
        <v>75</v>
      </c>
      <c r="J20" t="s">
        <v>100</v>
      </c>
      <c r="K20">
        <v>500</v>
      </c>
      <c r="L20">
        <v>2</v>
      </c>
      <c r="M20">
        <v>3</v>
      </c>
      <c r="N20" t="s">
        <v>25</v>
      </c>
      <c r="O20">
        <v>16</v>
      </c>
      <c r="P20" t="s">
        <v>25</v>
      </c>
      <c r="Q20" t="s">
        <v>25</v>
      </c>
      <c r="R20">
        <v>0</v>
      </c>
      <c r="S20">
        <v>100</v>
      </c>
      <c r="T20" t="s">
        <v>31</v>
      </c>
    </row>
    <row r="21" spans="1:20" x14ac:dyDescent="0.35">
      <c r="A21" t="s">
        <v>49</v>
      </c>
      <c r="B21">
        <v>23</v>
      </c>
      <c r="C21" t="s">
        <v>194</v>
      </c>
      <c r="D21">
        <v>124</v>
      </c>
      <c r="E21" t="s">
        <v>195</v>
      </c>
      <c r="F21" t="s">
        <v>95</v>
      </c>
      <c r="G21" t="s">
        <v>23</v>
      </c>
      <c r="H21">
        <v>400</v>
      </c>
      <c r="I21">
        <v>41</v>
      </c>
      <c r="J21" t="s">
        <v>25</v>
      </c>
      <c r="K21">
        <v>200</v>
      </c>
      <c r="L21">
        <v>2</v>
      </c>
      <c r="M21">
        <v>2</v>
      </c>
      <c r="N21" t="s">
        <v>25</v>
      </c>
      <c r="O21" t="s">
        <v>26</v>
      </c>
      <c r="P21" t="s">
        <v>25</v>
      </c>
      <c r="Q21" t="s">
        <v>30</v>
      </c>
      <c r="R21">
        <v>0</v>
      </c>
      <c r="S21">
        <v>80</v>
      </c>
      <c r="T21" t="s">
        <v>27</v>
      </c>
    </row>
    <row r="22" spans="1:20" x14ac:dyDescent="0.35">
      <c r="A22" t="s">
        <v>50</v>
      </c>
      <c r="B22">
        <v>24</v>
      </c>
      <c r="C22" t="s">
        <v>194</v>
      </c>
      <c r="D22">
        <v>124</v>
      </c>
      <c r="E22" t="s">
        <v>195</v>
      </c>
      <c r="F22" t="s">
        <v>95</v>
      </c>
      <c r="G22" t="s">
        <v>23</v>
      </c>
      <c r="H22">
        <v>800</v>
      </c>
      <c r="I22">
        <v>104</v>
      </c>
      <c r="J22" t="s">
        <v>170</v>
      </c>
      <c r="K22">
        <v>250</v>
      </c>
      <c r="L22">
        <v>2</v>
      </c>
      <c r="M22">
        <v>2</v>
      </c>
      <c r="N22" t="s">
        <v>25</v>
      </c>
      <c r="O22">
        <v>17</v>
      </c>
      <c r="P22" t="s">
        <v>25</v>
      </c>
      <c r="Q22" t="s">
        <v>30</v>
      </c>
      <c r="R22">
        <v>6</v>
      </c>
      <c r="S22">
        <v>25</v>
      </c>
      <c r="T22" t="s">
        <v>27</v>
      </c>
    </row>
    <row r="23" spans="1:20" x14ac:dyDescent="0.35">
      <c r="A23" t="s">
        <v>51</v>
      </c>
      <c r="B23">
        <v>25</v>
      </c>
      <c r="C23" t="s">
        <v>194</v>
      </c>
      <c r="D23">
        <v>124</v>
      </c>
      <c r="E23" t="s">
        <v>195</v>
      </c>
      <c r="F23" t="s">
        <v>95</v>
      </c>
      <c r="G23" t="s">
        <v>23</v>
      </c>
      <c r="H23" t="s">
        <v>26</v>
      </c>
      <c r="I23">
        <v>68</v>
      </c>
      <c r="J23" t="s">
        <v>25</v>
      </c>
      <c r="K23">
        <v>100</v>
      </c>
      <c r="L23">
        <v>2</v>
      </c>
      <c r="M23">
        <v>2</v>
      </c>
      <c r="N23" t="s">
        <v>25</v>
      </c>
      <c r="O23" t="s">
        <v>26</v>
      </c>
      <c r="P23" t="s">
        <v>25</v>
      </c>
      <c r="Q23" t="s">
        <v>30</v>
      </c>
      <c r="R23">
        <v>0</v>
      </c>
      <c r="S23">
        <v>68</v>
      </c>
      <c r="T23" t="s">
        <v>31</v>
      </c>
    </row>
    <row r="24" spans="1:20" x14ac:dyDescent="0.35">
      <c r="A24" t="s">
        <v>52</v>
      </c>
      <c r="B24">
        <v>26</v>
      </c>
      <c r="C24" t="s">
        <v>194</v>
      </c>
      <c r="D24">
        <v>124</v>
      </c>
      <c r="E24" t="s">
        <v>195</v>
      </c>
      <c r="F24" t="s">
        <v>95</v>
      </c>
      <c r="G24" t="s">
        <v>23</v>
      </c>
      <c r="H24">
        <v>1000</v>
      </c>
      <c r="I24">
        <v>230</v>
      </c>
      <c r="J24" t="s">
        <v>170</v>
      </c>
      <c r="K24">
        <v>400</v>
      </c>
      <c r="L24">
        <v>2</v>
      </c>
      <c r="M24">
        <v>2</v>
      </c>
      <c r="N24" t="s">
        <v>25</v>
      </c>
      <c r="O24">
        <v>17</v>
      </c>
      <c r="P24" t="s">
        <v>30</v>
      </c>
      <c r="Q24" t="s">
        <v>25</v>
      </c>
      <c r="R24">
        <v>0</v>
      </c>
      <c r="S24">
        <v>48</v>
      </c>
      <c r="T24" t="s">
        <v>31</v>
      </c>
    </row>
    <row r="25" spans="1:20" x14ac:dyDescent="0.35">
      <c r="A25" t="s">
        <v>53</v>
      </c>
      <c r="B25">
        <v>27</v>
      </c>
      <c r="C25" t="s">
        <v>194</v>
      </c>
      <c r="D25">
        <v>124</v>
      </c>
      <c r="E25" t="s">
        <v>195</v>
      </c>
      <c r="F25" t="s">
        <v>95</v>
      </c>
      <c r="G25" t="s">
        <v>23</v>
      </c>
      <c r="H25" t="s">
        <v>26</v>
      </c>
      <c r="I25">
        <v>280</v>
      </c>
      <c r="J25" t="s">
        <v>86</v>
      </c>
      <c r="K25">
        <v>350</v>
      </c>
      <c r="L25">
        <v>2</v>
      </c>
      <c r="M25">
        <v>3</v>
      </c>
      <c r="N25" t="s">
        <v>25</v>
      </c>
      <c r="O25">
        <v>17</v>
      </c>
      <c r="P25" t="s">
        <v>25</v>
      </c>
      <c r="Q25" t="s">
        <v>25</v>
      </c>
      <c r="R25">
        <v>4</v>
      </c>
      <c r="S25" s="5">
        <f>(2/3)*76.66</f>
        <v>51.106666666666662</v>
      </c>
      <c r="T25" t="s">
        <v>162</v>
      </c>
    </row>
    <row r="26" spans="1:20" x14ac:dyDescent="0.35">
      <c r="A26" t="s">
        <v>54</v>
      </c>
      <c r="B26">
        <v>28</v>
      </c>
      <c r="C26" t="s">
        <v>194</v>
      </c>
      <c r="D26">
        <v>124</v>
      </c>
      <c r="E26" t="s">
        <v>195</v>
      </c>
      <c r="F26" t="s">
        <v>95</v>
      </c>
      <c r="G26" t="s">
        <v>23</v>
      </c>
      <c r="H26" t="s">
        <v>26</v>
      </c>
      <c r="I26">
        <v>340</v>
      </c>
      <c r="J26" t="s">
        <v>86</v>
      </c>
      <c r="K26">
        <v>350</v>
      </c>
      <c r="L26">
        <v>2</v>
      </c>
      <c r="M26">
        <v>2</v>
      </c>
      <c r="N26" t="s">
        <v>25</v>
      </c>
      <c r="O26">
        <v>17</v>
      </c>
      <c r="P26" t="s">
        <v>25</v>
      </c>
      <c r="Q26" t="s">
        <v>30</v>
      </c>
      <c r="R26">
        <v>0</v>
      </c>
      <c r="S26">
        <v>50</v>
      </c>
      <c r="T26" t="s">
        <v>31</v>
      </c>
    </row>
    <row r="27" spans="1:20" x14ac:dyDescent="0.35">
      <c r="A27" t="s">
        <v>55</v>
      </c>
      <c r="B27">
        <v>29</v>
      </c>
      <c r="C27" t="s">
        <v>194</v>
      </c>
      <c r="D27">
        <v>124</v>
      </c>
      <c r="E27" t="s">
        <v>195</v>
      </c>
      <c r="F27" t="s">
        <v>95</v>
      </c>
      <c r="G27" t="s">
        <v>23</v>
      </c>
      <c r="H27">
        <v>800</v>
      </c>
      <c r="I27">
        <v>146</v>
      </c>
      <c r="J27" t="s">
        <v>100</v>
      </c>
      <c r="K27">
        <v>400</v>
      </c>
      <c r="L27">
        <v>2</v>
      </c>
      <c r="M27">
        <v>2</v>
      </c>
      <c r="N27" t="s">
        <v>25</v>
      </c>
      <c r="O27">
        <v>17</v>
      </c>
      <c r="P27" t="s">
        <v>25</v>
      </c>
      <c r="Q27" t="s">
        <v>25</v>
      </c>
      <c r="R27">
        <v>0</v>
      </c>
      <c r="S27">
        <v>30</v>
      </c>
      <c r="T27" t="s">
        <v>31</v>
      </c>
    </row>
    <row r="28" spans="1:20" x14ac:dyDescent="0.35">
      <c r="A28" t="s">
        <v>56</v>
      </c>
      <c r="B28">
        <v>30</v>
      </c>
      <c r="C28" t="s">
        <v>194</v>
      </c>
      <c r="D28">
        <v>124</v>
      </c>
      <c r="E28" t="s">
        <v>195</v>
      </c>
      <c r="F28" t="s">
        <v>95</v>
      </c>
      <c r="G28" t="s">
        <v>23</v>
      </c>
      <c r="H28" t="s">
        <v>26</v>
      </c>
      <c r="I28">
        <v>80</v>
      </c>
      <c r="J28" t="s">
        <v>86</v>
      </c>
      <c r="K28">
        <v>400</v>
      </c>
      <c r="L28">
        <v>2</v>
      </c>
      <c r="M28">
        <v>2</v>
      </c>
      <c r="N28" t="s">
        <v>25</v>
      </c>
      <c r="O28">
        <v>18</v>
      </c>
      <c r="P28" t="s">
        <v>30</v>
      </c>
      <c r="Q28" t="s">
        <v>25</v>
      </c>
      <c r="R28">
        <v>0</v>
      </c>
      <c r="S28">
        <v>80</v>
      </c>
      <c r="T28" t="s">
        <v>27</v>
      </c>
    </row>
    <row r="29" spans="1:20" x14ac:dyDescent="0.35">
      <c r="A29" t="s">
        <v>57</v>
      </c>
      <c r="B29">
        <v>31</v>
      </c>
      <c r="C29" t="s">
        <v>194</v>
      </c>
      <c r="D29">
        <v>124</v>
      </c>
      <c r="E29" t="s">
        <v>195</v>
      </c>
      <c r="F29" t="s">
        <v>95</v>
      </c>
      <c r="G29" t="s">
        <v>23</v>
      </c>
      <c r="H29">
        <v>300</v>
      </c>
      <c r="I29">
        <v>95</v>
      </c>
      <c r="J29" t="s">
        <v>86</v>
      </c>
      <c r="K29">
        <v>300</v>
      </c>
      <c r="L29">
        <v>2</v>
      </c>
      <c r="M29">
        <v>1</v>
      </c>
      <c r="N29" t="s">
        <v>25</v>
      </c>
      <c r="O29">
        <v>17</v>
      </c>
      <c r="P29" t="s">
        <v>30</v>
      </c>
      <c r="Q29" t="s">
        <v>30</v>
      </c>
      <c r="R29">
        <v>8</v>
      </c>
      <c r="S29">
        <v>118</v>
      </c>
      <c r="T29" t="s">
        <v>31</v>
      </c>
    </row>
    <row r="30" spans="1:20" x14ac:dyDescent="0.35">
      <c r="A30" t="s">
        <v>58</v>
      </c>
      <c r="B30">
        <v>32</v>
      </c>
      <c r="C30" t="s">
        <v>194</v>
      </c>
      <c r="D30">
        <v>124</v>
      </c>
      <c r="E30" t="s">
        <v>195</v>
      </c>
      <c r="F30" t="s">
        <v>95</v>
      </c>
      <c r="G30" t="s">
        <v>23</v>
      </c>
      <c r="H30">
        <v>1200</v>
      </c>
      <c r="I30">
        <v>210</v>
      </c>
      <c r="J30" t="s">
        <v>100</v>
      </c>
      <c r="K30">
        <v>600</v>
      </c>
      <c r="L30">
        <v>2</v>
      </c>
      <c r="M30">
        <v>3</v>
      </c>
      <c r="N30" t="s">
        <v>25</v>
      </c>
      <c r="O30">
        <v>18</v>
      </c>
      <c r="P30" t="s">
        <v>30</v>
      </c>
      <c r="Q30" t="s">
        <v>25</v>
      </c>
      <c r="R30">
        <v>0</v>
      </c>
      <c r="S30">
        <v>70</v>
      </c>
      <c r="T30" t="s">
        <v>31</v>
      </c>
    </row>
    <row r="31" spans="1:20" x14ac:dyDescent="0.35">
      <c r="A31" t="s">
        <v>59</v>
      </c>
      <c r="B31">
        <v>33</v>
      </c>
      <c r="C31" t="s">
        <v>194</v>
      </c>
      <c r="D31">
        <v>124</v>
      </c>
      <c r="E31" t="s">
        <v>195</v>
      </c>
      <c r="F31" t="s">
        <v>95</v>
      </c>
      <c r="G31" t="s">
        <v>23</v>
      </c>
      <c r="H31">
        <v>600</v>
      </c>
      <c r="I31">
        <v>30</v>
      </c>
      <c r="J31" t="s">
        <v>25</v>
      </c>
      <c r="K31">
        <v>300</v>
      </c>
      <c r="L31">
        <v>2</v>
      </c>
      <c r="M31">
        <v>2</v>
      </c>
      <c r="N31" t="s">
        <v>25</v>
      </c>
      <c r="O31" t="s">
        <v>26</v>
      </c>
      <c r="P31" t="s">
        <v>25</v>
      </c>
      <c r="Q31" t="s">
        <v>30</v>
      </c>
      <c r="R31">
        <v>0</v>
      </c>
      <c r="S31">
        <v>40</v>
      </c>
      <c r="T31" t="s">
        <v>31</v>
      </c>
    </row>
    <row r="32" spans="1:20" x14ac:dyDescent="0.35">
      <c r="A32" t="s">
        <v>60</v>
      </c>
      <c r="B32">
        <v>34</v>
      </c>
      <c r="C32" t="s">
        <v>194</v>
      </c>
      <c r="D32">
        <v>124</v>
      </c>
      <c r="E32" t="s">
        <v>195</v>
      </c>
      <c r="F32" t="s">
        <v>95</v>
      </c>
      <c r="G32" t="s">
        <v>23</v>
      </c>
      <c r="H32" t="s">
        <v>26</v>
      </c>
      <c r="I32">
        <v>178</v>
      </c>
      <c r="J32" t="s">
        <v>86</v>
      </c>
      <c r="K32">
        <v>300</v>
      </c>
      <c r="L32">
        <v>2</v>
      </c>
      <c r="M32">
        <v>2</v>
      </c>
      <c r="N32" t="s">
        <v>25</v>
      </c>
      <c r="O32">
        <v>17</v>
      </c>
      <c r="P32" t="s">
        <v>30</v>
      </c>
      <c r="Q32" t="s">
        <v>25</v>
      </c>
      <c r="R32">
        <v>0</v>
      </c>
      <c r="S32">
        <v>90</v>
      </c>
      <c r="T32" t="s">
        <v>27</v>
      </c>
    </row>
    <row r="33" spans="1:20" x14ac:dyDescent="0.35">
      <c r="A33" t="s">
        <v>61</v>
      </c>
      <c r="B33">
        <v>35</v>
      </c>
      <c r="C33" t="s">
        <v>194</v>
      </c>
      <c r="D33">
        <v>124</v>
      </c>
      <c r="E33" t="s">
        <v>195</v>
      </c>
      <c r="F33" t="s">
        <v>95</v>
      </c>
      <c r="G33" t="s">
        <v>23</v>
      </c>
      <c r="H33" t="s">
        <v>26</v>
      </c>
      <c r="I33">
        <v>313</v>
      </c>
      <c r="J33" t="s">
        <v>100</v>
      </c>
      <c r="K33">
        <v>400</v>
      </c>
      <c r="L33">
        <v>2</v>
      </c>
      <c r="M33">
        <v>3</v>
      </c>
      <c r="N33" t="s">
        <v>25</v>
      </c>
      <c r="O33">
        <v>17</v>
      </c>
      <c r="P33" t="s">
        <v>25</v>
      </c>
      <c r="Q33" t="s">
        <v>25</v>
      </c>
      <c r="R33">
        <v>0</v>
      </c>
      <c r="S33">
        <v>400</v>
      </c>
      <c r="T33" t="s">
        <v>31</v>
      </c>
    </row>
    <row r="34" spans="1:20" x14ac:dyDescent="0.35">
      <c r="A34" t="s">
        <v>62</v>
      </c>
      <c r="B34">
        <v>36</v>
      </c>
      <c r="C34" t="s">
        <v>194</v>
      </c>
      <c r="D34">
        <v>124</v>
      </c>
      <c r="E34" t="s">
        <v>195</v>
      </c>
      <c r="F34" t="s">
        <v>95</v>
      </c>
      <c r="G34" t="s">
        <v>23</v>
      </c>
      <c r="H34" t="s">
        <v>26</v>
      </c>
      <c r="I34">
        <v>70</v>
      </c>
      <c r="J34" t="s">
        <v>25</v>
      </c>
      <c r="K34">
        <v>250</v>
      </c>
      <c r="L34">
        <v>2</v>
      </c>
      <c r="M34">
        <v>2</v>
      </c>
      <c r="N34" t="s">
        <v>25</v>
      </c>
      <c r="O34">
        <v>17</v>
      </c>
      <c r="P34" t="s">
        <v>25</v>
      </c>
      <c r="Q34" t="s">
        <v>25</v>
      </c>
      <c r="R34">
        <v>0</v>
      </c>
      <c r="S34">
        <v>20</v>
      </c>
      <c r="T34" t="s">
        <v>27</v>
      </c>
    </row>
    <row r="35" spans="1:20" x14ac:dyDescent="0.35">
      <c r="A35" t="s">
        <v>63</v>
      </c>
      <c r="B35">
        <v>37</v>
      </c>
      <c r="C35" t="s">
        <v>194</v>
      </c>
      <c r="D35">
        <v>124</v>
      </c>
      <c r="E35" t="s">
        <v>195</v>
      </c>
      <c r="F35" t="s">
        <v>95</v>
      </c>
      <c r="G35" t="s">
        <v>23</v>
      </c>
      <c r="H35" t="s">
        <v>26</v>
      </c>
      <c r="I35">
        <v>193</v>
      </c>
      <c r="J35" t="s">
        <v>25</v>
      </c>
      <c r="K35">
        <v>300</v>
      </c>
      <c r="L35">
        <v>2</v>
      </c>
      <c r="M35">
        <v>2</v>
      </c>
      <c r="N35" t="s">
        <v>25</v>
      </c>
      <c r="O35" t="s">
        <v>26</v>
      </c>
      <c r="P35" t="s">
        <v>25</v>
      </c>
      <c r="Q35" t="s">
        <v>30</v>
      </c>
      <c r="R35">
        <v>8</v>
      </c>
      <c r="S35">
        <v>40</v>
      </c>
      <c r="T35" t="s">
        <v>31</v>
      </c>
    </row>
    <row r="36" spans="1:20" x14ac:dyDescent="0.35">
      <c r="A36" t="s">
        <v>64</v>
      </c>
      <c r="B36">
        <v>38</v>
      </c>
      <c r="C36" t="s">
        <v>194</v>
      </c>
      <c r="D36">
        <v>124</v>
      </c>
      <c r="E36" t="s">
        <v>195</v>
      </c>
      <c r="F36" t="s">
        <v>95</v>
      </c>
      <c r="G36" t="s">
        <v>23</v>
      </c>
      <c r="H36" t="s">
        <v>26</v>
      </c>
      <c r="I36">
        <v>260</v>
      </c>
      <c r="J36" t="s">
        <v>86</v>
      </c>
      <c r="K36">
        <v>350</v>
      </c>
      <c r="L36">
        <v>2</v>
      </c>
      <c r="M36">
        <v>3</v>
      </c>
      <c r="N36" t="s">
        <v>25</v>
      </c>
      <c r="O36" t="s">
        <v>26</v>
      </c>
      <c r="P36" t="s">
        <v>25</v>
      </c>
      <c r="Q36" t="s">
        <v>30</v>
      </c>
      <c r="R36">
        <v>0</v>
      </c>
      <c r="S36">
        <v>40</v>
      </c>
      <c r="T36" t="s">
        <v>31</v>
      </c>
    </row>
    <row r="37" spans="1:20" x14ac:dyDescent="0.35">
      <c r="A37" t="s">
        <v>65</v>
      </c>
      <c r="B37">
        <v>39</v>
      </c>
      <c r="C37" t="s">
        <v>194</v>
      </c>
      <c r="D37">
        <v>124</v>
      </c>
      <c r="E37" t="s">
        <v>195</v>
      </c>
      <c r="F37" t="s">
        <v>95</v>
      </c>
      <c r="G37" t="s">
        <v>23</v>
      </c>
      <c r="H37" t="s">
        <v>26</v>
      </c>
      <c r="I37">
        <v>85</v>
      </c>
      <c r="J37" t="s">
        <v>100</v>
      </c>
      <c r="K37">
        <v>200</v>
      </c>
      <c r="L37">
        <v>2</v>
      </c>
      <c r="M37">
        <v>2</v>
      </c>
      <c r="N37" t="s">
        <v>25</v>
      </c>
      <c r="O37">
        <v>16</v>
      </c>
      <c r="P37" t="s">
        <v>25</v>
      </c>
      <c r="Q37" t="s">
        <v>30</v>
      </c>
      <c r="R37">
        <v>4</v>
      </c>
      <c r="S37">
        <v>55</v>
      </c>
      <c r="T37" t="s">
        <v>31</v>
      </c>
    </row>
    <row r="38" spans="1:20" x14ac:dyDescent="0.35">
      <c r="A38" t="s">
        <v>66</v>
      </c>
      <c r="B38">
        <v>40</v>
      </c>
      <c r="C38" t="s">
        <v>194</v>
      </c>
      <c r="D38">
        <v>124</v>
      </c>
      <c r="E38" t="s">
        <v>195</v>
      </c>
      <c r="F38" t="s">
        <v>95</v>
      </c>
      <c r="G38" t="s">
        <v>23</v>
      </c>
      <c r="H38">
        <v>1200</v>
      </c>
      <c r="I38">
        <v>60</v>
      </c>
      <c r="J38" t="s">
        <v>99</v>
      </c>
      <c r="K38">
        <v>600</v>
      </c>
      <c r="L38">
        <v>2</v>
      </c>
      <c r="M38">
        <v>2</v>
      </c>
      <c r="N38" t="s">
        <v>25</v>
      </c>
      <c r="O38">
        <v>16</v>
      </c>
      <c r="P38" t="s">
        <v>25</v>
      </c>
      <c r="Q38" t="s">
        <v>25</v>
      </c>
      <c r="R38">
        <v>0</v>
      </c>
      <c r="S38">
        <v>100</v>
      </c>
      <c r="T38" t="s">
        <v>31</v>
      </c>
    </row>
    <row r="39" spans="1:20" x14ac:dyDescent="0.35">
      <c r="A39" t="s">
        <v>67</v>
      </c>
      <c r="B39">
        <v>41</v>
      </c>
      <c r="C39" t="s">
        <v>194</v>
      </c>
      <c r="D39">
        <v>124</v>
      </c>
      <c r="E39" t="s">
        <v>195</v>
      </c>
      <c r="F39" t="s">
        <v>95</v>
      </c>
      <c r="G39" t="s">
        <v>23</v>
      </c>
      <c r="H39" t="s">
        <v>26</v>
      </c>
      <c r="I39">
        <v>155</v>
      </c>
      <c r="J39" t="s">
        <v>86</v>
      </c>
      <c r="K39">
        <v>351</v>
      </c>
      <c r="L39">
        <v>2</v>
      </c>
      <c r="M39">
        <v>3</v>
      </c>
      <c r="N39" t="s">
        <v>25</v>
      </c>
      <c r="O39">
        <v>18</v>
      </c>
      <c r="P39" t="s">
        <v>25</v>
      </c>
      <c r="Q39" t="s">
        <v>25</v>
      </c>
      <c r="R39">
        <v>0</v>
      </c>
      <c r="S39">
        <v>65</v>
      </c>
      <c r="T39" t="s">
        <v>31</v>
      </c>
    </row>
    <row r="40" spans="1:20" x14ac:dyDescent="0.35">
      <c r="A40" t="s">
        <v>68</v>
      </c>
      <c r="B40">
        <v>42</v>
      </c>
      <c r="C40" t="s">
        <v>194</v>
      </c>
      <c r="D40">
        <v>124</v>
      </c>
      <c r="E40" t="s">
        <v>195</v>
      </c>
      <c r="F40" t="s">
        <v>95</v>
      </c>
      <c r="G40" t="s">
        <v>23</v>
      </c>
      <c r="H40" t="s">
        <v>26</v>
      </c>
      <c r="I40">
        <v>103</v>
      </c>
      <c r="J40" t="s">
        <v>100</v>
      </c>
      <c r="K40">
        <v>200</v>
      </c>
      <c r="L40">
        <v>2</v>
      </c>
      <c r="M40">
        <v>1</v>
      </c>
      <c r="N40" t="s">
        <v>25</v>
      </c>
      <c r="O40">
        <v>16</v>
      </c>
      <c r="P40" t="s">
        <v>30</v>
      </c>
      <c r="Q40" t="s">
        <v>25</v>
      </c>
      <c r="R40">
        <v>0</v>
      </c>
      <c r="S40">
        <v>67</v>
      </c>
      <c r="T40" t="s">
        <v>31</v>
      </c>
    </row>
    <row r="41" spans="1:20" x14ac:dyDescent="0.35">
      <c r="A41" t="s">
        <v>69</v>
      </c>
      <c r="B41">
        <v>44</v>
      </c>
      <c r="C41" t="s">
        <v>194</v>
      </c>
      <c r="D41">
        <v>124</v>
      </c>
      <c r="E41" t="s">
        <v>195</v>
      </c>
      <c r="F41" t="s">
        <v>95</v>
      </c>
      <c r="G41" t="s">
        <v>23</v>
      </c>
      <c r="H41" t="s">
        <v>26</v>
      </c>
      <c r="I41">
        <v>100</v>
      </c>
      <c r="J41" t="s">
        <v>86</v>
      </c>
      <c r="K41">
        <v>300</v>
      </c>
      <c r="L41">
        <v>2</v>
      </c>
      <c r="M41">
        <v>1</v>
      </c>
      <c r="N41" t="s">
        <v>25</v>
      </c>
      <c r="O41">
        <v>18</v>
      </c>
      <c r="P41" t="s">
        <v>30</v>
      </c>
      <c r="Q41" t="s">
        <v>25</v>
      </c>
      <c r="R41">
        <v>0</v>
      </c>
      <c r="S41">
        <v>25</v>
      </c>
      <c r="T41" t="s">
        <v>27</v>
      </c>
    </row>
    <row r="42" spans="1:20" x14ac:dyDescent="0.35">
      <c r="A42" t="s">
        <v>70</v>
      </c>
      <c r="B42">
        <v>45</v>
      </c>
      <c r="C42" t="s">
        <v>194</v>
      </c>
      <c r="D42">
        <v>124</v>
      </c>
      <c r="E42" t="s">
        <v>195</v>
      </c>
      <c r="F42" t="s">
        <v>95</v>
      </c>
      <c r="G42" t="s">
        <v>23</v>
      </c>
      <c r="H42" t="s">
        <v>26</v>
      </c>
      <c r="I42">
        <v>175</v>
      </c>
      <c r="J42" t="s">
        <v>100</v>
      </c>
      <c r="K42">
        <v>300</v>
      </c>
      <c r="L42">
        <v>2</v>
      </c>
      <c r="M42">
        <v>2</v>
      </c>
      <c r="N42" t="s">
        <v>25</v>
      </c>
      <c r="O42">
        <v>16</v>
      </c>
      <c r="P42" t="s">
        <v>25</v>
      </c>
      <c r="Q42" t="s">
        <v>30</v>
      </c>
      <c r="R42">
        <v>4</v>
      </c>
      <c r="S42">
        <v>52</v>
      </c>
      <c r="T42" t="s">
        <v>31</v>
      </c>
    </row>
    <row r="43" spans="1:20" x14ac:dyDescent="0.35">
      <c r="A43" t="s">
        <v>71</v>
      </c>
      <c r="B43">
        <v>46</v>
      </c>
      <c r="C43" t="s">
        <v>194</v>
      </c>
      <c r="D43">
        <v>124</v>
      </c>
      <c r="E43" t="s">
        <v>195</v>
      </c>
      <c r="F43" t="s">
        <v>95</v>
      </c>
      <c r="G43" t="s">
        <v>23</v>
      </c>
      <c r="H43">
        <v>400</v>
      </c>
      <c r="I43">
        <v>100</v>
      </c>
      <c r="J43" t="s">
        <v>25</v>
      </c>
      <c r="K43">
        <v>400</v>
      </c>
      <c r="L43">
        <v>2</v>
      </c>
      <c r="M43">
        <v>3</v>
      </c>
      <c r="N43" t="s">
        <v>25</v>
      </c>
      <c r="O43">
        <v>18</v>
      </c>
      <c r="P43" t="s">
        <v>25</v>
      </c>
      <c r="Q43" t="s">
        <v>25</v>
      </c>
      <c r="R43">
        <v>0</v>
      </c>
      <c r="S43">
        <v>100</v>
      </c>
      <c r="T43" t="s">
        <v>31</v>
      </c>
    </row>
    <row r="44" spans="1:20" x14ac:dyDescent="0.35">
      <c r="A44" t="s">
        <v>72</v>
      </c>
      <c r="B44">
        <v>47</v>
      </c>
      <c r="C44" t="s">
        <v>194</v>
      </c>
      <c r="D44">
        <v>124</v>
      </c>
      <c r="E44" t="s">
        <v>195</v>
      </c>
      <c r="F44" t="s">
        <v>95</v>
      </c>
      <c r="G44" t="s">
        <v>23</v>
      </c>
      <c r="H44">
        <v>300</v>
      </c>
      <c r="I44">
        <v>200</v>
      </c>
      <c r="J44" t="s">
        <v>100</v>
      </c>
      <c r="K44">
        <v>300</v>
      </c>
      <c r="L44">
        <v>2</v>
      </c>
      <c r="M44">
        <v>2</v>
      </c>
      <c r="N44" t="s">
        <v>25</v>
      </c>
      <c r="O44">
        <v>16</v>
      </c>
      <c r="P44" t="s">
        <v>25</v>
      </c>
      <c r="Q44" t="s">
        <v>25</v>
      </c>
      <c r="R44">
        <v>0</v>
      </c>
      <c r="S44">
        <v>60</v>
      </c>
      <c r="T44" t="s">
        <v>196</v>
      </c>
    </row>
    <row r="45" spans="1:20" x14ac:dyDescent="0.35">
      <c r="A45" t="s">
        <v>73</v>
      </c>
      <c r="B45">
        <v>48</v>
      </c>
      <c r="C45" t="s">
        <v>194</v>
      </c>
      <c r="D45">
        <v>124</v>
      </c>
      <c r="E45" t="s">
        <v>195</v>
      </c>
      <c r="F45" t="s">
        <v>95</v>
      </c>
      <c r="G45" t="s">
        <v>23</v>
      </c>
      <c r="H45" t="s">
        <v>26</v>
      </c>
      <c r="I45">
        <v>172</v>
      </c>
      <c r="J45" t="s">
        <v>86</v>
      </c>
      <c r="K45">
        <v>600</v>
      </c>
      <c r="L45">
        <v>2</v>
      </c>
      <c r="M45">
        <v>2</v>
      </c>
      <c r="N45" t="s">
        <v>25</v>
      </c>
      <c r="O45">
        <v>17</v>
      </c>
      <c r="P45" t="s">
        <v>25</v>
      </c>
      <c r="Q45" t="s">
        <v>25</v>
      </c>
      <c r="R45">
        <v>4</v>
      </c>
      <c r="S45">
        <v>50</v>
      </c>
      <c r="T45" t="s">
        <v>31</v>
      </c>
    </row>
    <row r="46" spans="1:20" x14ac:dyDescent="0.35">
      <c r="A46" t="s">
        <v>74</v>
      </c>
      <c r="B46">
        <v>49</v>
      </c>
      <c r="C46" t="s">
        <v>194</v>
      </c>
      <c r="D46">
        <v>124</v>
      </c>
      <c r="E46" t="s">
        <v>195</v>
      </c>
      <c r="F46" t="s">
        <v>95</v>
      </c>
      <c r="G46" t="s">
        <v>23</v>
      </c>
      <c r="H46">
        <v>375</v>
      </c>
      <c r="I46">
        <v>254</v>
      </c>
      <c r="J46" t="s">
        <v>25</v>
      </c>
      <c r="K46">
        <v>300</v>
      </c>
      <c r="L46">
        <v>2</v>
      </c>
      <c r="M46">
        <v>2</v>
      </c>
      <c r="N46" t="s">
        <v>25</v>
      </c>
      <c r="O46" t="s">
        <v>26</v>
      </c>
      <c r="P46" t="s">
        <v>25</v>
      </c>
      <c r="Q46" t="s">
        <v>30</v>
      </c>
      <c r="R46">
        <v>0</v>
      </c>
      <c r="S46">
        <v>52</v>
      </c>
      <c r="T46" t="s">
        <v>27</v>
      </c>
    </row>
    <row r="47" spans="1:20" x14ac:dyDescent="0.35">
      <c r="A47" t="s">
        <v>75</v>
      </c>
      <c r="B47">
        <v>50</v>
      </c>
      <c r="C47" t="s">
        <v>194</v>
      </c>
      <c r="D47">
        <v>124</v>
      </c>
      <c r="E47" t="s">
        <v>195</v>
      </c>
      <c r="F47" t="s">
        <v>95</v>
      </c>
      <c r="G47" t="s">
        <v>23</v>
      </c>
      <c r="H47">
        <v>300</v>
      </c>
      <c r="I47">
        <v>360</v>
      </c>
      <c r="J47" t="s">
        <v>25</v>
      </c>
      <c r="K47">
        <v>200</v>
      </c>
      <c r="L47">
        <v>2</v>
      </c>
      <c r="M47">
        <v>2</v>
      </c>
      <c r="N47" t="s">
        <v>25</v>
      </c>
      <c r="O47">
        <v>18</v>
      </c>
      <c r="P47" t="s">
        <v>25</v>
      </c>
      <c r="Q47" t="s">
        <v>25</v>
      </c>
      <c r="R47">
        <v>0</v>
      </c>
      <c r="S47">
        <v>130</v>
      </c>
      <c r="T47" t="s">
        <v>27</v>
      </c>
    </row>
    <row r="48" spans="1:20" x14ac:dyDescent="0.35">
      <c r="A48" t="s">
        <v>76</v>
      </c>
      <c r="B48">
        <v>51</v>
      </c>
      <c r="C48" t="s">
        <v>194</v>
      </c>
      <c r="D48">
        <v>124</v>
      </c>
      <c r="E48" t="s">
        <v>195</v>
      </c>
      <c r="F48" t="s">
        <v>95</v>
      </c>
      <c r="G48" t="s">
        <v>23</v>
      </c>
      <c r="H48">
        <v>2000</v>
      </c>
      <c r="I48">
        <v>267</v>
      </c>
      <c r="J48" t="s">
        <v>25</v>
      </c>
      <c r="K48">
        <v>150</v>
      </c>
      <c r="L48">
        <v>2</v>
      </c>
      <c r="M48">
        <v>2</v>
      </c>
      <c r="N48" t="s">
        <v>25</v>
      </c>
      <c r="O48" t="s">
        <v>26</v>
      </c>
      <c r="P48" t="s">
        <v>25</v>
      </c>
      <c r="Q48" t="s">
        <v>30</v>
      </c>
      <c r="R48">
        <v>0</v>
      </c>
      <c r="S48">
        <v>95</v>
      </c>
      <c r="T48" t="s">
        <v>27</v>
      </c>
    </row>
    <row r="49" spans="1:20" x14ac:dyDescent="0.35">
      <c r="A49" t="s">
        <v>77</v>
      </c>
      <c r="B49">
        <v>53</v>
      </c>
      <c r="C49" t="s">
        <v>194</v>
      </c>
      <c r="D49">
        <v>124</v>
      </c>
      <c r="E49" t="s">
        <v>195</v>
      </c>
      <c r="F49" t="s">
        <v>95</v>
      </c>
      <c r="G49" t="s">
        <v>23</v>
      </c>
      <c r="H49">
        <v>800</v>
      </c>
      <c r="I49">
        <v>349</v>
      </c>
      <c r="J49" t="s">
        <v>25</v>
      </c>
      <c r="K49">
        <v>600</v>
      </c>
      <c r="L49">
        <v>2</v>
      </c>
      <c r="M49">
        <v>2</v>
      </c>
      <c r="N49" t="s">
        <v>25</v>
      </c>
      <c r="O49">
        <v>17</v>
      </c>
      <c r="P49" t="s">
        <v>25</v>
      </c>
      <c r="Q49" t="s">
        <v>30</v>
      </c>
      <c r="S49">
        <v>55</v>
      </c>
      <c r="T49" t="s">
        <v>31</v>
      </c>
    </row>
    <row r="50" spans="1:20" x14ac:dyDescent="0.35">
      <c r="A50" t="s">
        <v>79</v>
      </c>
      <c r="B50">
        <v>54</v>
      </c>
      <c r="C50" t="s">
        <v>194</v>
      </c>
      <c r="D50">
        <v>124</v>
      </c>
      <c r="E50" t="s">
        <v>195</v>
      </c>
      <c r="F50" t="s">
        <v>95</v>
      </c>
      <c r="G50" t="s">
        <v>23</v>
      </c>
      <c r="H50" t="s">
        <v>26</v>
      </c>
      <c r="I50">
        <v>134</v>
      </c>
      <c r="J50" t="s">
        <v>86</v>
      </c>
      <c r="K50">
        <v>400</v>
      </c>
      <c r="L50">
        <v>2</v>
      </c>
      <c r="M50">
        <v>3</v>
      </c>
      <c r="N50" t="s">
        <v>25</v>
      </c>
      <c r="O50">
        <v>18</v>
      </c>
      <c r="P50" t="s">
        <v>30</v>
      </c>
      <c r="Q50" t="s">
        <v>30</v>
      </c>
      <c r="R50">
        <v>4</v>
      </c>
      <c r="S50">
        <v>140</v>
      </c>
      <c r="T50" t="s">
        <v>31</v>
      </c>
    </row>
    <row r="51" spans="1:20" x14ac:dyDescent="0.35">
      <c r="A51" t="s">
        <v>80</v>
      </c>
      <c r="B51">
        <v>55</v>
      </c>
      <c r="C51" t="s">
        <v>194</v>
      </c>
      <c r="D51">
        <v>124</v>
      </c>
      <c r="E51" t="s">
        <v>195</v>
      </c>
      <c r="F51" t="s">
        <v>95</v>
      </c>
      <c r="G51" t="s">
        <v>23</v>
      </c>
      <c r="H51">
        <v>300</v>
      </c>
      <c r="I51" s="5">
        <v>314.5</v>
      </c>
      <c r="J51" t="s">
        <v>86</v>
      </c>
      <c r="K51">
        <v>300</v>
      </c>
      <c r="L51">
        <v>2</v>
      </c>
      <c r="M51">
        <v>2</v>
      </c>
      <c r="N51" t="s">
        <v>25</v>
      </c>
      <c r="O51">
        <v>18</v>
      </c>
      <c r="P51" t="s">
        <v>25</v>
      </c>
      <c r="Q51" t="s">
        <v>30</v>
      </c>
      <c r="R51">
        <v>0</v>
      </c>
      <c r="S51">
        <v>11</v>
      </c>
      <c r="T51" t="s">
        <v>27</v>
      </c>
    </row>
    <row r="52" spans="1:20" x14ac:dyDescent="0.35">
      <c r="A52" t="s">
        <v>81</v>
      </c>
      <c r="B52">
        <v>56</v>
      </c>
      <c r="C52" t="s">
        <v>194</v>
      </c>
      <c r="D52">
        <v>124</v>
      </c>
      <c r="E52" t="s">
        <v>195</v>
      </c>
      <c r="F52" t="s">
        <v>95</v>
      </c>
      <c r="G52" t="s">
        <v>23</v>
      </c>
      <c r="H52" t="s">
        <v>26</v>
      </c>
      <c r="I52">
        <v>148</v>
      </c>
      <c r="J52" t="s">
        <v>100</v>
      </c>
      <c r="K52">
        <v>600</v>
      </c>
      <c r="L52">
        <v>2</v>
      </c>
      <c r="M52">
        <v>2</v>
      </c>
      <c r="N52" t="s">
        <v>25</v>
      </c>
      <c r="O52">
        <v>16</v>
      </c>
      <c r="P52" t="s">
        <v>25</v>
      </c>
      <c r="Q52" t="s">
        <v>30</v>
      </c>
      <c r="R52">
        <v>0</v>
      </c>
      <c r="S52">
        <v>96</v>
      </c>
      <c r="T52" t="s">
        <v>27</v>
      </c>
    </row>
  </sheetData>
  <phoneticPr fontId="1" type="noConversion"/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086FCB-D225-4287-8B57-D5CDCCE5176D}">
  <dimension ref="A1:S52"/>
  <sheetViews>
    <sheetView workbookViewId="0"/>
  </sheetViews>
  <sheetFormatPr defaultColWidth="8.81640625" defaultRowHeight="14.5" x14ac:dyDescent="0.35"/>
  <cols>
    <col min="1" max="1" width="15.7265625" customWidth="1"/>
    <col min="3" max="3" width="20.7265625" customWidth="1"/>
    <col min="4" max="4" width="17.453125" customWidth="1"/>
    <col min="5" max="5" width="9.7265625" customWidth="1"/>
    <col min="6" max="6" width="18" customWidth="1"/>
    <col min="7" max="7" width="22" customWidth="1"/>
    <col min="8" max="8" width="9.1796875"/>
    <col min="17" max="17" width="9.1796875"/>
    <col min="19" max="19" width="13.453125" customWidth="1"/>
  </cols>
  <sheetData>
    <row r="1" spans="1:19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17</v>
      </c>
      <c r="R1" t="s">
        <v>16</v>
      </c>
      <c r="S1" t="s">
        <v>18</v>
      </c>
    </row>
    <row r="2" spans="1:19" x14ac:dyDescent="0.35">
      <c r="A2" t="s">
        <v>19</v>
      </c>
      <c r="B2">
        <v>1</v>
      </c>
      <c r="C2" t="s">
        <v>197</v>
      </c>
      <c r="D2">
        <v>125</v>
      </c>
      <c r="E2" t="s">
        <v>198</v>
      </c>
      <c r="F2" t="s">
        <v>95</v>
      </c>
      <c r="G2" t="s">
        <v>23</v>
      </c>
      <c r="H2">
        <v>255</v>
      </c>
      <c r="I2" t="s">
        <v>100</v>
      </c>
      <c r="J2">
        <v>210</v>
      </c>
      <c r="K2">
        <v>2</v>
      </c>
      <c r="L2">
        <v>2</v>
      </c>
      <c r="M2" t="s">
        <v>25</v>
      </c>
      <c r="N2">
        <v>16</v>
      </c>
      <c r="O2" t="s">
        <v>25</v>
      </c>
      <c r="P2" t="s">
        <v>25</v>
      </c>
      <c r="Q2">
        <v>100</v>
      </c>
      <c r="R2">
        <v>0</v>
      </c>
      <c r="S2" t="s">
        <v>27</v>
      </c>
    </row>
    <row r="3" spans="1:19" x14ac:dyDescent="0.35">
      <c r="A3" t="s">
        <v>28</v>
      </c>
      <c r="B3">
        <v>2</v>
      </c>
      <c r="C3" t="s">
        <v>197</v>
      </c>
      <c r="D3">
        <v>125</v>
      </c>
      <c r="E3" t="s">
        <v>198</v>
      </c>
      <c r="F3" t="s">
        <v>95</v>
      </c>
      <c r="G3" t="s">
        <v>23</v>
      </c>
      <c r="H3">
        <v>420</v>
      </c>
      <c r="I3" t="s">
        <v>25</v>
      </c>
      <c r="J3">
        <v>35</v>
      </c>
      <c r="K3">
        <v>2</v>
      </c>
      <c r="L3">
        <v>1</v>
      </c>
      <c r="M3" t="s">
        <v>25</v>
      </c>
      <c r="N3" t="s">
        <v>26</v>
      </c>
      <c r="O3" t="s">
        <v>25</v>
      </c>
      <c r="P3" t="s">
        <v>25</v>
      </c>
      <c r="Q3">
        <v>180</v>
      </c>
      <c r="R3">
        <v>0</v>
      </c>
      <c r="S3" t="s">
        <v>27</v>
      </c>
    </row>
    <row r="4" spans="1:19" x14ac:dyDescent="0.35">
      <c r="A4" t="s">
        <v>32</v>
      </c>
      <c r="B4">
        <v>4</v>
      </c>
      <c r="C4" t="s">
        <v>197</v>
      </c>
      <c r="D4">
        <v>125</v>
      </c>
      <c r="E4" t="s">
        <v>198</v>
      </c>
      <c r="F4" t="s">
        <v>95</v>
      </c>
      <c r="G4" t="s">
        <v>25</v>
      </c>
      <c r="H4" t="s">
        <v>26</v>
      </c>
      <c r="I4" t="s">
        <v>26</v>
      </c>
      <c r="J4" t="s">
        <v>26</v>
      </c>
      <c r="L4" t="s">
        <v>26</v>
      </c>
      <c r="M4" t="s">
        <v>26</v>
      </c>
      <c r="N4" t="s">
        <v>26</v>
      </c>
      <c r="O4" t="s">
        <v>26</v>
      </c>
      <c r="P4" t="s">
        <v>26</v>
      </c>
      <c r="Q4" t="s">
        <v>26</v>
      </c>
      <c r="R4" t="s">
        <v>26</v>
      </c>
      <c r="S4" t="s">
        <v>26</v>
      </c>
    </row>
    <row r="5" spans="1:19" x14ac:dyDescent="0.35">
      <c r="A5" t="s">
        <v>33</v>
      </c>
      <c r="B5">
        <v>5</v>
      </c>
      <c r="C5" t="s">
        <v>197</v>
      </c>
      <c r="D5">
        <v>125</v>
      </c>
      <c r="E5" t="s">
        <v>198</v>
      </c>
      <c r="F5" t="s">
        <v>95</v>
      </c>
      <c r="G5" t="s">
        <v>25</v>
      </c>
      <c r="H5" t="s">
        <v>26</v>
      </c>
      <c r="I5" t="s">
        <v>26</v>
      </c>
      <c r="J5" t="s">
        <v>26</v>
      </c>
      <c r="L5" t="s">
        <v>26</v>
      </c>
      <c r="M5" t="s">
        <v>26</v>
      </c>
      <c r="N5" t="s">
        <v>26</v>
      </c>
      <c r="O5" t="s">
        <v>26</v>
      </c>
      <c r="P5" t="s">
        <v>26</v>
      </c>
      <c r="Q5" t="s">
        <v>26</v>
      </c>
      <c r="R5" t="s">
        <v>26</v>
      </c>
      <c r="S5" t="s">
        <v>26</v>
      </c>
    </row>
    <row r="6" spans="1:19" x14ac:dyDescent="0.35">
      <c r="A6" t="s">
        <v>34</v>
      </c>
      <c r="B6">
        <v>6</v>
      </c>
      <c r="C6" t="s">
        <v>197</v>
      </c>
      <c r="D6">
        <v>125</v>
      </c>
      <c r="E6" t="s">
        <v>198</v>
      </c>
      <c r="F6" t="s">
        <v>95</v>
      </c>
      <c r="G6" t="s">
        <v>25</v>
      </c>
      <c r="H6" t="s">
        <v>26</v>
      </c>
      <c r="I6" t="s">
        <v>26</v>
      </c>
      <c r="J6" t="s">
        <v>26</v>
      </c>
      <c r="L6" t="s">
        <v>26</v>
      </c>
      <c r="M6" t="s">
        <v>26</v>
      </c>
      <c r="N6" t="s">
        <v>26</v>
      </c>
      <c r="O6" t="s">
        <v>26</v>
      </c>
      <c r="P6" t="s">
        <v>26</v>
      </c>
      <c r="Q6" t="s">
        <v>26</v>
      </c>
      <c r="R6" t="s">
        <v>26</v>
      </c>
      <c r="S6" t="s">
        <v>26</v>
      </c>
    </row>
    <row r="7" spans="1:19" x14ac:dyDescent="0.35">
      <c r="A7" t="s">
        <v>35</v>
      </c>
      <c r="B7">
        <v>8</v>
      </c>
      <c r="C7" t="s">
        <v>197</v>
      </c>
      <c r="D7">
        <v>125</v>
      </c>
      <c r="E7" t="s">
        <v>198</v>
      </c>
      <c r="F7" t="s">
        <v>95</v>
      </c>
      <c r="G7" t="s">
        <v>25</v>
      </c>
      <c r="H7" t="s">
        <v>26</v>
      </c>
      <c r="I7" t="s">
        <v>26</v>
      </c>
      <c r="J7" t="s">
        <v>26</v>
      </c>
      <c r="L7" t="s">
        <v>26</v>
      </c>
      <c r="M7" t="s">
        <v>26</v>
      </c>
      <c r="N7" t="s">
        <v>26</v>
      </c>
      <c r="O7" t="s">
        <v>26</v>
      </c>
      <c r="P7" t="s">
        <v>26</v>
      </c>
      <c r="Q7" t="s">
        <v>26</v>
      </c>
      <c r="R7" t="s">
        <v>26</v>
      </c>
      <c r="S7" t="s">
        <v>26</v>
      </c>
    </row>
    <row r="8" spans="1:19" x14ac:dyDescent="0.35">
      <c r="A8" t="s">
        <v>36</v>
      </c>
      <c r="B8">
        <v>9</v>
      </c>
      <c r="C8" t="s">
        <v>197</v>
      </c>
      <c r="D8">
        <v>125</v>
      </c>
      <c r="E8" t="s">
        <v>198</v>
      </c>
      <c r="F8" t="s">
        <v>95</v>
      </c>
      <c r="G8" t="s">
        <v>25</v>
      </c>
      <c r="H8" t="s">
        <v>26</v>
      </c>
      <c r="I8" t="s">
        <v>26</v>
      </c>
      <c r="J8" t="s">
        <v>26</v>
      </c>
      <c r="L8" t="s">
        <v>26</v>
      </c>
      <c r="M8" t="s">
        <v>26</v>
      </c>
      <c r="N8" t="s">
        <v>26</v>
      </c>
      <c r="O8" t="s">
        <v>26</v>
      </c>
      <c r="P8" t="s">
        <v>26</v>
      </c>
      <c r="Q8" t="s">
        <v>26</v>
      </c>
      <c r="R8" t="s">
        <v>26</v>
      </c>
      <c r="S8" t="s">
        <v>26</v>
      </c>
    </row>
    <row r="9" spans="1:19" x14ac:dyDescent="0.35">
      <c r="A9" t="s">
        <v>37</v>
      </c>
      <c r="B9">
        <v>10</v>
      </c>
      <c r="C9" t="s">
        <v>197</v>
      </c>
      <c r="D9">
        <v>125</v>
      </c>
      <c r="E9" t="s">
        <v>198</v>
      </c>
      <c r="F9" t="s">
        <v>95</v>
      </c>
      <c r="G9" t="s">
        <v>25</v>
      </c>
      <c r="H9" t="s">
        <v>26</v>
      </c>
      <c r="I9" t="s">
        <v>26</v>
      </c>
      <c r="J9" t="s">
        <v>26</v>
      </c>
      <c r="L9" t="s">
        <v>26</v>
      </c>
      <c r="M9" t="s">
        <v>26</v>
      </c>
      <c r="N9" t="s">
        <v>26</v>
      </c>
      <c r="O9" t="s">
        <v>26</v>
      </c>
      <c r="P9" t="s">
        <v>26</v>
      </c>
      <c r="Q9" t="s">
        <v>26</v>
      </c>
      <c r="R9" t="s">
        <v>26</v>
      </c>
      <c r="S9" t="s">
        <v>26</v>
      </c>
    </row>
    <row r="10" spans="1:19" x14ac:dyDescent="0.35">
      <c r="A10" t="s">
        <v>38</v>
      </c>
      <c r="B10">
        <v>11</v>
      </c>
      <c r="C10" t="s">
        <v>197</v>
      </c>
      <c r="D10">
        <v>125</v>
      </c>
      <c r="E10" t="s">
        <v>198</v>
      </c>
      <c r="F10" t="s">
        <v>95</v>
      </c>
      <c r="G10" t="s">
        <v>23</v>
      </c>
      <c r="H10">
        <v>230</v>
      </c>
      <c r="I10" t="s">
        <v>100</v>
      </c>
      <c r="J10">
        <v>100</v>
      </c>
      <c r="K10">
        <v>2</v>
      </c>
      <c r="L10">
        <v>1</v>
      </c>
      <c r="M10" t="s">
        <v>25</v>
      </c>
      <c r="N10">
        <v>18</v>
      </c>
      <c r="O10" t="s">
        <v>25</v>
      </c>
      <c r="P10" t="s">
        <v>25</v>
      </c>
      <c r="Q10">
        <v>110</v>
      </c>
      <c r="R10">
        <v>6</v>
      </c>
      <c r="S10" t="s">
        <v>31</v>
      </c>
    </row>
    <row r="11" spans="1:19" x14ac:dyDescent="0.35">
      <c r="A11" t="s">
        <v>39</v>
      </c>
      <c r="B11">
        <v>12</v>
      </c>
      <c r="C11" t="s">
        <v>197</v>
      </c>
      <c r="D11">
        <v>125</v>
      </c>
      <c r="E11" t="s">
        <v>198</v>
      </c>
      <c r="F11" t="s">
        <v>95</v>
      </c>
      <c r="G11" t="s">
        <v>25</v>
      </c>
      <c r="H11" t="s">
        <v>26</v>
      </c>
      <c r="I11" t="s">
        <v>26</v>
      </c>
      <c r="J11" t="s">
        <v>26</v>
      </c>
      <c r="L11" t="s">
        <v>26</v>
      </c>
      <c r="M11" t="s">
        <v>26</v>
      </c>
      <c r="N11" t="s">
        <v>26</v>
      </c>
      <c r="O11" t="s">
        <v>26</v>
      </c>
      <c r="P11" t="s">
        <v>26</v>
      </c>
      <c r="Q11" t="s">
        <v>26</v>
      </c>
      <c r="R11" t="s">
        <v>26</v>
      </c>
      <c r="S11" t="s">
        <v>26</v>
      </c>
    </row>
    <row r="12" spans="1:19" x14ac:dyDescent="0.35">
      <c r="A12" t="s">
        <v>40</v>
      </c>
      <c r="B12">
        <v>13</v>
      </c>
      <c r="C12" t="s">
        <v>197</v>
      </c>
      <c r="D12">
        <v>125</v>
      </c>
      <c r="E12" t="s">
        <v>198</v>
      </c>
      <c r="F12" t="s">
        <v>95</v>
      </c>
      <c r="G12" t="s">
        <v>25</v>
      </c>
      <c r="H12" t="s">
        <v>26</v>
      </c>
      <c r="I12" t="s">
        <v>26</v>
      </c>
      <c r="J12" t="s">
        <v>26</v>
      </c>
      <c r="L12" t="s">
        <v>26</v>
      </c>
      <c r="M12" t="s">
        <v>26</v>
      </c>
      <c r="N12" t="s">
        <v>26</v>
      </c>
      <c r="O12" t="s">
        <v>26</v>
      </c>
      <c r="P12" t="s">
        <v>26</v>
      </c>
      <c r="Q12" t="s">
        <v>26</v>
      </c>
      <c r="R12" t="s">
        <v>26</v>
      </c>
      <c r="S12" t="s">
        <v>26</v>
      </c>
    </row>
    <row r="13" spans="1:19" x14ac:dyDescent="0.35">
      <c r="A13" t="s">
        <v>41</v>
      </c>
      <c r="B13">
        <v>15</v>
      </c>
      <c r="C13" t="s">
        <v>197</v>
      </c>
      <c r="D13">
        <v>125</v>
      </c>
      <c r="E13" t="s">
        <v>198</v>
      </c>
      <c r="F13" t="s">
        <v>95</v>
      </c>
      <c r="G13" t="s">
        <v>23</v>
      </c>
      <c r="H13">
        <v>165</v>
      </c>
      <c r="I13" t="s">
        <v>86</v>
      </c>
      <c r="J13">
        <v>2500</v>
      </c>
      <c r="K13">
        <v>2</v>
      </c>
      <c r="L13">
        <v>1</v>
      </c>
      <c r="M13" t="s">
        <v>25</v>
      </c>
      <c r="N13">
        <v>16</v>
      </c>
      <c r="O13" t="s">
        <v>25</v>
      </c>
      <c r="P13" t="s">
        <v>25</v>
      </c>
      <c r="Q13">
        <v>46</v>
      </c>
      <c r="R13">
        <v>0</v>
      </c>
      <c r="S13" t="s">
        <v>27</v>
      </c>
    </row>
    <row r="14" spans="1:19" x14ac:dyDescent="0.35">
      <c r="A14" t="s">
        <v>42</v>
      </c>
      <c r="B14">
        <v>16</v>
      </c>
      <c r="C14" t="s">
        <v>197</v>
      </c>
      <c r="D14">
        <v>125</v>
      </c>
      <c r="E14" t="s">
        <v>198</v>
      </c>
      <c r="F14" t="s">
        <v>95</v>
      </c>
      <c r="G14" t="s">
        <v>25</v>
      </c>
      <c r="H14" t="s">
        <v>26</v>
      </c>
      <c r="I14" t="s">
        <v>26</v>
      </c>
      <c r="J14" t="s">
        <v>26</v>
      </c>
      <c r="L14" t="s">
        <v>26</v>
      </c>
      <c r="M14" t="s">
        <v>26</v>
      </c>
      <c r="N14" t="s">
        <v>26</v>
      </c>
      <c r="O14" t="s">
        <v>26</v>
      </c>
      <c r="P14" t="s">
        <v>26</v>
      </c>
      <c r="Q14" t="s">
        <v>26</v>
      </c>
      <c r="R14" t="s">
        <v>26</v>
      </c>
      <c r="S14" t="s">
        <v>26</v>
      </c>
    </row>
    <row r="15" spans="1:19" x14ac:dyDescent="0.35">
      <c r="A15" t="s">
        <v>43</v>
      </c>
      <c r="B15">
        <v>17</v>
      </c>
      <c r="C15" t="s">
        <v>197</v>
      </c>
      <c r="D15">
        <v>125</v>
      </c>
      <c r="E15" t="s">
        <v>198</v>
      </c>
      <c r="F15" t="s">
        <v>95</v>
      </c>
      <c r="G15" t="s">
        <v>23</v>
      </c>
      <c r="H15">
        <v>30</v>
      </c>
      <c r="I15" t="s">
        <v>86</v>
      </c>
      <c r="J15">
        <v>300</v>
      </c>
      <c r="K15">
        <v>2</v>
      </c>
      <c r="M15" t="s">
        <v>25</v>
      </c>
      <c r="N15">
        <v>16</v>
      </c>
      <c r="O15" t="s">
        <v>25</v>
      </c>
      <c r="P15" t="s">
        <v>25</v>
      </c>
      <c r="Q15">
        <v>50</v>
      </c>
      <c r="R15">
        <v>10</v>
      </c>
      <c r="S15" t="s">
        <v>27</v>
      </c>
    </row>
    <row r="16" spans="1:19" x14ac:dyDescent="0.35">
      <c r="A16" t="s">
        <v>44</v>
      </c>
      <c r="B16">
        <v>18</v>
      </c>
      <c r="C16" t="s">
        <v>197</v>
      </c>
      <c r="D16">
        <v>125</v>
      </c>
      <c r="E16" t="s">
        <v>198</v>
      </c>
      <c r="F16" t="s">
        <v>95</v>
      </c>
      <c r="G16" t="s">
        <v>25</v>
      </c>
      <c r="H16" t="s">
        <v>26</v>
      </c>
      <c r="I16" t="s">
        <v>26</v>
      </c>
      <c r="J16" t="s">
        <v>26</v>
      </c>
      <c r="L16" t="s">
        <v>26</v>
      </c>
      <c r="M16" t="s">
        <v>26</v>
      </c>
      <c r="N16" t="s">
        <v>26</v>
      </c>
      <c r="O16" t="s">
        <v>26</v>
      </c>
      <c r="P16" t="s">
        <v>26</v>
      </c>
      <c r="Q16" t="s">
        <v>26</v>
      </c>
      <c r="R16" t="s">
        <v>26</v>
      </c>
      <c r="S16" t="s">
        <v>26</v>
      </c>
    </row>
    <row r="17" spans="1:19" x14ac:dyDescent="0.35">
      <c r="A17" t="s">
        <v>45</v>
      </c>
      <c r="B17">
        <v>19</v>
      </c>
      <c r="C17" t="s">
        <v>197</v>
      </c>
      <c r="D17">
        <v>125</v>
      </c>
      <c r="E17" t="s">
        <v>198</v>
      </c>
      <c r="F17" t="s">
        <v>95</v>
      </c>
      <c r="G17" t="s">
        <v>25</v>
      </c>
      <c r="H17" t="s">
        <v>26</v>
      </c>
      <c r="I17" s="1" t="s">
        <v>26</v>
      </c>
      <c r="J17" s="1" t="s">
        <v>26</v>
      </c>
      <c r="K17" s="1"/>
      <c r="L17" s="1" t="s">
        <v>26</v>
      </c>
      <c r="M17" s="1" t="s">
        <v>26</v>
      </c>
      <c r="N17" s="1" t="s">
        <v>26</v>
      </c>
      <c r="O17" s="1" t="s">
        <v>26</v>
      </c>
      <c r="P17" s="1" t="s">
        <v>26</v>
      </c>
      <c r="Q17" t="s">
        <v>26</v>
      </c>
      <c r="R17" s="1" t="s">
        <v>26</v>
      </c>
      <c r="S17" s="1" t="s">
        <v>26</v>
      </c>
    </row>
    <row r="18" spans="1:19" x14ac:dyDescent="0.35">
      <c r="A18" t="s">
        <v>46</v>
      </c>
      <c r="B18">
        <v>20</v>
      </c>
      <c r="C18" t="s">
        <v>197</v>
      </c>
      <c r="D18">
        <v>125</v>
      </c>
      <c r="E18" t="s">
        <v>198</v>
      </c>
      <c r="F18" t="s">
        <v>95</v>
      </c>
      <c r="G18" t="s">
        <v>25</v>
      </c>
      <c r="H18" t="s">
        <v>26</v>
      </c>
      <c r="I18" t="s">
        <v>26</v>
      </c>
      <c r="J18" t="s">
        <v>26</v>
      </c>
      <c r="L18" t="s">
        <v>26</v>
      </c>
      <c r="M18" t="s">
        <v>26</v>
      </c>
      <c r="N18" t="s">
        <v>26</v>
      </c>
      <c r="O18" t="s">
        <v>26</v>
      </c>
      <c r="P18" t="s">
        <v>26</v>
      </c>
      <c r="Q18" t="s">
        <v>26</v>
      </c>
      <c r="R18" t="s">
        <v>26</v>
      </c>
      <c r="S18" t="s">
        <v>26</v>
      </c>
    </row>
    <row r="19" spans="1:19" x14ac:dyDescent="0.35">
      <c r="A19" t="s">
        <v>47</v>
      </c>
      <c r="B19">
        <v>21</v>
      </c>
      <c r="C19" t="s">
        <v>197</v>
      </c>
      <c r="D19">
        <v>125</v>
      </c>
      <c r="E19" t="s">
        <v>198</v>
      </c>
      <c r="F19" t="s">
        <v>95</v>
      </c>
      <c r="G19" t="s">
        <v>25</v>
      </c>
      <c r="H19" t="s">
        <v>26</v>
      </c>
      <c r="I19" s="1" t="s">
        <v>26</v>
      </c>
      <c r="J19" s="1" t="s">
        <v>26</v>
      </c>
      <c r="K19" s="1"/>
      <c r="L19" s="1" t="s">
        <v>26</v>
      </c>
      <c r="M19" s="1" t="s">
        <v>26</v>
      </c>
      <c r="N19" s="1" t="s">
        <v>26</v>
      </c>
      <c r="O19" s="1" t="s">
        <v>26</v>
      </c>
      <c r="P19" s="1" t="s">
        <v>26</v>
      </c>
      <c r="Q19" t="s">
        <v>26</v>
      </c>
      <c r="R19" s="1" t="s">
        <v>26</v>
      </c>
      <c r="S19" s="1" t="s">
        <v>26</v>
      </c>
    </row>
    <row r="20" spans="1:19" x14ac:dyDescent="0.35">
      <c r="A20" t="s">
        <v>48</v>
      </c>
      <c r="B20">
        <v>22</v>
      </c>
      <c r="C20" t="s">
        <v>197</v>
      </c>
      <c r="D20">
        <v>125</v>
      </c>
      <c r="E20" t="s">
        <v>198</v>
      </c>
      <c r="F20" t="s">
        <v>95</v>
      </c>
      <c r="G20" t="s">
        <v>23</v>
      </c>
      <c r="H20">
        <v>25</v>
      </c>
      <c r="I20" t="s">
        <v>100</v>
      </c>
      <c r="J20">
        <v>500</v>
      </c>
      <c r="K20">
        <v>2</v>
      </c>
      <c r="L20">
        <v>1</v>
      </c>
      <c r="M20" t="s">
        <v>25</v>
      </c>
      <c r="N20">
        <v>16</v>
      </c>
      <c r="O20" t="s">
        <v>25</v>
      </c>
      <c r="P20" t="s">
        <v>25</v>
      </c>
      <c r="Q20">
        <v>50</v>
      </c>
      <c r="R20">
        <v>0</v>
      </c>
      <c r="S20" t="s">
        <v>27</v>
      </c>
    </row>
    <row r="21" spans="1:19" x14ac:dyDescent="0.35">
      <c r="A21" t="s">
        <v>49</v>
      </c>
      <c r="B21">
        <v>23</v>
      </c>
      <c r="C21" t="s">
        <v>197</v>
      </c>
      <c r="D21">
        <v>125</v>
      </c>
      <c r="E21" t="s">
        <v>198</v>
      </c>
      <c r="F21" t="s">
        <v>95</v>
      </c>
      <c r="G21" t="s">
        <v>25</v>
      </c>
      <c r="H21" t="s">
        <v>26</v>
      </c>
      <c r="I21" s="1" t="s">
        <v>26</v>
      </c>
      <c r="J21" s="1" t="s">
        <v>26</v>
      </c>
      <c r="K21" s="1"/>
      <c r="L21" s="1" t="s">
        <v>26</v>
      </c>
      <c r="M21" s="1" t="s">
        <v>26</v>
      </c>
      <c r="N21" s="1" t="s">
        <v>26</v>
      </c>
      <c r="O21" s="1" t="s">
        <v>26</v>
      </c>
      <c r="P21" s="1" t="s">
        <v>26</v>
      </c>
      <c r="Q21" t="s">
        <v>26</v>
      </c>
      <c r="R21" s="1" t="s">
        <v>26</v>
      </c>
      <c r="S21" s="1" t="s">
        <v>26</v>
      </c>
    </row>
    <row r="22" spans="1:19" x14ac:dyDescent="0.35">
      <c r="A22" t="s">
        <v>50</v>
      </c>
      <c r="B22">
        <v>24</v>
      </c>
      <c r="C22" t="s">
        <v>197</v>
      </c>
      <c r="D22">
        <v>125</v>
      </c>
      <c r="E22" t="s">
        <v>198</v>
      </c>
      <c r="F22" t="s">
        <v>95</v>
      </c>
      <c r="G22" t="s">
        <v>25</v>
      </c>
      <c r="H22" t="s">
        <v>26</v>
      </c>
      <c r="I22" s="1" t="s">
        <v>26</v>
      </c>
      <c r="J22" s="1" t="s">
        <v>26</v>
      </c>
      <c r="K22" s="1"/>
      <c r="L22" s="1" t="s">
        <v>26</v>
      </c>
      <c r="M22" s="1" t="s">
        <v>26</v>
      </c>
      <c r="N22" s="1" t="s">
        <v>26</v>
      </c>
      <c r="O22" s="1" t="s">
        <v>26</v>
      </c>
      <c r="P22" s="1" t="s">
        <v>26</v>
      </c>
      <c r="Q22" t="s">
        <v>26</v>
      </c>
      <c r="R22" s="1" t="s">
        <v>26</v>
      </c>
      <c r="S22" s="1" t="s">
        <v>26</v>
      </c>
    </row>
    <row r="23" spans="1:19" x14ac:dyDescent="0.35">
      <c r="A23" t="s">
        <v>51</v>
      </c>
      <c r="B23">
        <v>25</v>
      </c>
      <c r="C23" t="s">
        <v>197</v>
      </c>
      <c r="D23">
        <v>125</v>
      </c>
      <c r="E23" t="s">
        <v>198</v>
      </c>
      <c r="F23" t="s">
        <v>95</v>
      </c>
      <c r="G23" t="s">
        <v>25</v>
      </c>
      <c r="H23" t="s">
        <v>26</v>
      </c>
      <c r="I23" s="1" t="s">
        <v>26</v>
      </c>
      <c r="J23" s="1" t="s">
        <v>26</v>
      </c>
      <c r="K23" s="1"/>
      <c r="L23" s="1" t="s">
        <v>26</v>
      </c>
      <c r="M23" s="1" t="s">
        <v>26</v>
      </c>
      <c r="N23" s="1" t="s">
        <v>26</v>
      </c>
      <c r="O23" s="1" t="s">
        <v>26</v>
      </c>
      <c r="P23" s="1" t="s">
        <v>26</v>
      </c>
      <c r="Q23" t="s">
        <v>26</v>
      </c>
      <c r="R23" s="1" t="s">
        <v>26</v>
      </c>
      <c r="S23" s="1" t="s">
        <v>26</v>
      </c>
    </row>
    <row r="24" spans="1:19" x14ac:dyDescent="0.35">
      <c r="A24" t="s">
        <v>52</v>
      </c>
      <c r="B24">
        <v>26</v>
      </c>
      <c r="C24" t="s">
        <v>197</v>
      </c>
      <c r="D24">
        <v>125</v>
      </c>
      <c r="E24" t="s">
        <v>198</v>
      </c>
      <c r="F24" t="s">
        <v>95</v>
      </c>
      <c r="G24" t="s">
        <v>25</v>
      </c>
      <c r="H24" t="s">
        <v>26</v>
      </c>
      <c r="I24" s="1" t="s">
        <v>26</v>
      </c>
      <c r="J24" s="1" t="s">
        <v>26</v>
      </c>
      <c r="K24" s="1"/>
      <c r="L24" s="1" t="s">
        <v>26</v>
      </c>
      <c r="M24" s="1" t="s">
        <v>26</v>
      </c>
      <c r="N24" s="1" t="s">
        <v>26</v>
      </c>
      <c r="O24" s="1" t="s">
        <v>26</v>
      </c>
      <c r="P24" s="1" t="s">
        <v>26</v>
      </c>
      <c r="Q24" t="s">
        <v>26</v>
      </c>
      <c r="R24" s="1" t="s">
        <v>26</v>
      </c>
      <c r="S24" s="1" t="s">
        <v>26</v>
      </c>
    </row>
    <row r="25" spans="1:19" x14ac:dyDescent="0.35">
      <c r="A25" t="s">
        <v>53</v>
      </c>
      <c r="B25">
        <v>27</v>
      </c>
      <c r="C25" t="s">
        <v>197</v>
      </c>
      <c r="D25">
        <v>125</v>
      </c>
      <c r="E25" t="s">
        <v>198</v>
      </c>
      <c r="F25" t="s">
        <v>95</v>
      </c>
      <c r="G25" t="s">
        <v>25</v>
      </c>
      <c r="H25" t="s">
        <v>26</v>
      </c>
      <c r="I25" s="1" t="s">
        <v>26</v>
      </c>
      <c r="J25" s="1" t="s">
        <v>26</v>
      </c>
      <c r="K25" s="1"/>
      <c r="L25" s="1" t="s">
        <v>26</v>
      </c>
      <c r="M25" s="1" t="s">
        <v>26</v>
      </c>
      <c r="N25" s="1" t="s">
        <v>26</v>
      </c>
      <c r="O25" s="1" t="s">
        <v>26</v>
      </c>
      <c r="P25" s="1" t="s">
        <v>26</v>
      </c>
      <c r="Q25" t="s">
        <v>26</v>
      </c>
      <c r="R25" s="1" t="s">
        <v>26</v>
      </c>
      <c r="S25" s="1" t="s">
        <v>26</v>
      </c>
    </row>
    <row r="26" spans="1:19" x14ac:dyDescent="0.35">
      <c r="A26" t="s">
        <v>54</v>
      </c>
      <c r="B26">
        <v>28</v>
      </c>
      <c r="C26" t="s">
        <v>197</v>
      </c>
      <c r="D26">
        <v>125</v>
      </c>
      <c r="E26" t="s">
        <v>198</v>
      </c>
      <c r="F26" t="s">
        <v>95</v>
      </c>
      <c r="G26" t="s">
        <v>25</v>
      </c>
      <c r="H26" t="s">
        <v>26</v>
      </c>
      <c r="I26" s="1" t="s">
        <v>26</v>
      </c>
      <c r="J26" s="1" t="s">
        <v>26</v>
      </c>
      <c r="K26" s="1"/>
      <c r="L26" s="1" t="s">
        <v>26</v>
      </c>
      <c r="M26" s="1" t="s">
        <v>26</v>
      </c>
      <c r="N26" s="1" t="s">
        <v>26</v>
      </c>
      <c r="O26" s="1" t="s">
        <v>26</v>
      </c>
      <c r="P26" s="1" t="s">
        <v>26</v>
      </c>
      <c r="Q26" t="s">
        <v>26</v>
      </c>
      <c r="R26" s="1" t="s">
        <v>26</v>
      </c>
      <c r="S26" s="1" t="s">
        <v>26</v>
      </c>
    </row>
    <row r="27" spans="1:19" x14ac:dyDescent="0.35">
      <c r="A27" t="s">
        <v>55</v>
      </c>
      <c r="B27">
        <v>29</v>
      </c>
      <c r="C27" t="s">
        <v>197</v>
      </c>
      <c r="D27">
        <v>125</v>
      </c>
      <c r="E27" t="s">
        <v>198</v>
      </c>
      <c r="F27" t="s">
        <v>95</v>
      </c>
      <c r="G27" t="s">
        <v>23</v>
      </c>
      <c r="H27">
        <v>20</v>
      </c>
      <c r="I27" t="s">
        <v>25</v>
      </c>
      <c r="J27">
        <v>6</v>
      </c>
      <c r="K27">
        <v>0</v>
      </c>
      <c r="M27" t="s">
        <v>25</v>
      </c>
      <c r="N27">
        <v>17</v>
      </c>
      <c r="O27" t="s">
        <v>25</v>
      </c>
      <c r="P27" t="s">
        <v>25</v>
      </c>
      <c r="Q27">
        <v>0</v>
      </c>
      <c r="R27">
        <v>0</v>
      </c>
      <c r="S27" t="s">
        <v>27</v>
      </c>
    </row>
    <row r="28" spans="1:19" x14ac:dyDescent="0.35">
      <c r="A28" t="s">
        <v>56</v>
      </c>
      <c r="B28">
        <v>30</v>
      </c>
      <c r="C28" t="s">
        <v>197</v>
      </c>
      <c r="D28">
        <v>125</v>
      </c>
      <c r="E28" t="s">
        <v>198</v>
      </c>
      <c r="F28" t="s">
        <v>95</v>
      </c>
      <c r="G28" t="s">
        <v>23</v>
      </c>
      <c r="H28">
        <v>309</v>
      </c>
      <c r="I28" t="s">
        <v>86</v>
      </c>
      <c r="J28">
        <v>1500</v>
      </c>
      <c r="K28">
        <v>2</v>
      </c>
      <c r="L28">
        <v>2</v>
      </c>
      <c r="M28" t="s">
        <v>25</v>
      </c>
      <c r="N28">
        <v>18</v>
      </c>
      <c r="O28" t="s">
        <v>30</v>
      </c>
      <c r="P28" t="s">
        <v>30</v>
      </c>
      <c r="Q28">
        <v>80</v>
      </c>
      <c r="R28">
        <v>30</v>
      </c>
      <c r="S28" t="s">
        <v>27</v>
      </c>
    </row>
    <row r="29" spans="1:19" x14ac:dyDescent="0.35">
      <c r="A29" t="s">
        <v>57</v>
      </c>
      <c r="B29">
        <v>31</v>
      </c>
      <c r="C29" t="s">
        <v>197</v>
      </c>
      <c r="D29">
        <v>125</v>
      </c>
      <c r="E29" t="s">
        <v>198</v>
      </c>
      <c r="F29" t="s">
        <v>95</v>
      </c>
      <c r="G29" t="s">
        <v>25</v>
      </c>
      <c r="H29" t="s">
        <v>26</v>
      </c>
      <c r="I29" t="s">
        <v>26</v>
      </c>
      <c r="J29" t="s">
        <v>26</v>
      </c>
      <c r="L29" t="s">
        <v>26</v>
      </c>
      <c r="M29" t="s">
        <v>26</v>
      </c>
      <c r="N29" t="s">
        <v>26</v>
      </c>
      <c r="O29" t="s">
        <v>26</v>
      </c>
      <c r="P29" t="s">
        <v>26</v>
      </c>
      <c r="Q29" t="s">
        <v>26</v>
      </c>
      <c r="R29" t="s">
        <v>26</v>
      </c>
      <c r="S29" t="s">
        <v>26</v>
      </c>
    </row>
    <row r="30" spans="1:19" x14ac:dyDescent="0.35">
      <c r="A30" t="s">
        <v>58</v>
      </c>
      <c r="B30">
        <v>32</v>
      </c>
      <c r="C30" t="s">
        <v>197</v>
      </c>
      <c r="D30">
        <v>125</v>
      </c>
      <c r="E30" t="s">
        <v>198</v>
      </c>
      <c r="F30" t="s">
        <v>95</v>
      </c>
      <c r="G30" t="s">
        <v>23</v>
      </c>
      <c r="H30">
        <v>195</v>
      </c>
      <c r="I30" t="s">
        <v>100</v>
      </c>
      <c r="J30">
        <v>250</v>
      </c>
      <c r="K30">
        <v>2</v>
      </c>
      <c r="L30">
        <v>3</v>
      </c>
      <c r="M30" t="s">
        <v>25</v>
      </c>
      <c r="N30">
        <v>18</v>
      </c>
      <c r="O30" t="s">
        <v>25</v>
      </c>
      <c r="P30" t="s">
        <v>25</v>
      </c>
      <c r="Q30">
        <v>70</v>
      </c>
      <c r="R30">
        <v>0</v>
      </c>
      <c r="S30" t="s">
        <v>31</v>
      </c>
    </row>
    <row r="31" spans="1:19" x14ac:dyDescent="0.35">
      <c r="A31" t="s">
        <v>59</v>
      </c>
      <c r="B31">
        <v>33</v>
      </c>
      <c r="C31" t="s">
        <v>197</v>
      </c>
      <c r="D31">
        <v>125</v>
      </c>
      <c r="E31" t="s">
        <v>198</v>
      </c>
      <c r="F31" t="s">
        <v>95</v>
      </c>
      <c r="G31" t="s">
        <v>25</v>
      </c>
      <c r="H31" t="s">
        <v>26</v>
      </c>
      <c r="I31" t="s">
        <v>26</v>
      </c>
      <c r="J31" t="s">
        <v>26</v>
      </c>
      <c r="L31" t="s">
        <v>26</v>
      </c>
      <c r="M31" t="s">
        <v>26</v>
      </c>
      <c r="N31" t="s">
        <v>26</v>
      </c>
      <c r="O31" t="s">
        <v>26</v>
      </c>
      <c r="P31" t="s">
        <v>26</v>
      </c>
      <c r="Q31" t="s">
        <v>26</v>
      </c>
      <c r="R31" t="s">
        <v>26</v>
      </c>
      <c r="S31" t="s">
        <v>26</v>
      </c>
    </row>
    <row r="32" spans="1:19" x14ac:dyDescent="0.35">
      <c r="A32" t="s">
        <v>60</v>
      </c>
      <c r="B32">
        <v>34</v>
      </c>
      <c r="C32" t="s">
        <v>197</v>
      </c>
      <c r="D32">
        <v>125</v>
      </c>
      <c r="E32" t="s">
        <v>198</v>
      </c>
      <c r="F32" t="s">
        <v>95</v>
      </c>
      <c r="G32" t="s">
        <v>23</v>
      </c>
      <c r="H32">
        <v>140</v>
      </c>
      <c r="I32" t="s">
        <v>86</v>
      </c>
      <c r="J32">
        <v>40</v>
      </c>
      <c r="K32">
        <v>2</v>
      </c>
      <c r="L32">
        <v>2</v>
      </c>
      <c r="M32" t="s">
        <v>25</v>
      </c>
      <c r="N32">
        <v>17</v>
      </c>
      <c r="O32" t="s">
        <v>30</v>
      </c>
      <c r="P32" t="s">
        <v>25</v>
      </c>
      <c r="Q32">
        <v>90</v>
      </c>
      <c r="R32">
        <v>0</v>
      </c>
      <c r="S32" t="s">
        <v>27</v>
      </c>
    </row>
    <row r="33" spans="1:19" x14ac:dyDescent="0.35">
      <c r="A33" t="s">
        <v>61</v>
      </c>
      <c r="B33">
        <v>35</v>
      </c>
      <c r="C33" t="s">
        <v>197</v>
      </c>
      <c r="D33">
        <v>125</v>
      </c>
      <c r="E33" t="s">
        <v>198</v>
      </c>
      <c r="F33" t="s">
        <v>95</v>
      </c>
      <c r="G33" t="s">
        <v>23</v>
      </c>
      <c r="H33">
        <v>313</v>
      </c>
      <c r="I33" t="s">
        <v>100</v>
      </c>
      <c r="J33" s="3">
        <v>1600</v>
      </c>
      <c r="K33">
        <v>2</v>
      </c>
      <c r="L33">
        <v>3</v>
      </c>
      <c r="M33" t="s">
        <v>25</v>
      </c>
      <c r="N33">
        <v>17</v>
      </c>
      <c r="O33" t="s">
        <v>25</v>
      </c>
      <c r="P33" t="s">
        <v>25</v>
      </c>
      <c r="Q33">
        <v>200</v>
      </c>
      <c r="R33">
        <v>0</v>
      </c>
      <c r="S33" t="s">
        <v>31</v>
      </c>
    </row>
    <row r="34" spans="1:19" x14ac:dyDescent="0.35">
      <c r="A34" t="s">
        <v>62</v>
      </c>
      <c r="B34">
        <v>36</v>
      </c>
      <c r="C34" t="s">
        <v>197</v>
      </c>
      <c r="D34">
        <v>125</v>
      </c>
      <c r="E34" t="s">
        <v>198</v>
      </c>
      <c r="F34" t="s">
        <v>95</v>
      </c>
      <c r="G34" t="s">
        <v>23</v>
      </c>
      <c r="H34">
        <v>70</v>
      </c>
      <c r="I34" t="s">
        <v>25</v>
      </c>
      <c r="J34">
        <v>300</v>
      </c>
      <c r="K34">
        <v>2</v>
      </c>
      <c r="L34">
        <v>2</v>
      </c>
      <c r="M34" t="s">
        <v>25</v>
      </c>
      <c r="N34">
        <v>17</v>
      </c>
      <c r="O34" t="s">
        <v>25</v>
      </c>
      <c r="P34" t="s">
        <v>25</v>
      </c>
      <c r="Q34">
        <v>20</v>
      </c>
      <c r="R34">
        <v>0</v>
      </c>
      <c r="S34" t="s">
        <v>27</v>
      </c>
    </row>
    <row r="35" spans="1:19" x14ac:dyDescent="0.35">
      <c r="A35" t="s">
        <v>63</v>
      </c>
      <c r="B35">
        <v>37</v>
      </c>
      <c r="C35" t="s">
        <v>197</v>
      </c>
      <c r="D35">
        <v>125</v>
      </c>
      <c r="E35" t="s">
        <v>198</v>
      </c>
      <c r="F35" t="s">
        <v>95</v>
      </c>
      <c r="G35" t="s">
        <v>23</v>
      </c>
      <c r="H35">
        <v>188</v>
      </c>
      <c r="I35" t="s">
        <v>25</v>
      </c>
      <c r="J35">
        <v>300</v>
      </c>
      <c r="K35">
        <v>2</v>
      </c>
      <c r="L35">
        <v>2</v>
      </c>
      <c r="M35" t="s">
        <v>25</v>
      </c>
      <c r="N35" t="s">
        <v>26</v>
      </c>
      <c r="O35" t="s">
        <v>25</v>
      </c>
      <c r="P35" t="s">
        <v>30</v>
      </c>
      <c r="Q35">
        <v>20</v>
      </c>
      <c r="R35">
        <v>16</v>
      </c>
      <c r="S35" t="s">
        <v>31</v>
      </c>
    </row>
    <row r="36" spans="1:19" x14ac:dyDescent="0.35">
      <c r="A36" t="s">
        <v>64</v>
      </c>
      <c r="B36">
        <v>38</v>
      </c>
      <c r="C36" t="s">
        <v>197</v>
      </c>
      <c r="D36">
        <v>125</v>
      </c>
      <c r="E36" t="s">
        <v>198</v>
      </c>
      <c r="F36" t="s">
        <v>95</v>
      </c>
      <c r="G36" t="s">
        <v>25</v>
      </c>
      <c r="H36" t="s">
        <v>26</v>
      </c>
      <c r="I36" t="s">
        <v>26</v>
      </c>
      <c r="J36" t="s">
        <v>26</v>
      </c>
      <c r="L36" t="s">
        <v>26</v>
      </c>
      <c r="M36" t="s">
        <v>26</v>
      </c>
      <c r="N36" t="s">
        <v>26</v>
      </c>
      <c r="O36" t="s">
        <v>26</v>
      </c>
      <c r="P36" t="s">
        <v>26</v>
      </c>
      <c r="Q36" t="s">
        <v>26</v>
      </c>
      <c r="R36" t="s">
        <v>26</v>
      </c>
      <c r="S36" t="s">
        <v>26</v>
      </c>
    </row>
    <row r="37" spans="1:19" x14ac:dyDescent="0.35">
      <c r="A37" t="s">
        <v>65</v>
      </c>
      <c r="B37">
        <v>39</v>
      </c>
      <c r="C37" t="s">
        <v>197</v>
      </c>
      <c r="D37">
        <v>125</v>
      </c>
      <c r="E37" t="s">
        <v>198</v>
      </c>
      <c r="F37" t="s">
        <v>95</v>
      </c>
      <c r="G37" t="s">
        <v>23</v>
      </c>
      <c r="H37">
        <v>48.5</v>
      </c>
      <c r="I37" t="s">
        <v>100</v>
      </c>
      <c r="J37">
        <v>450</v>
      </c>
      <c r="K37">
        <v>2</v>
      </c>
      <c r="L37">
        <v>2</v>
      </c>
      <c r="M37" t="s">
        <v>25</v>
      </c>
      <c r="N37">
        <v>16</v>
      </c>
      <c r="O37" t="s">
        <v>30</v>
      </c>
      <c r="P37" t="s">
        <v>30</v>
      </c>
      <c r="Q37">
        <v>55</v>
      </c>
      <c r="R37">
        <v>4</v>
      </c>
      <c r="S37" t="s">
        <v>27</v>
      </c>
    </row>
    <row r="38" spans="1:19" x14ac:dyDescent="0.35">
      <c r="A38" t="s">
        <v>66</v>
      </c>
      <c r="B38">
        <v>40</v>
      </c>
      <c r="C38" t="s">
        <v>197</v>
      </c>
      <c r="D38">
        <v>125</v>
      </c>
      <c r="E38" t="s">
        <v>198</v>
      </c>
      <c r="F38" t="s">
        <v>95</v>
      </c>
      <c r="G38" t="s">
        <v>25</v>
      </c>
      <c r="H38">
        <v>5</v>
      </c>
      <c r="I38" t="s">
        <v>25</v>
      </c>
      <c r="J38">
        <v>0</v>
      </c>
      <c r="K38">
        <v>0</v>
      </c>
      <c r="L38">
        <v>1</v>
      </c>
      <c r="M38" t="s">
        <v>25</v>
      </c>
      <c r="N38">
        <v>17</v>
      </c>
      <c r="O38" t="s">
        <v>25</v>
      </c>
      <c r="P38" t="s">
        <v>25</v>
      </c>
      <c r="Q38">
        <v>0</v>
      </c>
      <c r="R38">
        <v>0</v>
      </c>
      <c r="S38" t="s">
        <v>25</v>
      </c>
    </row>
    <row r="39" spans="1:19" x14ac:dyDescent="0.35">
      <c r="A39" t="s">
        <v>67</v>
      </c>
      <c r="B39">
        <v>41</v>
      </c>
      <c r="C39" t="s">
        <v>197</v>
      </c>
      <c r="D39">
        <v>125</v>
      </c>
      <c r="E39" t="s">
        <v>198</v>
      </c>
      <c r="F39" t="s">
        <v>95</v>
      </c>
      <c r="G39" t="s">
        <v>23</v>
      </c>
      <c r="H39">
        <f>65+155</f>
        <v>220</v>
      </c>
      <c r="I39" t="s">
        <v>86</v>
      </c>
      <c r="J39">
        <v>0</v>
      </c>
      <c r="K39">
        <v>1</v>
      </c>
      <c r="L39">
        <v>2</v>
      </c>
      <c r="M39" t="s">
        <v>25</v>
      </c>
      <c r="N39">
        <v>18</v>
      </c>
      <c r="O39" t="s">
        <v>25</v>
      </c>
      <c r="P39" t="s">
        <v>30</v>
      </c>
      <c r="Q39">
        <v>65</v>
      </c>
      <c r="R39">
        <v>0</v>
      </c>
      <c r="S39" t="s">
        <v>31</v>
      </c>
    </row>
    <row r="40" spans="1:19" x14ac:dyDescent="0.35">
      <c r="A40" t="s">
        <v>68</v>
      </c>
      <c r="B40">
        <v>42</v>
      </c>
      <c r="C40" t="s">
        <v>197</v>
      </c>
      <c r="D40">
        <v>125</v>
      </c>
      <c r="E40" t="s">
        <v>198</v>
      </c>
      <c r="F40" t="s">
        <v>95</v>
      </c>
      <c r="G40" t="s">
        <v>23</v>
      </c>
      <c r="H40">
        <v>118</v>
      </c>
      <c r="I40" t="s">
        <v>100</v>
      </c>
      <c r="J40">
        <v>300</v>
      </c>
      <c r="K40">
        <v>2</v>
      </c>
      <c r="L40">
        <v>2</v>
      </c>
      <c r="M40" t="s">
        <v>25</v>
      </c>
      <c r="N40">
        <v>16</v>
      </c>
      <c r="O40" t="s">
        <v>25</v>
      </c>
      <c r="P40" t="s">
        <v>30</v>
      </c>
      <c r="Q40">
        <v>82</v>
      </c>
      <c r="R40">
        <v>0</v>
      </c>
      <c r="S40" t="s">
        <v>31</v>
      </c>
    </row>
    <row r="41" spans="1:19" x14ac:dyDescent="0.35">
      <c r="A41" t="s">
        <v>69</v>
      </c>
      <c r="B41">
        <v>44</v>
      </c>
      <c r="C41" t="s">
        <v>197</v>
      </c>
      <c r="D41">
        <v>125</v>
      </c>
      <c r="E41" t="s">
        <v>198</v>
      </c>
      <c r="F41" t="s">
        <v>95</v>
      </c>
      <c r="G41" t="s">
        <v>25</v>
      </c>
      <c r="H41" t="s">
        <v>26</v>
      </c>
      <c r="I41" t="s">
        <v>26</v>
      </c>
      <c r="J41" t="s">
        <v>26</v>
      </c>
      <c r="L41" t="s">
        <v>26</v>
      </c>
      <c r="M41" t="s">
        <v>26</v>
      </c>
      <c r="N41" t="s">
        <v>26</v>
      </c>
      <c r="O41" t="s">
        <v>26</v>
      </c>
      <c r="P41" t="s">
        <v>26</v>
      </c>
      <c r="Q41" t="s">
        <v>26</v>
      </c>
      <c r="R41" t="s">
        <v>26</v>
      </c>
      <c r="S41" t="s">
        <v>26</v>
      </c>
    </row>
    <row r="42" spans="1:19" x14ac:dyDescent="0.35">
      <c r="A42" t="s">
        <v>70</v>
      </c>
      <c r="B42">
        <v>45</v>
      </c>
      <c r="C42" t="s">
        <v>197</v>
      </c>
      <c r="D42">
        <v>125</v>
      </c>
      <c r="E42" t="s">
        <v>198</v>
      </c>
      <c r="F42" t="s">
        <v>95</v>
      </c>
      <c r="G42" t="s">
        <v>23</v>
      </c>
      <c r="H42">
        <v>25</v>
      </c>
      <c r="I42" t="s">
        <v>25</v>
      </c>
      <c r="J42">
        <v>6</v>
      </c>
      <c r="K42">
        <v>0</v>
      </c>
      <c r="L42">
        <v>1</v>
      </c>
      <c r="M42" t="s">
        <v>25</v>
      </c>
      <c r="N42">
        <v>16</v>
      </c>
      <c r="O42" t="s">
        <v>25</v>
      </c>
      <c r="P42" t="s">
        <v>25</v>
      </c>
      <c r="Q42">
        <v>100</v>
      </c>
      <c r="R42">
        <v>0</v>
      </c>
      <c r="S42" t="s">
        <v>27</v>
      </c>
    </row>
    <row r="43" spans="1:19" x14ac:dyDescent="0.35">
      <c r="A43" t="s">
        <v>71</v>
      </c>
      <c r="B43">
        <v>46</v>
      </c>
      <c r="C43" t="s">
        <v>197</v>
      </c>
      <c r="D43">
        <v>125</v>
      </c>
      <c r="E43" t="s">
        <v>198</v>
      </c>
      <c r="F43" t="s">
        <v>95</v>
      </c>
      <c r="G43" t="s">
        <v>25</v>
      </c>
      <c r="H43" t="s">
        <v>26</v>
      </c>
      <c r="I43" t="s">
        <v>26</v>
      </c>
      <c r="J43" t="s">
        <v>26</v>
      </c>
      <c r="L43" t="s">
        <v>26</v>
      </c>
      <c r="M43" t="s">
        <v>26</v>
      </c>
      <c r="N43" t="s">
        <v>26</v>
      </c>
      <c r="O43" t="s">
        <v>26</v>
      </c>
      <c r="P43" t="s">
        <v>26</v>
      </c>
      <c r="Q43" t="s">
        <v>26</v>
      </c>
      <c r="R43" t="s">
        <v>26</v>
      </c>
      <c r="S43" t="s">
        <v>26</v>
      </c>
    </row>
    <row r="44" spans="1:19" x14ac:dyDescent="0.35">
      <c r="A44" t="s">
        <v>72</v>
      </c>
      <c r="B44">
        <v>47</v>
      </c>
      <c r="C44" t="s">
        <v>197</v>
      </c>
      <c r="D44">
        <v>125</v>
      </c>
      <c r="E44" t="s">
        <v>198</v>
      </c>
      <c r="F44" t="s">
        <v>95</v>
      </c>
      <c r="G44" t="s">
        <v>23</v>
      </c>
      <c r="H44">
        <v>194</v>
      </c>
      <c r="I44" t="s">
        <v>100</v>
      </c>
      <c r="J44">
        <v>300</v>
      </c>
      <c r="K44">
        <v>2</v>
      </c>
      <c r="L44">
        <v>2</v>
      </c>
      <c r="M44" t="s">
        <v>25</v>
      </c>
      <c r="N44">
        <v>16</v>
      </c>
      <c r="O44" t="s">
        <v>25</v>
      </c>
      <c r="P44" t="s">
        <v>25</v>
      </c>
      <c r="Q44">
        <v>60</v>
      </c>
      <c r="R44">
        <v>0</v>
      </c>
      <c r="S44" t="s">
        <v>27</v>
      </c>
    </row>
    <row r="45" spans="1:19" x14ac:dyDescent="0.35">
      <c r="A45" t="s">
        <v>73</v>
      </c>
      <c r="B45">
        <v>48</v>
      </c>
      <c r="C45" t="s">
        <v>197</v>
      </c>
      <c r="D45">
        <v>125</v>
      </c>
      <c r="E45" t="s">
        <v>198</v>
      </c>
      <c r="F45" t="s">
        <v>95</v>
      </c>
      <c r="G45" t="s">
        <v>25</v>
      </c>
      <c r="H45" t="s">
        <v>26</v>
      </c>
      <c r="I45" t="s">
        <v>26</v>
      </c>
      <c r="J45" t="s">
        <v>26</v>
      </c>
      <c r="L45" t="s">
        <v>26</v>
      </c>
      <c r="M45" t="s">
        <v>26</v>
      </c>
      <c r="N45" t="s">
        <v>26</v>
      </c>
      <c r="O45" t="s">
        <v>26</v>
      </c>
      <c r="P45" t="s">
        <v>26</v>
      </c>
      <c r="Q45" t="s">
        <v>26</v>
      </c>
      <c r="R45" t="s">
        <v>26</v>
      </c>
      <c r="S45" t="s">
        <v>26</v>
      </c>
    </row>
    <row r="46" spans="1:19" x14ac:dyDescent="0.35">
      <c r="A46" t="s">
        <v>74</v>
      </c>
      <c r="B46">
        <v>49</v>
      </c>
      <c r="C46" t="s">
        <v>197</v>
      </c>
      <c r="D46">
        <v>125</v>
      </c>
      <c r="E46" t="s">
        <v>198</v>
      </c>
      <c r="F46" t="s">
        <v>95</v>
      </c>
      <c r="G46" t="s">
        <v>25</v>
      </c>
      <c r="H46" t="s">
        <v>26</v>
      </c>
      <c r="I46" s="1" t="s">
        <v>26</v>
      </c>
      <c r="J46" s="1" t="s">
        <v>26</v>
      </c>
      <c r="K46" s="1"/>
      <c r="L46" s="1" t="s">
        <v>26</v>
      </c>
      <c r="M46" s="1" t="s">
        <v>26</v>
      </c>
      <c r="N46" s="1" t="s">
        <v>26</v>
      </c>
      <c r="O46" s="1" t="s">
        <v>26</v>
      </c>
      <c r="P46" s="1" t="s">
        <v>26</v>
      </c>
      <c r="Q46" t="s">
        <v>26</v>
      </c>
      <c r="R46" s="1" t="s">
        <v>26</v>
      </c>
      <c r="S46" s="1" t="s">
        <v>26</v>
      </c>
    </row>
    <row r="47" spans="1:19" x14ac:dyDescent="0.35">
      <c r="A47" t="s">
        <v>75</v>
      </c>
      <c r="B47">
        <v>50</v>
      </c>
      <c r="C47" t="s">
        <v>197</v>
      </c>
      <c r="D47">
        <v>125</v>
      </c>
      <c r="E47" t="s">
        <v>198</v>
      </c>
      <c r="F47" t="s">
        <v>95</v>
      </c>
      <c r="G47" t="s">
        <v>25</v>
      </c>
      <c r="H47" t="s">
        <v>26</v>
      </c>
      <c r="I47" t="s">
        <v>26</v>
      </c>
      <c r="J47" t="s">
        <v>26</v>
      </c>
      <c r="L47" t="s">
        <v>26</v>
      </c>
      <c r="M47" t="s">
        <v>26</v>
      </c>
      <c r="N47" t="s">
        <v>26</v>
      </c>
      <c r="O47" t="s">
        <v>26</v>
      </c>
      <c r="P47" t="s">
        <v>26</v>
      </c>
      <c r="Q47" t="s">
        <v>26</v>
      </c>
      <c r="R47" t="s">
        <v>26</v>
      </c>
      <c r="S47" t="s">
        <v>26</v>
      </c>
    </row>
    <row r="48" spans="1:19" x14ac:dyDescent="0.35">
      <c r="A48" t="s">
        <v>76</v>
      </c>
      <c r="B48">
        <v>51</v>
      </c>
      <c r="C48" t="s">
        <v>197</v>
      </c>
      <c r="D48">
        <v>125</v>
      </c>
      <c r="E48" t="s">
        <v>198</v>
      </c>
      <c r="F48" t="s">
        <v>95</v>
      </c>
      <c r="G48" t="s">
        <v>25</v>
      </c>
      <c r="H48" t="s">
        <v>26</v>
      </c>
      <c r="I48" s="1" t="s">
        <v>26</v>
      </c>
      <c r="J48" s="1" t="s">
        <v>26</v>
      </c>
      <c r="K48" s="1"/>
      <c r="L48" s="1" t="s">
        <v>26</v>
      </c>
      <c r="M48" s="1" t="s">
        <v>26</v>
      </c>
      <c r="N48" s="1" t="s">
        <v>26</v>
      </c>
      <c r="O48" s="1" t="s">
        <v>26</v>
      </c>
      <c r="P48" s="1" t="s">
        <v>26</v>
      </c>
      <c r="Q48" t="s">
        <v>26</v>
      </c>
      <c r="R48" s="1" t="s">
        <v>26</v>
      </c>
      <c r="S48" s="1" t="s">
        <v>26</v>
      </c>
    </row>
    <row r="49" spans="1:19" x14ac:dyDescent="0.35">
      <c r="A49" t="s">
        <v>77</v>
      </c>
      <c r="B49">
        <v>53</v>
      </c>
      <c r="C49" t="s">
        <v>197</v>
      </c>
      <c r="D49">
        <v>125</v>
      </c>
      <c r="E49" t="s">
        <v>198</v>
      </c>
      <c r="F49" t="s">
        <v>95</v>
      </c>
      <c r="G49" t="s">
        <v>25</v>
      </c>
      <c r="H49" t="s">
        <v>26</v>
      </c>
      <c r="I49" t="s">
        <v>26</v>
      </c>
      <c r="J49" t="s">
        <v>26</v>
      </c>
      <c r="L49" t="s">
        <v>26</v>
      </c>
      <c r="M49" t="s">
        <v>26</v>
      </c>
      <c r="N49" t="s">
        <v>26</v>
      </c>
      <c r="O49" t="s">
        <v>26</v>
      </c>
      <c r="P49" t="s">
        <v>26</v>
      </c>
      <c r="Q49" t="s">
        <v>26</v>
      </c>
      <c r="R49" t="s">
        <v>26</v>
      </c>
      <c r="S49" t="s">
        <v>26</v>
      </c>
    </row>
    <row r="50" spans="1:19" x14ac:dyDescent="0.35">
      <c r="A50" t="s">
        <v>79</v>
      </c>
      <c r="B50">
        <v>54</v>
      </c>
      <c r="C50" t="s">
        <v>197</v>
      </c>
      <c r="D50">
        <v>125</v>
      </c>
      <c r="E50" t="s">
        <v>198</v>
      </c>
      <c r="F50" t="s">
        <v>95</v>
      </c>
      <c r="G50" t="s">
        <v>25</v>
      </c>
      <c r="H50" t="s">
        <v>26</v>
      </c>
      <c r="I50" s="1" t="s">
        <v>26</v>
      </c>
      <c r="J50" s="1" t="s">
        <v>26</v>
      </c>
      <c r="K50" s="1"/>
      <c r="L50" s="1" t="s">
        <v>26</v>
      </c>
      <c r="M50" s="1" t="s">
        <v>26</v>
      </c>
      <c r="N50" s="1" t="s">
        <v>26</v>
      </c>
      <c r="O50" s="1" t="s">
        <v>26</v>
      </c>
      <c r="P50" s="1" t="s">
        <v>26</v>
      </c>
      <c r="Q50" t="s">
        <v>26</v>
      </c>
      <c r="R50" s="1" t="s">
        <v>26</v>
      </c>
      <c r="S50" s="1" t="s">
        <v>26</v>
      </c>
    </row>
    <row r="51" spans="1:19" x14ac:dyDescent="0.35">
      <c r="A51" t="s">
        <v>80</v>
      </c>
      <c r="B51">
        <v>55</v>
      </c>
      <c r="C51" t="s">
        <v>197</v>
      </c>
      <c r="D51">
        <v>125</v>
      </c>
      <c r="E51" t="s">
        <v>198</v>
      </c>
      <c r="F51" t="s">
        <v>95</v>
      </c>
      <c r="G51" t="s">
        <v>25</v>
      </c>
      <c r="H51" t="s">
        <v>26</v>
      </c>
      <c r="I51" t="s">
        <v>26</v>
      </c>
      <c r="J51" t="s">
        <v>26</v>
      </c>
      <c r="L51" t="s">
        <v>26</v>
      </c>
      <c r="M51" t="s">
        <v>26</v>
      </c>
      <c r="N51" t="s">
        <v>26</v>
      </c>
      <c r="O51" t="s">
        <v>26</v>
      </c>
      <c r="P51" t="s">
        <v>26</v>
      </c>
      <c r="Q51" t="s">
        <v>26</v>
      </c>
      <c r="R51" t="s">
        <v>26</v>
      </c>
      <c r="S51" t="s">
        <v>26</v>
      </c>
    </row>
    <row r="52" spans="1:19" x14ac:dyDescent="0.35">
      <c r="A52" t="s">
        <v>81</v>
      </c>
      <c r="B52">
        <v>56</v>
      </c>
      <c r="C52" t="s">
        <v>197</v>
      </c>
      <c r="D52">
        <v>125</v>
      </c>
      <c r="E52" t="s">
        <v>198</v>
      </c>
      <c r="F52" t="s">
        <v>95</v>
      </c>
      <c r="G52" t="s">
        <v>23</v>
      </c>
      <c r="H52">
        <v>148</v>
      </c>
      <c r="I52" t="s">
        <v>100</v>
      </c>
      <c r="J52">
        <v>1600</v>
      </c>
      <c r="K52">
        <v>2</v>
      </c>
      <c r="L52">
        <v>2</v>
      </c>
      <c r="M52" t="s">
        <v>25</v>
      </c>
      <c r="N52">
        <v>16</v>
      </c>
      <c r="O52" t="s">
        <v>25</v>
      </c>
      <c r="P52" t="s">
        <v>30</v>
      </c>
      <c r="Q52">
        <v>175</v>
      </c>
      <c r="R52">
        <v>0</v>
      </c>
      <c r="S52" t="s">
        <v>27</v>
      </c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EDCB8A-4347-4C80-A11F-ABB569E760E8}">
  <dimension ref="A1:S52"/>
  <sheetViews>
    <sheetView workbookViewId="0"/>
  </sheetViews>
  <sheetFormatPr defaultColWidth="8.81640625" defaultRowHeight="14.5" x14ac:dyDescent="0.35"/>
  <cols>
    <col min="1" max="1" width="14.7265625" customWidth="1"/>
    <col min="2" max="2" width="8.81640625" bestFit="1" customWidth="1"/>
    <col min="3" max="3" width="29.453125" customWidth="1"/>
    <col min="4" max="4" width="15" customWidth="1"/>
    <col min="5" max="5" width="7.7265625" bestFit="1" customWidth="1"/>
    <col min="6" max="6" width="13.26953125" customWidth="1"/>
    <col min="7" max="7" width="17.81640625" bestFit="1" customWidth="1"/>
    <col min="8" max="8" width="9.1796875"/>
    <col min="9" max="9" width="17.81640625" bestFit="1" customWidth="1"/>
    <col min="10" max="10" width="16.1796875" customWidth="1"/>
    <col min="11" max="11" width="17.81640625" customWidth="1"/>
    <col min="18" max="18" width="9.1796875"/>
    <col min="19" max="19" width="13.81640625" customWidth="1"/>
  </cols>
  <sheetData>
    <row r="1" spans="1:19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9" x14ac:dyDescent="0.35">
      <c r="A2" t="s">
        <v>19</v>
      </c>
      <c r="B2">
        <v>1</v>
      </c>
      <c r="C2" t="s">
        <v>199</v>
      </c>
      <c r="D2">
        <v>126</v>
      </c>
      <c r="E2" t="s">
        <v>200</v>
      </c>
      <c r="F2" t="s">
        <v>201</v>
      </c>
      <c r="G2" t="s">
        <v>25</v>
      </c>
      <c r="H2" t="s">
        <v>26</v>
      </c>
      <c r="I2" t="s">
        <v>26</v>
      </c>
      <c r="J2" t="s">
        <v>26</v>
      </c>
      <c r="K2" t="s">
        <v>26</v>
      </c>
      <c r="L2" t="s">
        <v>26</v>
      </c>
      <c r="M2" t="s">
        <v>26</v>
      </c>
      <c r="N2" t="s">
        <v>26</v>
      </c>
      <c r="O2" t="s">
        <v>26</v>
      </c>
      <c r="P2" t="s">
        <v>26</v>
      </c>
      <c r="Q2" t="s">
        <v>26</v>
      </c>
      <c r="R2" t="s">
        <v>26</v>
      </c>
      <c r="S2" t="s">
        <v>26</v>
      </c>
    </row>
    <row r="3" spans="1:19" x14ac:dyDescent="0.35">
      <c r="A3" t="s">
        <v>28</v>
      </c>
      <c r="B3">
        <v>2</v>
      </c>
      <c r="C3" t="s">
        <v>199</v>
      </c>
      <c r="D3">
        <v>126</v>
      </c>
      <c r="E3" t="s">
        <v>200</v>
      </c>
      <c r="F3" t="s">
        <v>201</v>
      </c>
      <c r="G3" t="s">
        <v>25</v>
      </c>
      <c r="H3" t="s">
        <v>26</v>
      </c>
      <c r="I3" t="s">
        <v>26</v>
      </c>
      <c r="J3" t="s">
        <v>26</v>
      </c>
      <c r="K3" t="s">
        <v>26</v>
      </c>
      <c r="L3" t="s">
        <v>26</v>
      </c>
      <c r="M3" t="s">
        <v>26</v>
      </c>
      <c r="N3" t="s">
        <v>26</v>
      </c>
      <c r="O3" t="s">
        <v>26</v>
      </c>
      <c r="P3" t="s">
        <v>26</v>
      </c>
      <c r="Q3" t="s">
        <v>26</v>
      </c>
      <c r="R3" t="s">
        <v>26</v>
      </c>
      <c r="S3" t="s">
        <v>26</v>
      </c>
    </row>
    <row r="4" spans="1:19" x14ac:dyDescent="0.35">
      <c r="A4" t="s">
        <v>32</v>
      </c>
      <c r="B4">
        <v>4</v>
      </c>
      <c r="C4" t="s">
        <v>199</v>
      </c>
      <c r="D4">
        <v>126</v>
      </c>
      <c r="E4" t="s">
        <v>200</v>
      </c>
      <c r="F4" t="s">
        <v>201</v>
      </c>
      <c r="G4" t="s">
        <v>23</v>
      </c>
      <c r="H4">
        <v>100</v>
      </c>
      <c r="I4" t="s">
        <v>178</v>
      </c>
      <c r="J4" t="s">
        <v>26</v>
      </c>
      <c r="K4">
        <v>3</v>
      </c>
      <c r="L4">
        <v>1</v>
      </c>
      <c r="M4" t="s">
        <v>25</v>
      </c>
      <c r="N4">
        <v>18</v>
      </c>
      <c r="O4" t="s">
        <v>30</v>
      </c>
      <c r="P4" t="s">
        <v>25</v>
      </c>
      <c r="Q4">
        <v>24</v>
      </c>
      <c r="R4">
        <v>60</v>
      </c>
      <c r="S4" t="s">
        <v>31</v>
      </c>
    </row>
    <row r="5" spans="1:19" x14ac:dyDescent="0.35">
      <c r="A5" t="s">
        <v>33</v>
      </c>
      <c r="B5">
        <v>5</v>
      </c>
      <c r="C5" t="s">
        <v>199</v>
      </c>
      <c r="D5">
        <v>126</v>
      </c>
      <c r="E5" t="s">
        <v>200</v>
      </c>
      <c r="F5" t="s">
        <v>201</v>
      </c>
      <c r="G5" t="s">
        <v>23</v>
      </c>
      <c r="H5">
        <v>45</v>
      </c>
      <c r="I5" t="s">
        <v>178</v>
      </c>
      <c r="J5" t="s">
        <v>26</v>
      </c>
      <c r="K5">
        <v>3</v>
      </c>
      <c r="L5">
        <v>1</v>
      </c>
      <c r="M5" t="s">
        <v>25</v>
      </c>
      <c r="O5" t="s">
        <v>30</v>
      </c>
      <c r="P5" t="s">
        <v>25</v>
      </c>
      <c r="Q5">
        <v>24</v>
      </c>
      <c r="R5">
        <v>90</v>
      </c>
      <c r="S5" t="s">
        <v>27</v>
      </c>
    </row>
    <row r="6" spans="1:19" x14ac:dyDescent="0.35">
      <c r="A6" t="s">
        <v>34</v>
      </c>
      <c r="B6">
        <v>6</v>
      </c>
      <c r="C6" t="s">
        <v>199</v>
      </c>
      <c r="D6">
        <v>126</v>
      </c>
      <c r="E6" t="s">
        <v>200</v>
      </c>
      <c r="F6" t="s">
        <v>201</v>
      </c>
      <c r="G6" t="s">
        <v>23</v>
      </c>
      <c r="H6">
        <v>228</v>
      </c>
      <c r="I6" t="s">
        <v>178</v>
      </c>
      <c r="J6" t="s">
        <v>26</v>
      </c>
      <c r="K6">
        <v>3</v>
      </c>
      <c r="L6">
        <v>1</v>
      </c>
      <c r="M6" t="s">
        <v>25</v>
      </c>
      <c r="O6" t="s">
        <v>25</v>
      </c>
      <c r="P6" t="s">
        <v>25</v>
      </c>
      <c r="Q6">
        <v>24</v>
      </c>
      <c r="R6">
        <v>104.4</v>
      </c>
      <c r="S6" t="s">
        <v>27</v>
      </c>
    </row>
    <row r="7" spans="1:19" x14ac:dyDescent="0.35">
      <c r="A7" t="s">
        <v>35</v>
      </c>
      <c r="B7">
        <v>8</v>
      </c>
      <c r="C7" t="s">
        <v>199</v>
      </c>
      <c r="D7">
        <v>126</v>
      </c>
      <c r="E7" t="s">
        <v>200</v>
      </c>
      <c r="F7" t="s">
        <v>201</v>
      </c>
      <c r="G7" t="s">
        <v>25</v>
      </c>
      <c r="H7" t="s">
        <v>26</v>
      </c>
      <c r="I7" t="s">
        <v>26</v>
      </c>
      <c r="J7" t="s">
        <v>26</v>
      </c>
      <c r="K7" t="s">
        <v>26</v>
      </c>
      <c r="L7" t="s">
        <v>26</v>
      </c>
      <c r="M7" t="s">
        <v>26</v>
      </c>
      <c r="N7" t="s">
        <v>26</v>
      </c>
      <c r="O7" t="s">
        <v>26</v>
      </c>
      <c r="P7" t="s">
        <v>26</v>
      </c>
      <c r="Q7" t="s">
        <v>26</v>
      </c>
      <c r="R7" t="s">
        <v>26</v>
      </c>
      <c r="S7" t="s">
        <v>26</v>
      </c>
    </row>
    <row r="8" spans="1:19" x14ac:dyDescent="0.35">
      <c r="A8" t="s">
        <v>36</v>
      </c>
      <c r="B8">
        <v>9</v>
      </c>
      <c r="C8" t="s">
        <v>199</v>
      </c>
      <c r="D8">
        <v>126</v>
      </c>
      <c r="E8" t="s">
        <v>200</v>
      </c>
      <c r="F8" t="s">
        <v>201</v>
      </c>
      <c r="G8" t="s">
        <v>25</v>
      </c>
      <c r="H8" t="s">
        <v>26</v>
      </c>
      <c r="I8" t="s">
        <v>26</v>
      </c>
      <c r="J8" t="s">
        <v>26</v>
      </c>
      <c r="K8" t="s">
        <v>26</v>
      </c>
      <c r="L8" t="s">
        <v>26</v>
      </c>
      <c r="M8" t="s">
        <v>26</v>
      </c>
      <c r="N8" t="s">
        <v>26</v>
      </c>
      <c r="O8" t="s">
        <v>26</v>
      </c>
      <c r="P8" t="s">
        <v>26</v>
      </c>
      <c r="Q8" t="s">
        <v>26</v>
      </c>
      <c r="R8" t="s">
        <v>26</v>
      </c>
      <c r="S8" t="s">
        <v>26</v>
      </c>
    </row>
    <row r="9" spans="1:19" x14ac:dyDescent="0.35">
      <c r="A9" t="s">
        <v>37</v>
      </c>
      <c r="B9">
        <v>10</v>
      </c>
      <c r="C9" t="s">
        <v>199</v>
      </c>
      <c r="D9">
        <v>126</v>
      </c>
      <c r="E9" t="s">
        <v>200</v>
      </c>
      <c r="F9" t="s">
        <v>201</v>
      </c>
      <c r="G9" t="s">
        <v>23</v>
      </c>
      <c r="H9">
        <v>50</v>
      </c>
      <c r="I9" t="s">
        <v>178</v>
      </c>
      <c r="J9" t="s">
        <v>26</v>
      </c>
      <c r="K9">
        <v>3</v>
      </c>
      <c r="L9">
        <v>1</v>
      </c>
      <c r="M9" t="s">
        <v>25</v>
      </c>
      <c r="N9">
        <v>18</v>
      </c>
      <c r="O9" t="s">
        <v>25</v>
      </c>
      <c r="P9" t="s">
        <v>25</v>
      </c>
      <c r="Q9">
        <v>24</v>
      </c>
      <c r="R9">
        <v>33.340000000000003</v>
      </c>
      <c r="S9" t="s">
        <v>27</v>
      </c>
    </row>
    <row r="10" spans="1:19" x14ac:dyDescent="0.35">
      <c r="A10" t="s">
        <v>38</v>
      </c>
      <c r="B10">
        <v>11</v>
      </c>
      <c r="C10" t="s">
        <v>199</v>
      </c>
      <c r="D10">
        <v>126</v>
      </c>
      <c r="E10" t="s">
        <v>200</v>
      </c>
      <c r="F10" t="s">
        <v>201</v>
      </c>
      <c r="G10" t="s">
        <v>25</v>
      </c>
      <c r="H10" t="s">
        <v>26</v>
      </c>
      <c r="I10" t="s">
        <v>26</v>
      </c>
      <c r="J10" t="s">
        <v>26</v>
      </c>
      <c r="K10" t="s">
        <v>26</v>
      </c>
      <c r="L10" t="s">
        <v>26</v>
      </c>
      <c r="M10" t="s">
        <v>26</v>
      </c>
      <c r="N10" t="s">
        <v>26</v>
      </c>
      <c r="O10" t="s">
        <v>26</v>
      </c>
      <c r="P10" t="s">
        <v>26</v>
      </c>
      <c r="Q10" t="s">
        <v>26</v>
      </c>
      <c r="R10" t="s">
        <v>26</v>
      </c>
      <c r="S10" t="s">
        <v>26</v>
      </c>
    </row>
    <row r="11" spans="1:19" x14ac:dyDescent="0.35">
      <c r="A11" t="s">
        <v>39</v>
      </c>
      <c r="B11">
        <v>12</v>
      </c>
      <c r="C11" t="s">
        <v>199</v>
      </c>
      <c r="D11">
        <v>126</v>
      </c>
      <c r="E11" t="s">
        <v>200</v>
      </c>
      <c r="F11" t="s">
        <v>201</v>
      </c>
      <c r="G11" t="s">
        <v>23</v>
      </c>
      <c r="H11">
        <v>50</v>
      </c>
      <c r="I11" t="s">
        <v>178</v>
      </c>
      <c r="J11" t="s">
        <v>26</v>
      </c>
      <c r="K11">
        <v>3</v>
      </c>
      <c r="L11">
        <v>1</v>
      </c>
      <c r="M11" t="s">
        <v>25</v>
      </c>
      <c r="N11">
        <v>18</v>
      </c>
      <c r="O11" t="s">
        <v>25</v>
      </c>
      <c r="P11" t="s">
        <v>25</v>
      </c>
      <c r="Q11">
        <v>24</v>
      </c>
      <c r="R11">
        <v>55</v>
      </c>
      <c r="S11" t="s">
        <v>27</v>
      </c>
    </row>
    <row r="12" spans="1:19" x14ac:dyDescent="0.35">
      <c r="A12" t="s">
        <v>40</v>
      </c>
      <c r="B12">
        <v>13</v>
      </c>
      <c r="C12" t="s">
        <v>199</v>
      </c>
      <c r="D12">
        <v>126</v>
      </c>
      <c r="E12" t="s">
        <v>200</v>
      </c>
      <c r="F12" t="s">
        <v>201</v>
      </c>
      <c r="G12" t="s">
        <v>25</v>
      </c>
      <c r="H12" t="s">
        <v>26</v>
      </c>
      <c r="I12" t="s">
        <v>26</v>
      </c>
      <c r="J12" t="s">
        <v>26</v>
      </c>
      <c r="K12" t="s">
        <v>26</v>
      </c>
      <c r="L12" t="s">
        <v>26</v>
      </c>
      <c r="M12" t="s">
        <v>26</v>
      </c>
      <c r="N12" t="s">
        <v>26</v>
      </c>
      <c r="O12" t="s">
        <v>26</v>
      </c>
      <c r="P12" t="s">
        <v>26</v>
      </c>
      <c r="Q12" t="s">
        <v>26</v>
      </c>
      <c r="R12" t="s">
        <v>26</v>
      </c>
      <c r="S12" t="s">
        <v>26</v>
      </c>
    </row>
    <row r="13" spans="1:19" x14ac:dyDescent="0.35">
      <c r="A13" t="s">
        <v>41</v>
      </c>
      <c r="B13">
        <v>15</v>
      </c>
      <c r="C13" t="s">
        <v>199</v>
      </c>
      <c r="D13">
        <v>126</v>
      </c>
      <c r="E13" t="s">
        <v>200</v>
      </c>
      <c r="F13" t="s">
        <v>201</v>
      </c>
      <c r="G13" t="s">
        <v>23</v>
      </c>
      <c r="H13">
        <v>60</v>
      </c>
      <c r="I13" t="s">
        <v>178</v>
      </c>
      <c r="J13" t="s">
        <v>26</v>
      </c>
      <c r="K13">
        <v>3</v>
      </c>
      <c r="L13">
        <v>1</v>
      </c>
      <c r="M13" t="s">
        <v>25</v>
      </c>
      <c r="O13" t="s">
        <v>30</v>
      </c>
      <c r="P13" t="s">
        <v>25</v>
      </c>
      <c r="Q13">
        <v>24</v>
      </c>
      <c r="R13">
        <v>60</v>
      </c>
      <c r="S13" t="s">
        <v>27</v>
      </c>
    </row>
    <row r="14" spans="1:19" x14ac:dyDescent="0.35">
      <c r="A14" t="s">
        <v>42</v>
      </c>
      <c r="B14">
        <v>16</v>
      </c>
      <c r="C14" t="s">
        <v>199</v>
      </c>
      <c r="D14">
        <v>126</v>
      </c>
      <c r="E14" t="s">
        <v>200</v>
      </c>
      <c r="F14" t="s">
        <v>201</v>
      </c>
      <c r="G14" t="s">
        <v>25</v>
      </c>
      <c r="H14" t="s">
        <v>26</v>
      </c>
      <c r="I14" t="s">
        <v>26</v>
      </c>
      <c r="J14" t="s">
        <v>26</v>
      </c>
      <c r="K14" t="s">
        <v>26</v>
      </c>
      <c r="L14" t="s">
        <v>26</v>
      </c>
      <c r="M14" t="s">
        <v>26</v>
      </c>
      <c r="N14" t="s">
        <v>26</v>
      </c>
      <c r="O14" t="s">
        <v>26</v>
      </c>
      <c r="P14" t="s">
        <v>26</v>
      </c>
      <c r="Q14" t="s">
        <v>26</v>
      </c>
      <c r="R14" t="s">
        <v>26</v>
      </c>
      <c r="S14" t="s">
        <v>26</v>
      </c>
    </row>
    <row r="15" spans="1:19" x14ac:dyDescent="0.35">
      <c r="A15" t="s">
        <v>43</v>
      </c>
      <c r="B15">
        <v>17</v>
      </c>
      <c r="C15" t="s">
        <v>199</v>
      </c>
      <c r="D15">
        <v>126</v>
      </c>
      <c r="E15" t="s">
        <v>200</v>
      </c>
      <c r="F15" t="s">
        <v>201</v>
      </c>
      <c r="G15" t="s">
        <v>23</v>
      </c>
      <c r="H15">
        <v>120</v>
      </c>
      <c r="I15" t="s">
        <v>178</v>
      </c>
      <c r="J15" t="s">
        <v>26</v>
      </c>
      <c r="K15">
        <v>3</v>
      </c>
      <c r="L15">
        <v>1</v>
      </c>
      <c r="M15" t="s">
        <v>25</v>
      </c>
      <c r="O15" t="s">
        <v>25</v>
      </c>
      <c r="P15" t="s">
        <v>25</v>
      </c>
      <c r="Q15">
        <v>24</v>
      </c>
      <c r="R15">
        <v>120</v>
      </c>
      <c r="S15" t="s">
        <v>27</v>
      </c>
    </row>
    <row r="16" spans="1:19" x14ac:dyDescent="0.35">
      <c r="A16" t="s">
        <v>44</v>
      </c>
      <c r="B16">
        <v>18</v>
      </c>
      <c r="C16" t="s">
        <v>199</v>
      </c>
      <c r="D16">
        <v>126</v>
      </c>
      <c r="E16" t="s">
        <v>200</v>
      </c>
      <c r="F16" t="s">
        <v>201</v>
      </c>
      <c r="G16" t="s">
        <v>23</v>
      </c>
      <c r="H16">
        <v>60</v>
      </c>
      <c r="I16" t="s">
        <v>178</v>
      </c>
      <c r="J16" t="s">
        <v>26</v>
      </c>
      <c r="K16">
        <v>3</v>
      </c>
      <c r="L16">
        <v>1</v>
      </c>
      <c r="M16" t="s">
        <v>25</v>
      </c>
      <c r="O16" t="s">
        <v>25</v>
      </c>
      <c r="P16" t="s">
        <v>25</v>
      </c>
      <c r="Q16">
        <v>24</v>
      </c>
      <c r="R16">
        <v>60</v>
      </c>
      <c r="S16" t="s">
        <v>27</v>
      </c>
    </row>
    <row r="17" spans="1:19" x14ac:dyDescent="0.35">
      <c r="A17" t="s">
        <v>45</v>
      </c>
      <c r="B17">
        <v>19</v>
      </c>
      <c r="C17" t="s">
        <v>199</v>
      </c>
      <c r="D17">
        <v>126</v>
      </c>
      <c r="E17" t="s">
        <v>200</v>
      </c>
      <c r="F17" t="s">
        <v>201</v>
      </c>
      <c r="G17" t="s">
        <v>23</v>
      </c>
      <c r="H17">
        <v>100</v>
      </c>
      <c r="I17" t="s">
        <v>178</v>
      </c>
      <c r="J17" t="s">
        <v>26</v>
      </c>
      <c r="K17">
        <v>3</v>
      </c>
      <c r="L17">
        <v>1</v>
      </c>
      <c r="M17" t="s">
        <v>25</v>
      </c>
      <c r="N17">
        <v>18</v>
      </c>
      <c r="O17" t="s">
        <v>25</v>
      </c>
      <c r="P17" t="s">
        <v>25</v>
      </c>
      <c r="Q17">
        <v>24</v>
      </c>
      <c r="R17">
        <v>150</v>
      </c>
      <c r="S17" t="s">
        <v>27</v>
      </c>
    </row>
    <row r="18" spans="1:19" x14ac:dyDescent="0.35">
      <c r="A18" t="s">
        <v>46</v>
      </c>
      <c r="B18">
        <v>20</v>
      </c>
      <c r="C18" t="s">
        <v>199</v>
      </c>
      <c r="D18">
        <v>126</v>
      </c>
      <c r="E18" t="s">
        <v>200</v>
      </c>
      <c r="F18" t="s">
        <v>201</v>
      </c>
      <c r="G18" t="s">
        <v>23</v>
      </c>
      <c r="H18">
        <v>60</v>
      </c>
      <c r="I18" t="s">
        <v>178</v>
      </c>
      <c r="J18" t="s">
        <v>26</v>
      </c>
      <c r="K18">
        <v>3</v>
      </c>
      <c r="L18">
        <v>1</v>
      </c>
      <c r="M18" t="s">
        <v>25</v>
      </c>
      <c r="N18">
        <v>18</v>
      </c>
      <c r="O18" t="s">
        <v>25</v>
      </c>
      <c r="P18" t="s">
        <v>25</v>
      </c>
      <c r="Q18">
        <v>24</v>
      </c>
      <c r="R18">
        <v>100</v>
      </c>
      <c r="S18" t="s">
        <v>27</v>
      </c>
    </row>
    <row r="19" spans="1:19" x14ac:dyDescent="0.35">
      <c r="A19" t="s">
        <v>47</v>
      </c>
      <c r="B19">
        <v>21</v>
      </c>
      <c r="C19" t="s">
        <v>199</v>
      </c>
      <c r="D19">
        <v>126</v>
      </c>
      <c r="E19" t="s">
        <v>200</v>
      </c>
      <c r="F19" t="s">
        <v>201</v>
      </c>
      <c r="G19" t="s">
        <v>23</v>
      </c>
      <c r="H19">
        <v>100</v>
      </c>
      <c r="I19" t="s">
        <v>178</v>
      </c>
      <c r="J19" t="s">
        <v>26</v>
      </c>
      <c r="K19">
        <v>3</v>
      </c>
      <c r="L19">
        <v>1</v>
      </c>
      <c r="M19" t="s">
        <v>25</v>
      </c>
      <c r="O19" t="s">
        <v>25</v>
      </c>
      <c r="P19" t="s">
        <v>25</v>
      </c>
      <c r="Q19">
        <v>24</v>
      </c>
      <c r="R19">
        <v>100</v>
      </c>
      <c r="S19" t="s">
        <v>27</v>
      </c>
    </row>
    <row r="20" spans="1:19" x14ac:dyDescent="0.35">
      <c r="A20" t="s">
        <v>48</v>
      </c>
      <c r="B20">
        <v>22</v>
      </c>
      <c r="C20" t="s">
        <v>199</v>
      </c>
      <c r="D20">
        <v>126</v>
      </c>
      <c r="E20" t="s">
        <v>200</v>
      </c>
      <c r="F20" t="s">
        <v>201</v>
      </c>
      <c r="G20" t="s">
        <v>23</v>
      </c>
      <c r="H20">
        <v>100</v>
      </c>
      <c r="I20" t="s">
        <v>178</v>
      </c>
      <c r="J20" t="s">
        <v>26</v>
      </c>
      <c r="K20">
        <v>3</v>
      </c>
      <c r="L20">
        <v>1</v>
      </c>
      <c r="M20" t="s">
        <v>25</v>
      </c>
      <c r="N20">
        <v>18</v>
      </c>
      <c r="O20" t="s">
        <v>30</v>
      </c>
      <c r="P20" t="s">
        <v>25</v>
      </c>
      <c r="Q20">
        <v>24</v>
      </c>
      <c r="R20">
        <v>100</v>
      </c>
      <c r="S20" t="s">
        <v>31</v>
      </c>
    </row>
    <row r="21" spans="1:19" x14ac:dyDescent="0.35">
      <c r="A21" t="s">
        <v>49</v>
      </c>
      <c r="B21">
        <v>23</v>
      </c>
      <c r="C21" t="s">
        <v>199</v>
      </c>
      <c r="D21">
        <v>126</v>
      </c>
      <c r="E21" t="s">
        <v>200</v>
      </c>
      <c r="F21" t="s">
        <v>201</v>
      </c>
      <c r="G21" t="s">
        <v>23</v>
      </c>
      <c r="H21">
        <v>100</v>
      </c>
      <c r="I21" t="s">
        <v>178</v>
      </c>
      <c r="J21" t="s">
        <v>26</v>
      </c>
      <c r="K21">
        <v>3</v>
      </c>
      <c r="L21">
        <v>1</v>
      </c>
      <c r="M21" t="s">
        <v>25</v>
      </c>
      <c r="N21">
        <v>18</v>
      </c>
      <c r="O21" t="s">
        <v>25</v>
      </c>
      <c r="P21" t="s">
        <v>25</v>
      </c>
      <c r="Q21">
        <v>24</v>
      </c>
      <c r="R21">
        <v>100</v>
      </c>
      <c r="S21" t="s">
        <v>31</v>
      </c>
    </row>
    <row r="22" spans="1:19" x14ac:dyDescent="0.35">
      <c r="A22" t="s">
        <v>50</v>
      </c>
      <c r="B22">
        <v>24</v>
      </c>
      <c r="C22" t="s">
        <v>199</v>
      </c>
      <c r="D22">
        <v>126</v>
      </c>
      <c r="E22" t="s">
        <v>200</v>
      </c>
      <c r="F22" t="s">
        <v>201</v>
      </c>
      <c r="G22" t="s">
        <v>23</v>
      </c>
      <c r="H22">
        <v>135</v>
      </c>
      <c r="I22" t="s">
        <v>178</v>
      </c>
      <c r="J22" t="s">
        <v>26</v>
      </c>
      <c r="K22">
        <v>3</v>
      </c>
      <c r="L22">
        <v>1</v>
      </c>
      <c r="M22" t="s">
        <v>25</v>
      </c>
      <c r="N22">
        <v>18</v>
      </c>
      <c r="O22" t="s">
        <v>30</v>
      </c>
      <c r="P22" t="s">
        <v>30</v>
      </c>
      <c r="Q22">
        <v>24</v>
      </c>
      <c r="R22">
        <v>161</v>
      </c>
      <c r="S22" t="s">
        <v>27</v>
      </c>
    </row>
    <row r="23" spans="1:19" x14ac:dyDescent="0.35">
      <c r="A23" t="s">
        <v>51</v>
      </c>
      <c r="B23">
        <v>25</v>
      </c>
      <c r="C23" t="s">
        <v>199</v>
      </c>
      <c r="D23">
        <v>126</v>
      </c>
      <c r="E23" t="s">
        <v>200</v>
      </c>
      <c r="F23" t="s">
        <v>201</v>
      </c>
      <c r="G23" t="s">
        <v>23</v>
      </c>
      <c r="H23">
        <v>150</v>
      </c>
      <c r="I23" t="s">
        <v>178</v>
      </c>
      <c r="J23" t="s">
        <v>26</v>
      </c>
      <c r="K23">
        <v>3</v>
      </c>
      <c r="L23">
        <v>1</v>
      </c>
      <c r="M23" t="s">
        <v>25</v>
      </c>
      <c r="O23" t="s">
        <v>25</v>
      </c>
      <c r="P23" t="s">
        <v>25</v>
      </c>
      <c r="Q23">
        <v>24</v>
      </c>
      <c r="R23">
        <v>150</v>
      </c>
      <c r="S23" t="s">
        <v>27</v>
      </c>
    </row>
    <row r="24" spans="1:19" x14ac:dyDescent="0.35">
      <c r="A24" t="s">
        <v>52</v>
      </c>
      <c r="B24">
        <v>26</v>
      </c>
      <c r="C24" t="s">
        <v>199</v>
      </c>
      <c r="D24">
        <v>126</v>
      </c>
      <c r="E24" t="s">
        <v>200</v>
      </c>
      <c r="F24" t="s">
        <v>201</v>
      </c>
      <c r="G24" t="s">
        <v>25</v>
      </c>
      <c r="H24" t="s">
        <v>26</v>
      </c>
      <c r="I24" t="s">
        <v>26</v>
      </c>
      <c r="J24" t="s">
        <v>26</v>
      </c>
      <c r="K24" t="s">
        <v>26</v>
      </c>
      <c r="L24" t="s">
        <v>26</v>
      </c>
      <c r="M24" t="s">
        <v>26</v>
      </c>
      <c r="N24" t="s">
        <v>26</v>
      </c>
      <c r="O24" t="s">
        <v>26</v>
      </c>
      <c r="P24" t="s">
        <v>26</v>
      </c>
      <c r="Q24" t="s">
        <v>26</v>
      </c>
      <c r="R24" t="s">
        <v>26</v>
      </c>
      <c r="S24" t="s">
        <v>26</v>
      </c>
    </row>
    <row r="25" spans="1:19" x14ac:dyDescent="0.35">
      <c r="A25" t="s">
        <v>53</v>
      </c>
      <c r="B25">
        <v>27</v>
      </c>
      <c r="C25" t="s">
        <v>199</v>
      </c>
      <c r="D25">
        <v>126</v>
      </c>
      <c r="E25" t="s">
        <v>200</v>
      </c>
      <c r="F25" t="s">
        <v>201</v>
      </c>
      <c r="G25" t="s">
        <v>25</v>
      </c>
      <c r="H25" t="s">
        <v>26</v>
      </c>
      <c r="I25" t="s">
        <v>26</v>
      </c>
      <c r="J25" t="s">
        <v>26</v>
      </c>
      <c r="K25" t="s">
        <v>26</v>
      </c>
      <c r="L25" t="s">
        <v>26</v>
      </c>
      <c r="M25" t="s">
        <v>26</v>
      </c>
      <c r="N25" t="s">
        <v>26</v>
      </c>
      <c r="O25" t="s">
        <v>26</v>
      </c>
      <c r="P25" t="s">
        <v>26</v>
      </c>
      <c r="Q25" t="s">
        <v>26</v>
      </c>
      <c r="R25" t="s">
        <v>26</v>
      </c>
      <c r="S25" t="s">
        <v>26</v>
      </c>
    </row>
    <row r="26" spans="1:19" x14ac:dyDescent="0.35">
      <c r="A26" t="s">
        <v>54</v>
      </c>
      <c r="B26">
        <v>28</v>
      </c>
      <c r="C26" t="s">
        <v>199</v>
      </c>
      <c r="D26">
        <v>126</v>
      </c>
      <c r="E26" t="s">
        <v>200</v>
      </c>
      <c r="F26" t="s">
        <v>201</v>
      </c>
      <c r="G26" t="s">
        <v>23</v>
      </c>
      <c r="H26">
        <v>50</v>
      </c>
      <c r="I26" t="s">
        <v>178</v>
      </c>
      <c r="J26" t="s">
        <v>26</v>
      </c>
      <c r="K26">
        <v>3</v>
      </c>
      <c r="L26">
        <v>1</v>
      </c>
      <c r="M26" t="s">
        <v>25</v>
      </c>
      <c r="O26" t="s">
        <v>25</v>
      </c>
      <c r="P26" t="s">
        <v>25</v>
      </c>
      <c r="Q26">
        <v>24</v>
      </c>
      <c r="R26">
        <v>50</v>
      </c>
      <c r="S26" t="s">
        <v>27</v>
      </c>
    </row>
    <row r="27" spans="1:19" x14ac:dyDescent="0.35">
      <c r="A27" t="s">
        <v>55</v>
      </c>
      <c r="B27">
        <v>29</v>
      </c>
      <c r="C27" t="s">
        <v>199</v>
      </c>
      <c r="D27">
        <v>126</v>
      </c>
      <c r="E27" t="s">
        <v>200</v>
      </c>
      <c r="F27" t="s">
        <v>201</v>
      </c>
      <c r="G27" t="s">
        <v>25</v>
      </c>
      <c r="H27" t="s">
        <v>26</v>
      </c>
      <c r="I27" t="s">
        <v>26</v>
      </c>
      <c r="J27" t="s">
        <v>26</v>
      </c>
      <c r="K27" t="s">
        <v>26</v>
      </c>
      <c r="L27" t="s">
        <v>26</v>
      </c>
      <c r="M27" t="s">
        <v>26</v>
      </c>
      <c r="N27" t="s">
        <v>26</v>
      </c>
      <c r="O27" t="s">
        <v>26</v>
      </c>
      <c r="P27" t="s">
        <v>26</v>
      </c>
      <c r="Q27" t="s">
        <v>26</v>
      </c>
      <c r="R27" t="s">
        <v>26</v>
      </c>
      <c r="S27" t="s">
        <v>26</v>
      </c>
    </row>
    <row r="28" spans="1:19" x14ac:dyDescent="0.35">
      <c r="A28" t="s">
        <v>56</v>
      </c>
      <c r="B28">
        <v>30</v>
      </c>
      <c r="C28" t="s">
        <v>199</v>
      </c>
      <c r="D28">
        <v>126</v>
      </c>
      <c r="E28" t="s">
        <v>200</v>
      </c>
      <c r="F28" t="s">
        <v>201</v>
      </c>
      <c r="G28" t="s">
        <v>25</v>
      </c>
      <c r="H28" t="s">
        <v>26</v>
      </c>
      <c r="I28" t="s">
        <v>26</v>
      </c>
      <c r="J28" t="s">
        <v>26</v>
      </c>
      <c r="K28" t="s">
        <v>26</v>
      </c>
      <c r="L28" t="s">
        <v>26</v>
      </c>
      <c r="M28" t="s">
        <v>26</v>
      </c>
      <c r="N28" t="s">
        <v>26</v>
      </c>
      <c r="O28" t="s">
        <v>26</v>
      </c>
      <c r="P28" t="s">
        <v>26</v>
      </c>
      <c r="Q28" t="s">
        <v>26</v>
      </c>
      <c r="R28" t="s">
        <v>26</v>
      </c>
      <c r="S28" t="s">
        <v>26</v>
      </c>
    </row>
    <row r="29" spans="1:19" x14ac:dyDescent="0.35">
      <c r="A29" t="s">
        <v>57</v>
      </c>
      <c r="B29">
        <v>31</v>
      </c>
      <c r="C29" t="s">
        <v>199</v>
      </c>
      <c r="D29">
        <v>126</v>
      </c>
      <c r="E29" t="s">
        <v>200</v>
      </c>
      <c r="F29" t="s">
        <v>201</v>
      </c>
      <c r="G29" t="s">
        <v>25</v>
      </c>
      <c r="H29" t="s">
        <v>26</v>
      </c>
      <c r="I29" t="s">
        <v>26</v>
      </c>
      <c r="J29" t="s">
        <v>26</v>
      </c>
      <c r="K29" t="s">
        <v>26</v>
      </c>
      <c r="L29" t="s">
        <v>26</v>
      </c>
      <c r="M29" t="s">
        <v>26</v>
      </c>
      <c r="N29" t="s">
        <v>26</v>
      </c>
      <c r="O29" t="s">
        <v>26</v>
      </c>
      <c r="P29" t="s">
        <v>26</v>
      </c>
      <c r="Q29" t="s">
        <v>26</v>
      </c>
      <c r="R29" t="s">
        <v>26</v>
      </c>
      <c r="S29" t="s">
        <v>26</v>
      </c>
    </row>
    <row r="30" spans="1:19" x14ac:dyDescent="0.35">
      <c r="A30" t="s">
        <v>58</v>
      </c>
      <c r="B30">
        <v>32</v>
      </c>
      <c r="C30" t="s">
        <v>199</v>
      </c>
      <c r="D30">
        <v>126</v>
      </c>
      <c r="E30" t="s">
        <v>200</v>
      </c>
      <c r="F30" t="s">
        <v>201</v>
      </c>
      <c r="G30" t="s">
        <v>23</v>
      </c>
      <c r="H30">
        <v>200</v>
      </c>
      <c r="I30" t="s">
        <v>178</v>
      </c>
      <c r="J30" t="s">
        <v>26</v>
      </c>
      <c r="K30">
        <v>3</v>
      </c>
      <c r="L30">
        <v>1</v>
      </c>
      <c r="M30" t="s">
        <v>25</v>
      </c>
      <c r="O30" t="s">
        <v>25</v>
      </c>
      <c r="P30" t="s">
        <v>25</v>
      </c>
      <c r="Q30">
        <v>24</v>
      </c>
      <c r="R30">
        <v>200</v>
      </c>
      <c r="S30" t="s">
        <v>27</v>
      </c>
    </row>
    <row r="31" spans="1:19" x14ac:dyDescent="0.35">
      <c r="A31" t="s">
        <v>59</v>
      </c>
      <c r="B31">
        <v>33</v>
      </c>
      <c r="C31" t="s">
        <v>199</v>
      </c>
      <c r="D31">
        <v>126</v>
      </c>
      <c r="E31" t="s">
        <v>200</v>
      </c>
      <c r="F31" t="s">
        <v>201</v>
      </c>
      <c r="G31" t="s">
        <v>23</v>
      </c>
      <c r="H31">
        <v>110</v>
      </c>
      <c r="I31" t="s">
        <v>178</v>
      </c>
      <c r="J31" t="s">
        <v>26</v>
      </c>
      <c r="K31">
        <v>3</v>
      </c>
      <c r="L31">
        <v>1</v>
      </c>
      <c r="M31" t="s">
        <v>25</v>
      </c>
      <c r="N31">
        <v>18</v>
      </c>
      <c r="O31" t="s">
        <v>25</v>
      </c>
      <c r="P31" t="s">
        <v>25</v>
      </c>
      <c r="Q31">
        <v>24</v>
      </c>
      <c r="R31">
        <v>110</v>
      </c>
      <c r="S31" t="s">
        <v>27</v>
      </c>
    </row>
    <row r="32" spans="1:19" x14ac:dyDescent="0.35">
      <c r="A32" t="s">
        <v>60</v>
      </c>
      <c r="B32">
        <v>34</v>
      </c>
      <c r="C32" t="s">
        <v>199</v>
      </c>
      <c r="D32">
        <v>126</v>
      </c>
      <c r="E32" t="s">
        <v>200</v>
      </c>
      <c r="F32" t="s">
        <v>201</v>
      </c>
      <c r="G32" t="s">
        <v>23</v>
      </c>
      <c r="H32">
        <v>60</v>
      </c>
      <c r="I32" t="s">
        <v>178</v>
      </c>
      <c r="J32" t="s">
        <v>26</v>
      </c>
      <c r="K32">
        <v>3</v>
      </c>
      <c r="L32">
        <v>1</v>
      </c>
      <c r="M32" t="s">
        <v>25</v>
      </c>
      <c r="N32">
        <v>18</v>
      </c>
      <c r="O32" t="s">
        <v>30</v>
      </c>
      <c r="P32" t="s">
        <v>25</v>
      </c>
      <c r="Q32">
        <v>24</v>
      </c>
      <c r="R32">
        <v>40</v>
      </c>
      <c r="S32" t="s">
        <v>27</v>
      </c>
    </row>
    <row r="33" spans="1:19" x14ac:dyDescent="0.35">
      <c r="A33" t="s">
        <v>61</v>
      </c>
      <c r="B33">
        <v>35</v>
      </c>
      <c r="C33" t="s">
        <v>199</v>
      </c>
      <c r="D33">
        <v>126</v>
      </c>
      <c r="E33" t="s">
        <v>200</v>
      </c>
      <c r="F33" t="s">
        <v>201</v>
      </c>
      <c r="G33" t="s">
        <v>23</v>
      </c>
      <c r="H33">
        <v>110</v>
      </c>
      <c r="I33" t="s">
        <v>178</v>
      </c>
      <c r="J33" t="s">
        <v>26</v>
      </c>
      <c r="K33">
        <v>3</v>
      </c>
      <c r="L33">
        <v>1</v>
      </c>
      <c r="M33" t="s">
        <v>25</v>
      </c>
      <c r="O33" t="s">
        <v>25</v>
      </c>
      <c r="P33" t="s">
        <v>25</v>
      </c>
      <c r="Q33">
        <v>24</v>
      </c>
      <c r="R33">
        <v>110</v>
      </c>
      <c r="S33" t="s">
        <v>27</v>
      </c>
    </row>
    <row r="34" spans="1:19" x14ac:dyDescent="0.35">
      <c r="A34" t="s">
        <v>62</v>
      </c>
      <c r="B34">
        <v>36</v>
      </c>
      <c r="C34" t="s">
        <v>199</v>
      </c>
      <c r="D34">
        <v>126</v>
      </c>
      <c r="E34" t="s">
        <v>200</v>
      </c>
      <c r="F34" t="s">
        <v>201</v>
      </c>
      <c r="G34" t="s">
        <v>23</v>
      </c>
      <c r="H34">
        <v>120</v>
      </c>
      <c r="I34" t="s">
        <v>178</v>
      </c>
      <c r="J34" t="s">
        <v>26</v>
      </c>
      <c r="K34">
        <v>3</v>
      </c>
      <c r="L34">
        <v>1</v>
      </c>
      <c r="M34" t="s">
        <v>25</v>
      </c>
      <c r="N34">
        <v>18</v>
      </c>
      <c r="O34" t="s">
        <v>30</v>
      </c>
      <c r="P34" t="s">
        <v>25</v>
      </c>
      <c r="Q34">
        <v>24</v>
      </c>
      <c r="R34">
        <v>40</v>
      </c>
      <c r="S34" t="s">
        <v>27</v>
      </c>
    </row>
    <row r="35" spans="1:19" x14ac:dyDescent="0.35">
      <c r="A35" t="s">
        <v>63</v>
      </c>
      <c r="B35">
        <v>37</v>
      </c>
      <c r="C35" t="s">
        <v>199</v>
      </c>
      <c r="D35">
        <v>126</v>
      </c>
      <c r="E35" t="s">
        <v>200</v>
      </c>
      <c r="F35" t="s">
        <v>201</v>
      </c>
      <c r="G35" t="s">
        <v>25</v>
      </c>
      <c r="H35" t="s">
        <v>26</v>
      </c>
      <c r="I35" t="s">
        <v>26</v>
      </c>
      <c r="J35" t="s">
        <v>26</v>
      </c>
      <c r="K35" t="s">
        <v>26</v>
      </c>
      <c r="L35" t="s">
        <v>26</v>
      </c>
      <c r="M35" t="s">
        <v>26</v>
      </c>
      <c r="N35" t="s">
        <v>26</v>
      </c>
      <c r="O35" t="s">
        <v>26</v>
      </c>
      <c r="P35" t="s">
        <v>26</v>
      </c>
      <c r="Q35" t="s">
        <v>26</v>
      </c>
      <c r="R35" t="s">
        <v>26</v>
      </c>
      <c r="S35" t="s">
        <v>26</v>
      </c>
    </row>
    <row r="36" spans="1:19" x14ac:dyDescent="0.35">
      <c r="A36" t="s">
        <v>64</v>
      </c>
      <c r="B36">
        <v>38</v>
      </c>
      <c r="C36" t="s">
        <v>199</v>
      </c>
      <c r="D36">
        <v>126</v>
      </c>
      <c r="E36" t="s">
        <v>200</v>
      </c>
      <c r="F36" t="s">
        <v>201</v>
      </c>
      <c r="G36" t="s">
        <v>23</v>
      </c>
      <c r="H36">
        <v>175</v>
      </c>
      <c r="I36" t="s">
        <v>178</v>
      </c>
      <c r="J36" t="s">
        <v>26</v>
      </c>
      <c r="K36">
        <v>3</v>
      </c>
      <c r="L36">
        <v>1</v>
      </c>
      <c r="M36" t="s">
        <v>25</v>
      </c>
      <c r="N36">
        <v>18</v>
      </c>
      <c r="O36" t="s">
        <v>25</v>
      </c>
      <c r="P36" t="s">
        <v>25</v>
      </c>
      <c r="Q36">
        <v>24</v>
      </c>
      <c r="R36">
        <v>150</v>
      </c>
      <c r="S36" t="s">
        <v>27</v>
      </c>
    </row>
    <row r="37" spans="1:19" x14ac:dyDescent="0.35">
      <c r="A37" t="s">
        <v>65</v>
      </c>
      <c r="B37">
        <v>39</v>
      </c>
      <c r="C37" t="s">
        <v>199</v>
      </c>
      <c r="D37">
        <v>126</v>
      </c>
      <c r="E37" t="s">
        <v>200</v>
      </c>
      <c r="F37" t="s">
        <v>201</v>
      </c>
      <c r="G37" t="s">
        <v>23</v>
      </c>
      <c r="H37">
        <v>65</v>
      </c>
      <c r="I37" t="s">
        <v>178</v>
      </c>
      <c r="J37" t="s">
        <v>26</v>
      </c>
      <c r="K37">
        <v>3</v>
      </c>
      <c r="L37">
        <v>1</v>
      </c>
      <c r="M37" t="s">
        <v>25</v>
      </c>
      <c r="N37">
        <v>18</v>
      </c>
      <c r="O37" t="s">
        <v>30</v>
      </c>
      <c r="P37" t="s">
        <v>25</v>
      </c>
      <c r="Q37">
        <v>24</v>
      </c>
      <c r="R37">
        <v>45</v>
      </c>
      <c r="S37" t="s">
        <v>27</v>
      </c>
    </row>
    <row r="38" spans="1:19" x14ac:dyDescent="0.35">
      <c r="A38" t="s">
        <v>66</v>
      </c>
      <c r="B38">
        <v>40</v>
      </c>
      <c r="C38" t="s">
        <v>199</v>
      </c>
      <c r="D38">
        <v>126</v>
      </c>
      <c r="E38" t="s">
        <v>200</v>
      </c>
      <c r="F38" t="s">
        <v>201</v>
      </c>
      <c r="G38" t="s">
        <v>25</v>
      </c>
      <c r="H38" t="s">
        <v>26</v>
      </c>
      <c r="I38" t="s">
        <v>26</v>
      </c>
      <c r="J38" t="s">
        <v>26</v>
      </c>
      <c r="K38" t="s">
        <v>26</v>
      </c>
      <c r="L38" t="s">
        <v>26</v>
      </c>
      <c r="M38" t="s">
        <v>26</v>
      </c>
      <c r="N38" t="s">
        <v>26</v>
      </c>
      <c r="O38" t="s">
        <v>26</v>
      </c>
      <c r="P38" t="s">
        <v>26</v>
      </c>
      <c r="Q38" t="s">
        <v>26</v>
      </c>
      <c r="R38" t="s">
        <v>26</v>
      </c>
      <c r="S38" t="s">
        <v>26</v>
      </c>
    </row>
    <row r="39" spans="1:19" x14ac:dyDescent="0.35">
      <c r="A39" t="s">
        <v>67</v>
      </c>
      <c r="B39">
        <v>41</v>
      </c>
      <c r="C39" t="s">
        <v>199</v>
      </c>
      <c r="D39">
        <v>126</v>
      </c>
      <c r="E39" t="s">
        <v>200</v>
      </c>
      <c r="F39" t="s">
        <v>201</v>
      </c>
      <c r="G39" t="s">
        <v>23</v>
      </c>
      <c r="H39">
        <v>216</v>
      </c>
      <c r="I39" t="s">
        <v>178</v>
      </c>
      <c r="J39" t="s">
        <v>26</v>
      </c>
      <c r="K39">
        <v>3</v>
      </c>
      <c r="L39">
        <v>1</v>
      </c>
      <c r="M39" t="s">
        <v>25</v>
      </c>
      <c r="O39" t="s">
        <v>25</v>
      </c>
      <c r="P39" t="s">
        <v>25</v>
      </c>
      <c r="Q39">
        <v>24</v>
      </c>
      <c r="R39">
        <v>216</v>
      </c>
      <c r="S39" t="s">
        <v>27</v>
      </c>
    </row>
    <row r="40" spans="1:19" x14ac:dyDescent="0.35">
      <c r="A40" t="s">
        <v>68</v>
      </c>
      <c r="B40">
        <v>42</v>
      </c>
      <c r="C40" t="s">
        <v>199</v>
      </c>
      <c r="D40">
        <v>126</v>
      </c>
      <c r="E40" t="s">
        <v>200</v>
      </c>
      <c r="F40" t="s">
        <v>201</v>
      </c>
      <c r="G40" t="s">
        <v>25</v>
      </c>
      <c r="H40" t="s">
        <v>26</v>
      </c>
      <c r="I40" t="s">
        <v>26</v>
      </c>
      <c r="J40" t="s">
        <v>26</v>
      </c>
      <c r="K40" t="s">
        <v>26</v>
      </c>
      <c r="L40" t="s">
        <v>26</v>
      </c>
      <c r="M40" t="s">
        <v>26</v>
      </c>
      <c r="N40" t="s">
        <v>26</v>
      </c>
      <c r="O40" t="s">
        <v>26</v>
      </c>
      <c r="P40" t="s">
        <v>26</v>
      </c>
      <c r="Q40" t="s">
        <v>26</v>
      </c>
      <c r="R40" t="s">
        <v>26</v>
      </c>
      <c r="S40" t="s">
        <v>26</v>
      </c>
    </row>
    <row r="41" spans="1:19" x14ac:dyDescent="0.35">
      <c r="A41" t="s">
        <v>69</v>
      </c>
      <c r="B41">
        <v>44</v>
      </c>
      <c r="C41" t="s">
        <v>199</v>
      </c>
      <c r="D41">
        <v>126</v>
      </c>
      <c r="E41" t="s">
        <v>200</v>
      </c>
      <c r="F41" t="s">
        <v>201</v>
      </c>
      <c r="G41" t="s">
        <v>23</v>
      </c>
      <c r="H41">
        <v>85</v>
      </c>
      <c r="I41" t="s">
        <v>178</v>
      </c>
      <c r="J41" t="s">
        <v>26</v>
      </c>
      <c r="K41">
        <v>3</v>
      </c>
      <c r="L41">
        <v>1</v>
      </c>
      <c r="M41" t="s">
        <v>25</v>
      </c>
      <c r="O41" t="s">
        <v>25</v>
      </c>
      <c r="P41" t="s">
        <v>25</v>
      </c>
      <c r="Q41">
        <v>24</v>
      </c>
      <c r="R41">
        <v>85</v>
      </c>
      <c r="S41" t="s">
        <v>27</v>
      </c>
    </row>
    <row r="42" spans="1:19" x14ac:dyDescent="0.35">
      <c r="A42" t="s">
        <v>70</v>
      </c>
      <c r="B42">
        <v>45</v>
      </c>
      <c r="C42" t="s">
        <v>199</v>
      </c>
      <c r="D42">
        <v>126</v>
      </c>
      <c r="E42" t="s">
        <v>200</v>
      </c>
      <c r="F42" t="s">
        <v>201</v>
      </c>
      <c r="G42" t="s">
        <v>23</v>
      </c>
      <c r="H42">
        <v>50</v>
      </c>
      <c r="I42" t="s">
        <v>178</v>
      </c>
      <c r="J42" t="s">
        <v>26</v>
      </c>
      <c r="L42">
        <v>1</v>
      </c>
      <c r="M42" t="s">
        <v>25</v>
      </c>
      <c r="O42" t="s">
        <v>25</v>
      </c>
      <c r="P42" t="s">
        <v>25</v>
      </c>
      <c r="Q42">
        <v>24</v>
      </c>
      <c r="R42">
        <v>50</v>
      </c>
      <c r="S42" t="s">
        <v>27</v>
      </c>
    </row>
    <row r="43" spans="1:19" x14ac:dyDescent="0.35">
      <c r="A43" t="s">
        <v>71</v>
      </c>
      <c r="B43">
        <v>46</v>
      </c>
      <c r="C43" t="s">
        <v>199</v>
      </c>
      <c r="D43">
        <v>126</v>
      </c>
      <c r="E43" t="s">
        <v>200</v>
      </c>
      <c r="F43" t="s">
        <v>201</v>
      </c>
      <c r="G43" t="s">
        <v>25</v>
      </c>
      <c r="H43" t="s">
        <v>26</v>
      </c>
      <c r="I43" t="s">
        <v>26</v>
      </c>
      <c r="J43" t="s">
        <v>26</v>
      </c>
      <c r="K43" t="s">
        <v>26</v>
      </c>
      <c r="L43" t="s">
        <v>26</v>
      </c>
      <c r="M43" t="s">
        <v>26</v>
      </c>
      <c r="N43" t="s">
        <v>26</v>
      </c>
      <c r="O43" t="s">
        <v>26</v>
      </c>
      <c r="P43" t="s">
        <v>26</v>
      </c>
      <c r="Q43" t="s">
        <v>26</v>
      </c>
      <c r="R43" t="s">
        <v>26</v>
      </c>
      <c r="S43" t="s">
        <v>26</v>
      </c>
    </row>
    <row r="44" spans="1:19" x14ac:dyDescent="0.35">
      <c r="A44" t="s">
        <v>72</v>
      </c>
      <c r="B44">
        <v>47</v>
      </c>
      <c r="C44" t="s">
        <v>199</v>
      </c>
      <c r="D44">
        <v>126</v>
      </c>
      <c r="E44" t="s">
        <v>200</v>
      </c>
      <c r="F44" t="s">
        <v>201</v>
      </c>
      <c r="G44" t="s">
        <v>25</v>
      </c>
      <c r="H44" t="s">
        <v>26</v>
      </c>
      <c r="I44" t="s">
        <v>26</v>
      </c>
      <c r="J44" t="s">
        <v>26</v>
      </c>
      <c r="K44" t="s">
        <v>26</v>
      </c>
      <c r="L44" t="s">
        <v>26</v>
      </c>
      <c r="M44" t="s">
        <v>26</v>
      </c>
      <c r="N44" t="s">
        <v>26</v>
      </c>
      <c r="O44" t="s">
        <v>26</v>
      </c>
      <c r="P44" t="s">
        <v>26</v>
      </c>
      <c r="Q44" t="s">
        <v>26</v>
      </c>
      <c r="R44" t="s">
        <v>26</v>
      </c>
      <c r="S44" t="s">
        <v>26</v>
      </c>
    </row>
    <row r="45" spans="1:19" x14ac:dyDescent="0.35">
      <c r="A45" t="s">
        <v>73</v>
      </c>
      <c r="B45">
        <v>48</v>
      </c>
      <c r="C45" t="s">
        <v>199</v>
      </c>
      <c r="D45">
        <v>126</v>
      </c>
      <c r="E45" t="s">
        <v>200</v>
      </c>
      <c r="F45" t="s">
        <v>201</v>
      </c>
      <c r="G45" t="s">
        <v>23</v>
      </c>
      <c r="H45">
        <v>80</v>
      </c>
      <c r="I45" t="s">
        <v>178</v>
      </c>
      <c r="J45" t="s">
        <v>26</v>
      </c>
      <c r="K45">
        <v>3</v>
      </c>
      <c r="L45">
        <v>2</v>
      </c>
      <c r="M45" t="s">
        <v>25</v>
      </c>
      <c r="N45">
        <v>18</v>
      </c>
      <c r="O45" t="s">
        <v>30</v>
      </c>
      <c r="P45" t="s">
        <v>25</v>
      </c>
      <c r="Q45">
        <v>24</v>
      </c>
      <c r="R45">
        <v>66</v>
      </c>
      <c r="S45" t="s">
        <v>27</v>
      </c>
    </row>
    <row r="46" spans="1:19" x14ac:dyDescent="0.35">
      <c r="A46" t="s">
        <v>74</v>
      </c>
      <c r="B46">
        <v>49</v>
      </c>
      <c r="C46" t="s">
        <v>199</v>
      </c>
      <c r="D46">
        <v>126</v>
      </c>
      <c r="E46" t="s">
        <v>200</v>
      </c>
      <c r="F46" t="s">
        <v>201</v>
      </c>
      <c r="G46" t="s">
        <v>23</v>
      </c>
      <c r="H46">
        <v>70</v>
      </c>
      <c r="I46" t="s">
        <v>178</v>
      </c>
      <c r="J46" t="s">
        <v>26</v>
      </c>
      <c r="K46">
        <v>3</v>
      </c>
      <c r="L46">
        <v>1</v>
      </c>
      <c r="M46" t="s">
        <v>25</v>
      </c>
      <c r="O46" t="s">
        <v>25</v>
      </c>
      <c r="P46" t="s">
        <v>25</v>
      </c>
      <c r="Q46">
        <v>24</v>
      </c>
      <c r="R46">
        <v>47</v>
      </c>
      <c r="S46" t="s">
        <v>27</v>
      </c>
    </row>
    <row r="47" spans="1:19" x14ac:dyDescent="0.35">
      <c r="A47" t="s">
        <v>75</v>
      </c>
      <c r="B47">
        <v>50</v>
      </c>
      <c r="C47" t="s">
        <v>199</v>
      </c>
      <c r="D47">
        <v>126</v>
      </c>
      <c r="E47" t="s">
        <v>200</v>
      </c>
      <c r="F47" t="s">
        <v>201</v>
      </c>
      <c r="G47" t="s">
        <v>23</v>
      </c>
      <c r="H47">
        <v>150</v>
      </c>
      <c r="I47" t="s">
        <v>178</v>
      </c>
      <c r="J47" t="s">
        <v>26</v>
      </c>
      <c r="K47">
        <v>3</v>
      </c>
      <c r="L47">
        <v>1</v>
      </c>
      <c r="M47" t="s">
        <v>25</v>
      </c>
      <c r="N47">
        <v>18</v>
      </c>
      <c r="O47" t="s">
        <v>25</v>
      </c>
      <c r="P47" t="s">
        <v>25</v>
      </c>
      <c r="Q47">
        <v>24</v>
      </c>
      <c r="R47">
        <v>240</v>
      </c>
      <c r="S47" t="s">
        <v>27</v>
      </c>
    </row>
    <row r="48" spans="1:19" x14ac:dyDescent="0.35">
      <c r="A48" t="s">
        <v>76</v>
      </c>
      <c r="B48">
        <v>51</v>
      </c>
      <c r="C48" t="s">
        <v>199</v>
      </c>
      <c r="D48">
        <v>126</v>
      </c>
      <c r="E48" t="s">
        <v>200</v>
      </c>
      <c r="F48" t="s">
        <v>201</v>
      </c>
      <c r="G48" t="s">
        <v>23</v>
      </c>
      <c r="H48">
        <v>130</v>
      </c>
      <c r="I48" t="s">
        <v>178</v>
      </c>
      <c r="J48" t="s">
        <v>26</v>
      </c>
      <c r="K48">
        <v>3</v>
      </c>
      <c r="L48">
        <v>1</v>
      </c>
      <c r="M48" t="s">
        <v>25</v>
      </c>
      <c r="O48" t="s">
        <v>25</v>
      </c>
      <c r="P48" t="s">
        <v>25</v>
      </c>
      <c r="Q48">
        <v>24</v>
      </c>
      <c r="R48">
        <v>135</v>
      </c>
      <c r="S48" t="s">
        <v>27</v>
      </c>
    </row>
    <row r="49" spans="1:19" x14ac:dyDescent="0.35">
      <c r="A49" t="s">
        <v>77</v>
      </c>
      <c r="B49">
        <v>53</v>
      </c>
      <c r="C49" t="s">
        <v>199</v>
      </c>
      <c r="D49">
        <v>126</v>
      </c>
      <c r="E49" t="s">
        <v>200</v>
      </c>
      <c r="F49" t="s">
        <v>201</v>
      </c>
      <c r="G49" t="s">
        <v>23</v>
      </c>
      <c r="H49">
        <v>150</v>
      </c>
      <c r="I49" t="s">
        <v>178</v>
      </c>
      <c r="J49" t="s">
        <v>26</v>
      </c>
      <c r="K49">
        <v>3</v>
      </c>
      <c r="L49">
        <v>1</v>
      </c>
      <c r="M49" t="s">
        <v>25</v>
      </c>
      <c r="O49" t="s">
        <v>30</v>
      </c>
      <c r="P49" t="s">
        <v>25</v>
      </c>
      <c r="Q49">
        <v>24</v>
      </c>
      <c r="R49">
        <v>105</v>
      </c>
      <c r="S49" t="s">
        <v>27</v>
      </c>
    </row>
    <row r="50" spans="1:19" x14ac:dyDescent="0.35">
      <c r="A50" t="s">
        <v>79</v>
      </c>
      <c r="B50">
        <v>54</v>
      </c>
      <c r="C50" t="s">
        <v>199</v>
      </c>
      <c r="D50">
        <v>126</v>
      </c>
      <c r="E50" t="s">
        <v>200</v>
      </c>
      <c r="F50" t="s">
        <v>201</v>
      </c>
      <c r="G50" t="s">
        <v>23</v>
      </c>
      <c r="H50">
        <v>92</v>
      </c>
      <c r="I50" t="s">
        <v>178</v>
      </c>
      <c r="J50" t="s">
        <v>26</v>
      </c>
      <c r="K50">
        <v>3</v>
      </c>
      <c r="L50">
        <v>1</v>
      </c>
      <c r="M50" t="s">
        <v>25</v>
      </c>
      <c r="O50" t="s">
        <v>30</v>
      </c>
      <c r="P50" t="s">
        <v>25</v>
      </c>
      <c r="Q50">
        <v>24</v>
      </c>
      <c r="R50">
        <v>120</v>
      </c>
      <c r="S50" t="s">
        <v>27</v>
      </c>
    </row>
    <row r="51" spans="1:19" x14ac:dyDescent="0.35">
      <c r="A51" t="s">
        <v>80</v>
      </c>
      <c r="B51">
        <v>55</v>
      </c>
      <c r="C51" t="s">
        <v>199</v>
      </c>
      <c r="D51">
        <v>126</v>
      </c>
      <c r="E51" t="s">
        <v>200</v>
      </c>
      <c r="F51" t="s">
        <v>201</v>
      </c>
      <c r="G51" t="s">
        <v>25</v>
      </c>
      <c r="H51" t="s">
        <v>26</v>
      </c>
      <c r="I51" t="s">
        <v>26</v>
      </c>
      <c r="J51" t="s">
        <v>26</v>
      </c>
      <c r="K51" t="s">
        <v>26</v>
      </c>
      <c r="L51" t="s">
        <v>26</v>
      </c>
      <c r="M51" t="s">
        <v>26</v>
      </c>
      <c r="N51" t="s">
        <v>26</v>
      </c>
      <c r="O51" t="s">
        <v>26</v>
      </c>
      <c r="P51" t="s">
        <v>26</v>
      </c>
      <c r="Q51" t="s">
        <v>26</v>
      </c>
      <c r="R51" t="s">
        <v>26</v>
      </c>
      <c r="S51" t="s">
        <v>26</v>
      </c>
    </row>
    <row r="52" spans="1:19" x14ac:dyDescent="0.35">
      <c r="A52" t="s">
        <v>81</v>
      </c>
      <c r="B52">
        <v>56</v>
      </c>
      <c r="C52" t="s">
        <v>199</v>
      </c>
      <c r="D52">
        <v>126</v>
      </c>
      <c r="E52" t="s">
        <v>200</v>
      </c>
      <c r="F52" t="s">
        <v>201</v>
      </c>
      <c r="G52" t="s">
        <v>23</v>
      </c>
      <c r="H52">
        <v>225</v>
      </c>
      <c r="I52" t="s">
        <v>178</v>
      </c>
      <c r="J52" t="s">
        <v>26</v>
      </c>
      <c r="K52">
        <v>3</v>
      </c>
      <c r="L52">
        <v>1</v>
      </c>
      <c r="M52" t="s">
        <v>25</v>
      </c>
      <c r="N52">
        <v>18</v>
      </c>
      <c r="O52" t="s">
        <v>25</v>
      </c>
      <c r="P52" t="s">
        <v>25</v>
      </c>
      <c r="Q52">
        <v>24</v>
      </c>
      <c r="R52">
        <v>100</v>
      </c>
      <c r="S52" t="s">
        <v>27</v>
      </c>
    </row>
  </sheetData>
  <phoneticPr fontId="1" type="noConversion"/>
  <pageMargins left="0.7" right="0.7" top="0.75" bottom="0.75" header="0.3" footer="0.3"/>
  <pageSetup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7B998-C0CE-4C75-B961-BCBE61DD31AC}">
  <dimension ref="A1:U52"/>
  <sheetViews>
    <sheetView workbookViewId="0"/>
  </sheetViews>
  <sheetFormatPr defaultColWidth="8.81640625" defaultRowHeight="14.5" x14ac:dyDescent="0.35"/>
  <cols>
    <col min="1" max="1" width="15.453125" customWidth="1"/>
    <col min="2" max="2" width="8.81640625" bestFit="1" customWidth="1"/>
    <col min="3" max="3" width="17.26953125" bestFit="1" customWidth="1"/>
    <col min="4" max="4" width="13.1796875" customWidth="1"/>
    <col min="5" max="5" width="8.453125" customWidth="1"/>
    <col min="6" max="6" width="13.1796875" customWidth="1"/>
    <col min="7" max="7" width="16.7265625" customWidth="1"/>
    <col min="8" max="8" width="12.26953125" customWidth="1"/>
    <col min="9" max="9" width="15.453125" bestFit="1" customWidth="1"/>
    <col min="10" max="10" width="9.1796875"/>
    <col min="11" max="11" width="15.453125" customWidth="1"/>
    <col min="15" max="15" width="15.453125" customWidth="1"/>
    <col min="16" max="16" width="14.7265625" customWidth="1"/>
    <col min="17" max="17" width="13.26953125" customWidth="1"/>
    <col min="18" max="18" width="9.1796875"/>
    <col min="19" max="19" width="17.453125" customWidth="1"/>
    <col min="20" max="20" width="19.453125" customWidth="1"/>
    <col min="21" max="21" width="16.7265625" customWidth="1"/>
  </cols>
  <sheetData>
    <row r="1" spans="1:21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255</v>
      </c>
      <c r="U1" t="s">
        <v>256</v>
      </c>
    </row>
    <row r="2" spans="1:21" x14ac:dyDescent="0.35">
      <c r="A2" t="s">
        <v>19</v>
      </c>
      <c r="B2">
        <v>1</v>
      </c>
      <c r="C2" t="s">
        <v>202</v>
      </c>
      <c r="D2">
        <v>127</v>
      </c>
      <c r="E2" t="s">
        <v>203</v>
      </c>
      <c r="F2" t="s">
        <v>22</v>
      </c>
      <c r="G2" t="s">
        <v>23</v>
      </c>
      <c r="H2">
        <v>178.5</v>
      </c>
      <c r="I2" t="s">
        <v>29</v>
      </c>
      <c r="J2" t="s">
        <v>26</v>
      </c>
      <c r="K2">
        <v>5</v>
      </c>
      <c r="L2">
        <v>1</v>
      </c>
      <c r="M2" t="s">
        <v>30</v>
      </c>
      <c r="N2" t="s">
        <v>26</v>
      </c>
      <c r="O2" t="s">
        <v>30</v>
      </c>
      <c r="P2" t="s">
        <v>25</v>
      </c>
      <c r="Q2">
        <v>24</v>
      </c>
      <c r="R2">
        <v>75</v>
      </c>
      <c r="S2" t="s">
        <v>27</v>
      </c>
      <c r="T2" t="s">
        <v>259</v>
      </c>
      <c r="U2" t="s">
        <v>25</v>
      </c>
    </row>
    <row r="3" spans="1:21" x14ac:dyDescent="0.35">
      <c r="A3" t="s">
        <v>28</v>
      </c>
      <c r="B3">
        <v>2</v>
      </c>
      <c r="C3" t="s">
        <v>202</v>
      </c>
      <c r="D3">
        <v>127</v>
      </c>
      <c r="E3" t="s">
        <v>203</v>
      </c>
      <c r="F3" t="s">
        <v>22</v>
      </c>
      <c r="G3" t="s">
        <v>23</v>
      </c>
      <c r="H3">
        <v>200</v>
      </c>
      <c r="I3" t="s">
        <v>29</v>
      </c>
      <c r="J3" t="s">
        <v>26</v>
      </c>
      <c r="K3">
        <v>5</v>
      </c>
      <c r="L3">
        <v>1</v>
      </c>
      <c r="M3" t="s">
        <v>25</v>
      </c>
      <c r="N3" t="s">
        <v>26</v>
      </c>
      <c r="O3" t="s">
        <v>25</v>
      </c>
      <c r="P3" t="s">
        <v>30</v>
      </c>
      <c r="Q3">
        <v>60</v>
      </c>
      <c r="R3">
        <v>100</v>
      </c>
      <c r="S3" t="s">
        <v>27</v>
      </c>
      <c r="T3" t="s">
        <v>259</v>
      </c>
      <c r="U3" t="s">
        <v>259</v>
      </c>
    </row>
    <row r="4" spans="1:21" x14ac:dyDescent="0.35">
      <c r="A4" t="s">
        <v>32</v>
      </c>
      <c r="B4">
        <v>4</v>
      </c>
      <c r="C4" t="s">
        <v>202</v>
      </c>
      <c r="D4">
        <v>127</v>
      </c>
      <c r="E4" t="s">
        <v>203</v>
      </c>
      <c r="F4" t="s">
        <v>22</v>
      </c>
      <c r="G4" t="s">
        <v>23</v>
      </c>
      <c r="H4">
        <v>200</v>
      </c>
      <c r="I4" t="s">
        <v>29</v>
      </c>
      <c r="J4" t="s">
        <v>26</v>
      </c>
      <c r="K4">
        <v>5</v>
      </c>
      <c r="L4">
        <v>1</v>
      </c>
      <c r="M4" t="s">
        <v>25</v>
      </c>
      <c r="N4" t="s">
        <v>26</v>
      </c>
      <c r="O4" t="s">
        <v>25</v>
      </c>
      <c r="P4" t="s">
        <v>30</v>
      </c>
      <c r="Q4">
        <v>90</v>
      </c>
      <c r="R4">
        <v>160</v>
      </c>
      <c r="S4" t="s">
        <v>27</v>
      </c>
      <c r="T4" t="s">
        <v>259</v>
      </c>
      <c r="U4" t="s">
        <v>259</v>
      </c>
    </row>
    <row r="5" spans="1:21" x14ac:dyDescent="0.35">
      <c r="A5" t="s">
        <v>33</v>
      </c>
      <c r="B5">
        <v>5</v>
      </c>
      <c r="C5" t="s">
        <v>202</v>
      </c>
      <c r="D5">
        <v>127</v>
      </c>
      <c r="E5" t="s">
        <v>203</v>
      </c>
      <c r="F5" t="s">
        <v>22</v>
      </c>
      <c r="G5" t="s">
        <v>23</v>
      </c>
      <c r="H5">
        <v>161.25</v>
      </c>
      <c r="I5" t="s">
        <v>29</v>
      </c>
      <c r="J5" t="s">
        <v>26</v>
      </c>
      <c r="K5">
        <v>5</v>
      </c>
      <c r="L5">
        <v>1</v>
      </c>
      <c r="M5" t="s">
        <v>25</v>
      </c>
      <c r="N5" t="s">
        <v>26</v>
      </c>
      <c r="O5" t="s">
        <v>25</v>
      </c>
      <c r="P5" t="s">
        <v>25</v>
      </c>
      <c r="Q5">
        <v>15</v>
      </c>
      <c r="R5">
        <v>65</v>
      </c>
      <c r="S5" t="s">
        <v>27</v>
      </c>
      <c r="T5" t="s">
        <v>259</v>
      </c>
      <c r="U5" t="s">
        <v>258</v>
      </c>
    </row>
    <row r="6" spans="1:21" x14ac:dyDescent="0.35">
      <c r="A6" t="s">
        <v>34</v>
      </c>
      <c r="B6">
        <v>6</v>
      </c>
      <c r="C6" t="s">
        <v>202</v>
      </c>
      <c r="D6">
        <v>127</v>
      </c>
      <c r="E6" t="s">
        <v>203</v>
      </c>
      <c r="F6" t="s">
        <v>22</v>
      </c>
      <c r="G6" t="s">
        <v>23</v>
      </c>
      <c r="H6">
        <v>500</v>
      </c>
      <c r="I6" t="s">
        <v>29</v>
      </c>
      <c r="J6" t="s">
        <v>26</v>
      </c>
      <c r="K6">
        <v>5</v>
      </c>
      <c r="L6">
        <v>1</v>
      </c>
      <c r="M6" t="s">
        <v>25</v>
      </c>
      <c r="N6" t="s">
        <v>26</v>
      </c>
      <c r="O6" t="s">
        <v>25</v>
      </c>
      <c r="P6" t="s">
        <v>25</v>
      </c>
      <c r="Q6">
        <v>30</v>
      </c>
      <c r="R6">
        <v>150</v>
      </c>
      <c r="S6" t="s">
        <v>25</v>
      </c>
      <c r="T6" t="s">
        <v>259</v>
      </c>
      <c r="U6" t="s">
        <v>25</v>
      </c>
    </row>
    <row r="7" spans="1:21" x14ac:dyDescent="0.35">
      <c r="A7" t="s">
        <v>35</v>
      </c>
      <c r="B7">
        <v>8</v>
      </c>
      <c r="C7" t="s">
        <v>202</v>
      </c>
      <c r="D7">
        <v>127</v>
      </c>
      <c r="E7" t="s">
        <v>203</v>
      </c>
      <c r="F7" t="s">
        <v>22</v>
      </c>
      <c r="G7" t="s">
        <v>23</v>
      </c>
      <c r="H7">
        <v>126</v>
      </c>
      <c r="I7" t="s">
        <v>29</v>
      </c>
      <c r="J7" t="s">
        <v>26</v>
      </c>
      <c r="K7">
        <v>5</v>
      </c>
      <c r="L7">
        <v>1</v>
      </c>
      <c r="M7" t="s">
        <v>25</v>
      </c>
      <c r="N7" t="s">
        <v>26</v>
      </c>
      <c r="O7" t="s">
        <v>25</v>
      </c>
      <c r="P7" t="s">
        <v>30</v>
      </c>
      <c r="Q7">
        <v>0</v>
      </c>
      <c r="R7" t="s">
        <v>26</v>
      </c>
      <c r="S7" t="s">
        <v>27</v>
      </c>
      <c r="T7" t="s">
        <v>259</v>
      </c>
      <c r="U7" t="s">
        <v>259</v>
      </c>
    </row>
    <row r="8" spans="1:21" x14ac:dyDescent="0.35">
      <c r="A8" t="s">
        <v>36</v>
      </c>
      <c r="B8">
        <v>9</v>
      </c>
      <c r="C8" t="s">
        <v>202</v>
      </c>
      <c r="D8">
        <v>127</v>
      </c>
      <c r="E8" t="s">
        <v>203</v>
      </c>
      <c r="F8" t="s">
        <v>22</v>
      </c>
      <c r="G8" t="s">
        <v>23</v>
      </c>
      <c r="H8">
        <v>180</v>
      </c>
      <c r="I8" t="s">
        <v>29</v>
      </c>
      <c r="J8" t="s">
        <v>26</v>
      </c>
      <c r="K8">
        <v>5</v>
      </c>
      <c r="L8">
        <v>1</v>
      </c>
      <c r="M8" t="s">
        <v>25</v>
      </c>
      <c r="N8" t="s">
        <v>26</v>
      </c>
      <c r="O8" t="s">
        <v>25</v>
      </c>
      <c r="P8" t="s">
        <v>25</v>
      </c>
      <c r="Q8">
        <v>50</v>
      </c>
      <c r="R8">
        <v>110</v>
      </c>
      <c r="S8" t="s">
        <v>27</v>
      </c>
      <c r="T8" t="s">
        <v>259</v>
      </c>
      <c r="U8" t="s">
        <v>259</v>
      </c>
    </row>
    <row r="9" spans="1:21" x14ac:dyDescent="0.35">
      <c r="A9" t="s">
        <v>37</v>
      </c>
      <c r="B9">
        <v>10</v>
      </c>
      <c r="C9" t="s">
        <v>202</v>
      </c>
      <c r="D9">
        <v>127</v>
      </c>
      <c r="E9" t="s">
        <v>203</v>
      </c>
      <c r="F9" t="s">
        <v>22</v>
      </c>
      <c r="G9" t="s">
        <v>23</v>
      </c>
      <c r="H9">
        <v>235</v>
      </c>
      <c r="I9" t="s">
        <v>29</v>
      </c>
      <c r="J9" t="s">
        <v>26</v>
      </c>
      <c r="K9">
        <v>5</v>
      </c>
      <c r="L9">
        <v>1</v>
      </c>
      <c r="M9" t="s">
        <v>25</v>
      </c>
      <c r="N9" t="s">
        <v>26</v>
      </c>
      <c r="O9" t="s">
        <v>25</v>
      </c>
      <c r="P9" t="s">
        <v>30</v>
      </c>
      <c r="Q9">
        <v>30</v>
      </c>
      <c r="R9" t="s">
        <v>26</v>
      </c>
      <c r="S9" t="s">
        <v>27</v>
      </c>
      <c r="T9" t="s">
        <v>259</v>
      </c>
      <c r="U9" t="s">
        <v>259</v>
      </c>
    </row>
    <row r="10" spans="1:21" x14ac:dyDescent="0.35">
      <c r="A10" t="s">
        <v>38</v>
      </c>
      <c r="B10">
        <v>11</v>
      </c>
      <c r="C10" t="s">
        <v>202</v>
      </c>
      <c r="D10">
        <v>127</v>
      </c>
      <c r="E10" t="s">
        <v>203</v>
      </c>
      <c r="F10" t="s">
        <v>22</v>
      </c>
      <c r="G10" t="s">
        <v>23</v>
      </c>
      <c r="H10">
        <v>230</v>
      </c>
      <c r="I10" t="s">
        <v>29</v>
      </c>
      <c r="J10" t="s">
        <v>26</v>
      </c>
      <c r="K10">
        <v>5</v>
      </c>
      <c r="L10">
        <v>1</v>
      </c>
      <c r="M10" t="s">
        <v>25</v>
      </c>
      <c r="N10" t="s">
        <v>26</v>
      </c>
      <c r="O10" t="s">
        <v>25</v>
      </c>
      <c r="P10" t="s">
        <v>30</v>
      </c>
      <c r="Q10">
        <v>24</v>
      </c>
      <c r="R10">
        <v>313</v>
      </c>
      <c r="S10" t="s">
        <v>27</v>
      </c>
      <c r="T10" t="s">
        <v>259</v>
      </c>
      <c r="U10" t="s">
        <v>259</v>
      </c>
    </row>
    <row r="11" spans="1:21" x14ac:dyDescent="0.35">
      <c r="A11" t="s">
        <v>39</v>
      </c>
      <c r="B11">
        <v>12</v>
      </c>
      <c r="C11" t="s">
        <v>202</v>
      </c>
      <c r="D11">
        <v>127</v>
      </c>
      <c r="E11" t="s">
        <v>203</v>
      </c>
      <c r="F11" t="s">
        <v>22</v>
      </c>
      <c r="G11" t="s">
        <v>23</v>
      </c>
      <c r="H11">
        <v>110</v>
      </c>
      <c r="I11" t="s">
        <v>29</v>
      </c>
      <c r="J11" t="s">
        <v>26</v>
      </c>
      <c r="K11">
        <v>5</v>
      </c>
      <c r="L11">
        <v>1</v>
      </c>
      <c r="M11" t="s">
        <v>25</v>
      </c>
      <c r="N11" t="s">
        <v>26</v>
      </c>
      <c r="O11" t="s">
        <v>25</v>
      </c>
      <c r="P11" t="s">
        <v>30</v>
      </c>
      <c r="Q11">
        <v>30</v>
      </c>
      <c r="R11">
        <v>84</v>
      </c>
      <c r="S11" t="s">
        <v>27</v>
      </c>
      <c r="T11" t="s">
        <v>258</v>
      </c>
      <c r="U11" t="s">
        <v>258</v>
      </c>
    </row>
    <row r="12" spans="1:21" x14ac:dyDescent="0.35">
      <c r="A12" t="s">
        <v>40</v>
      </c>
      <c r="B12">
        <v>13</v>
      </c>
      <c r="C12" t="s">
        <v>202</v>
      </c>
      <c r="D12">
        <v>127</v>
      </c>
      <c r="E12" t="s">
        <v>203</v>
      </c>
      <c r="F12" t="s">
        <v>22</v>
      </c>
      <c r="G12" t="s">
        <v>23</v>
      </c>
      <c r="H12">
        <v>75</v>
      </c>
      <c r="I12" t="s">
        <v>29</v>
      </c>
      <c r="J12" t="s">
        <v>26</v>
      </c>
      <c r="K12">
        <v>5</v>
      </c>
      <c r="L12">
        <v>1</v>
      </c>
      <c r="M12" t="s">
        <v>30</v>
      </c>
      <c r="N12">
        <v>18</v>
      </c>
      <c r="O12" t="s">
        <v>25</v>
      </c>
      <c r="P12" t="s">
        <v>30</v>
      </c>
      <c r="Q12">
        <v>30</v>
      </c>
      <c r="R12">
        <v>65</v>
      </c>
      <c r="S12" t="s">
        <v>27</v>
      </c>
      <c r="T12" t="s">
        <v>258</v>
      </c>
      <c r="U12" t="s">
        <v>258</v>
      </c>
    </row>
    <row r="13" spans="1:21" x14ac:dyDescent="0.35">
      <c r="A13" t="s">
        <v>41</v>
      </c>
      <c r="B13">
        <v>15</v>
      </c>
      <c r="C13" t="s">
        <v>202</v>
      </c>
      <c r="D13">
        <v>127</v>
      </c>
      <c r="E13" t="s">
        <v>203</v>
      </c>
      <c r="F13" t="s">
        <v>22</v>
      </c>
      <c r="G13" t="s">
        <v>23</v>
      </c>
      <c r="H13">
        <v>194</v>
      </c>
      <c r="I13" t="s">
        <v>29</v>
      </c>
      <c r="J13" t="s">
        <v>26</v>
      </c>
      <c r="K13">
        <v>5</v>
      </c>
      <c r="L13">
        <v>1</v>
      </c>
      <c r="M13" t="s">
        <v>25</v>
      </c>
      <c r="N13">
        <v>18</v>
      </c>
      <c r="O13" t="s">
        <v>25</v>
      </c>
      <c r="P13" t="s">
        <v>25</v>
      </c>
      <c r="Q13">
        <v>30</v>
      </c>
      <c r="R13">
        <v>36</v>
      </c>
      <c r="S13" t="s">
        <v>27</v>
      </c>
      <c r="T13" t="s">
        <v>259</v>
      </c>
      <c r="U13" t="s">
        <v>259</v>
      </c>
    </row>
    <row r="14" spans="1:21" x14ac:dyDescent="0.35">
      <c r="A14" t="s">
        <v>42</v>
      </c>
      <c r="B14">
        <v>16</v>
      </c>
      <c r="C14" t="s">
        <v>202</v>
      </c>
      <c r="D14">
        <v>127</v>
      </c>
      <c r="E14" t="s">
        <v>203</v>
      </c>
      <c r="F14" t="s">
        <v>22</v>
      </c>
      <c r="G14" t="s">
        <v>23</v>
      </c>
      <c r="H14">
        <v>118.25</v>
      </c>
      <c r="I14" t="s">
        <v>29</v>
      </c>
      <c r="J14" t="s">
        <v>26</v>
      </c>
      <c r="K14">
        <v>5</v>
      </c>
      <c r="L14">
        <v>1</v>
      </c>
      <c r="M14" t="s">
        <v>25</v>
      </c>
      <c r="N14" t="s">
        <v>26</v>
      </c>
      <c r="O14" t="s">
        <v>25</v>
      </c>
      <c r="P14" t="s">
        <v>30</v>
      </c>
      <c r="Q14">
        <v>30</v>
      </c>
      <c r="R14">
        <v>90</v>
      </c>
      <c r="S14" t="s">
        <v>27</v>
      </c>
      <c r="T14" t="s">
        <v>259</v>
      </c>
      <c r="U14" t="s">
        <v>259</v>
      </c>
    </row>
    <row r="15" spans="1:21" x14ac:dyDescent="0.35">
      <c r="A15" t="s">
        <v>43</v>
      </c>
      <c r="B15">
        <v>17</v>
      </c>
      <c r="C15" t="s">
        <v>202</v>
      </c>
      <c r="D15">
        <v>127</v>
      </c>
      <c r="E15" t="s">
        <v>203</v>
      </c>
      <c r="F15" t="s">
        <v>22</v>
      </c>
      <c r="G15" t="s">
        <v>23</v>
      </c>
      <c r="H15">
        <v>125</v>
      </c>
      <c r="I15" t="s">
        <v>29</v>
      </c>
      <c r="J15" t="s">
        <v>26</v>
      </c>
      <c r="K15">
        <v>5</v>
      </c>
      <c r="L15">
        <v>1</v>
      </c>
      <c r="M15" t="s">
        <v>25</v>
      </c>
      <c r="N15" t="s">
        <v>26</v>
      </c>
      <c r="O15" t="s">
        <v>25</v>
      </c>
      <c r="P15" t="s">
        <v>30</v>
      </c>
      <c r="Q15">
        <v>80</v>
      </c>
      <c r="R15">
        <v>80</v>
      </c>
      <c r="S15" t="s">
        <v>25</v>
      </c>
      <c r="T15" t="s">
        <v>258</v>
      </c>
      <c r="U15" t="s">
        <v>258</v>
      </c>
    </row>
    <row r="16" spans="1:21" x14ac:dyDescent="0.35">
      <c r="A16" t="s">
        <v>44</v>
      </c>
      <c r="B16">
        <v>18</v>
      </c>
      <c r="C16" t="s">
        <v>202</v>
      </c>
      <c r="D16">
        <v>127</v>
      </c>
      <c r="E16" t="s">
        <v>203</v>
      </c>
      <c r="F16" t="s">
        <v>22</v>
      </c>
      <c r="G16" t="s">
        <v>23</v>
      </c>
      <c r="H16">
        <v>50</v>
      </c>
      <c r="I16" t="s">
        <v>29</v>
      </c>
      <c r="J16" t="s">
        <v>26</v>
      </c>
      <c r="K16">
        <v>5</v>
      </c>
      <c r="L16">
        <v>1</v>
      </c>
      <c r="M16" t="s">
        <v>25</v>
      </c>
      <c r="N16" t="s">
        <v>26</v>
      </c>
      <c r="O16" t="s">
        <v>25</v>
      </c>
      <c r="P16" t="s">
        <v>25</v>
      </c>
      <c r="Q16">
        <v>30</v>
      </c>
      <c r="R16">
        <v>50</v>
      </c>
      <c r="S16" t="s">
        <v>27</v>
      </c>
      <c r="T16" t="s">
        <v>258</v>
      </c>
      <c r="U16" t="s">
        <v>258</v>
      </c>
    </row>
    <row r="17" spans="1:21" x14ac:dyDescent="0.35">
      <c r="A17" t="s">
        <v>45</v>
      </c>
      <c r="B17">
        <v>19</v>
      </c>
      <c r="C17" t="s">
        <v>202</v>
      </c>
      <c r="D17">
        <v>127</v>
      </c>
      <c r="E17" t="s">
        <v>203</v>
      </c>
      <c r="F17" t="s">
        <v>22</v>
      </c>
      <c r="G17" t="s">
        <v>23</v>
      </c>
      <c r="H17">
        <v>81</v>
      </c>
      <c r="I17" t="s">
        <v>29</v>
      </c>
      <c r="J17" t="s">
        <v>26</v>
      </c>
      <c r="K17">
        <v>5</v>
      </c>
      <c r="L17">
        <v>1</v>
      </c>
      <c r="M17" t="s">
        <v>25</v>
      </c>
      <c r="N17" t="s">
        <v>26</v>
      </c>
      <c r="O17" t="s">
        <v>25</v>
      </c>
      <c r="P17" t="s">
        <v>30</v>
      </c>
      <c r="Q17">
        <v>36</v>
      </c>
      <c r="R17">
        <v>81</v>
      </c>
      <c r="S17" t="s">
        <v>27</v>
      </c>
      <c r="T17" t="s">
        <v>259</v>
      </c>
      <c r="U17" t="s">
        <v>259</v>
      </c>
    </row>
    <row r="18" spans="1:21" x14ac:dyDescent="0.35">
      <c r="A18" t="s">
        <v>46</v>
      </c>
      <c r="B18">
        <v>20</v>
      </c>
      <c r="C18" t="s">
        <v>202</v>
      </c>
      <c r="D18">
        <v>127</v>
      </c>
      <c r="E18" t="s">
        <v>203</v>
      </c>
      <c r="F18" t="s">
        <v>22</v>
      </c>
      <c r="G18" t="s">
        <v>23</v>
      </c>
      <c r="H18">
        <v>98</v>
      </c>
      <c r="I18" t="s">
        <v>29</v>
      </c>
      <c r="J18" t="s">
        <v>26</v>
      </c>
      <c r="K18">
        <v>5</v>
      </c>
      <c r="L18">
        <v>1</v>
      </c>
      <c r="M18" t="s">
        <v>25</v>
      </c>
      <c r="N18" t="s">
        <v>26</v>
      </c>
      <c r="O18" t="s">
        <v>25</v>
      </c>
      <c r="P18" t="s">
        <v>30</v>
      </c>
      <c r="Q18">
        <v>30</v>
      </c>
      <c r="R18">
        <v>55</v>
      </c>
      <c r="S18" t="s">
        <v>27</v>
      </c>
      <c r="T18" t="s">
        <v>259</v>
      </c>
      <c r="U18" t="s">
        <v>259</v>
      </c>
    </row>
    <row r="19" spans="1:21" x14ac:dyDescent="0.35">
      <c r="A19" t="s">
        <v>47</v>
      </c>
      <c r="B19">
        <v>21</v>
      </c>
      <c r="C19" t="s">
        <v>202</v>
      </c>
      <c r="D19">
        <v>127</v>
      </c>
      <c r="E19" t="s">
        <v>203</v>
      </c>
      <c r="F19" t="s">
        <v>22</v>
      </c>
      <c r="G19" t="s">
        <v>23</v>
      </c>
      <c r="H19">
        <v>178.75</v>
      </c>
      <c r="I19" t="s">
        <v>29</v>
      </c>
      <c r="J19" t="s">
        <v>26</v>
      </c>
      <c r="K19">
        <v>5</v>
      </c>
      <c r="L19">
        <v>1</v>
      </c>
      <c r="M19" t="s">
        <v>25</v>
      </c>
      <c r="N19" t="s">
        <v>26</v>
      </c>
      <c r="O19" t="s">
        <v>25</v>
      </c>
      <c r="P19" t="s">
        <v>30</v>
      </c>
      <c r="Q19">
        <v>28</v>
      </c>
      <c r="R19">
        <v>110</v>
      </c>
      <c r="S19" t="s">
        <v>27</v>
      </c>
      <c r="T19" t="s">
        <v>259</v>
      </c>
      <c r="U19" t="s">
        <v>258</v>
      </c>
    </row>
    <row r="20" spans="1:21" x14ac:dyDescent="0.35">
      <c r="A20" t="s">
        <v>48</v>
      </c>
      <c r="B20">
        <v>22</v>
      </c>
      <c r="C20" t="s">
        <v>202</v>
      </c>
      <c r="D20">
        <v>127</v>
      </c>
      <c r="E20" t="s">
        <v>203</v>
      </c>
      <c r="F20" t="s">
        <v>22</v>
      </c>
      <c r="G20" t="s">
        <v>23</v>
      </c>
      <c r="H20">
        <v>139.25</v>
      </c>
      <c r="I20" t="s">
        <v>29</v>
      </c>
      <c r="J20" t="s">
        <v>26</v>
      </c>
      <c r="K20">
        <v>5</v>
      </c>
      <c r="L20">
        <v>1</v>
      </c>
      <c r="M20" t="s">
        <v>25</v>
      </c>
      <c r="N20" t="s">
        <v>26</v>
      </c>
      <c r="O20" t="s">
        <v>25</v>
      </c>
      <c r="P20" t="s">
        <v>30</v>
      </c>
      <c r="Q20">
        <v>60</v>
      </c>
      <c r="R20">
        <v>200</v>
      </c>
      <c r="S20" t="s">
        <v>27</v>
      </c>
      <c r="T20" t="s">
        <v>258</v>
      </c>
      <c r="U20" t="s">
        <v>258</v>
      </c>
    </row>
    <row r="21" spans="1:21" x14ac:dyDescent="0.35">
      <c r="A21" t="s">
        <v>49</v>
      </c>
      <c r="B21">
        <v>23</v>
      </c>
      <c r="C21" t="s">
        <v>202</v>
      </c>
      <c r="D21">
        <v>127</v>
      </c>
      <c r="E21" t="s">
        <v>203</v>
      </c>
      <c r="F21" t="s">
        <v>22</v>
      </c>
      <c r="G21" t="s">
        <v>23</v>
      </c>
      <c r="H21">
        <v>152</v>
      </c>
      <c r="I21" t="s">
        <v>29</v>
      </c>
      <c r="J21" t="s">
        <v>26</v>
      </c>
      <c r="K21">
        <v>5</v>
      </c>
      <c r="L21">
        <v>1</v>
      </c>
      <c r="M21" t="s">
        <v>25</v>
      </c>
      <c r="N21" t="s">
        <v>26</v>
      </c>
      <c r="O21" t="s">
        <v>25</v>
      </c>
      <c r="P21" t="s">
        <v>25</v>
      </c>
      <c r="Q21">
        <v>50</v>
      </c>
      <c r="R21">
        <v>100</v>
      </c>
      <c r="S21" t="s">
        <v>27</v>
      </c>
      <c r="T21" t="s">
        <v>258</v>
      </c>
      <c r="U21" t="s">
        <v>25</v>
      </c>
    </row>
    <row r="22" spans="1:21" x14ac:dyDescent="0.35">
      <c r="A22" t="s">
        <v>50</v>
      </c>
      <c r="B22">
        <v>24</v>
      </c>
      <c r="C22" t="s">
        <v>202</v>
      </c>
      <c r="D22">
        <v>127</v>
      </c>
      <c r="E22" t="s">
        <v>203</v>
      </c>
      <c r="F22" t="s">
        <v>22</v>
      </c>
      <c r="G22" t="s">
        <v>23</v>
      </c>
      <c r="H22">
        <v>50</v>
      </c>
      <c r="I22" t="s">
        <v>29</v>
      </c>
      <c r="J22" t="s">
        <v>26</v>
      </c>
      <c r="K22">
        <v>5</v>
      </c>
      <c r="L22">
        <v>1</v>
      </c>
      <c r="M22" t="s">
        <v>25</v>
      </c>
      <c r="N22" t="s">
        <v>26</v>
      </c>
      <c r="O22" t="s">
        <v>30</v>
      </c>
      <c r="P22" t="s">
        <v>30</v>
      </c>
      <c r="Q22">
        <v>40</v>
      </c>
      <c r="R22">
        <v>146</v>
      </c>
      <c r="S22" t="s">
        <v>27</v>
      </c>
      <c r="T22" t="s">
        <v>259</v>
      </c>
      <c r="U22" t="s">
        <v>25</v>
      </c>
    </row>
    <row r="23" spans="1:21" x14ac:dyDescent="0.35">
      <c r="A23" t="s">
        <v>51</v>
      </c>
      <c r="B23">
        <v>25</v>
      </c>
      <c r="C23" t="s">
        <v>202</v>
      </c>
      <c r="D23">
        <v>127</v>
      </c>
      <c r="E23" t="s">
        <v>203</v>
      </c>
      <c r="F23" t="s">
        <v>22</v>
      </c>
      <c r="G23" t="s">
        <v>23</v>
      </c>
      <c r="H23">
        <v>150</v>
      </c>
      <c r="I23" t="s">
        <v>29</v>
      </c>
      <c r="J23" t="s">
        <v>26</v>
      </c>
      <c r="K23">
        <v>5</v>
      </c>
      <c r="L23">
        <v>1</v>
      </c>
      <c r="M23" t="s">
        <v>25</v>
      </c>
      <c r="N23" t="s">
        <v>26</v>
      </c>
      <c r="O23" t="s">
        <v>30</v>
      </c>
      <c r="P23" t="s">
        <v>30</v>
      </c>
      <c r="Q23">
        <v>15</v>
      </c>
      <c r="R23">
        <v>180</v>
      </c>
      <c r="S23" t="s">
        <v>31</v>
      </c>
      <c r="T23" t="s">
        <v>259</v>
      </c>
      <c r="U23" t="s">
        <v>259</v>
      </c>
    </row>
    <row r="24" spans="1:21" x14ac:dyDescent="0.35">
      <c r="A24" t="s">
        <v>52</v>
      </c>
      <c r="B24">
        <v>26</v>
      </c>
      <c r="C24" t="s">
        <v>202</v>
      </c>
      <c r="D24">
        <v>127</v>
      </c>
      <c r="E24" t="s">
        <v>203</v>
      </c>
      <c r="F24" t="s">
        <v>22</v>
      </c>
      <c r="G24" t="s">
        <v>23</v>
      </c>
      <c r="H24">
        <v>55.45</v>
      </c>
      <c r="I24" t="s">
        <v>29</v>
      </c>
      <c r="J24" t="s">
        <v>26</v>
      </c>
      <c r="K24">
        <v>5</v>
      </c>
      <c r="L24">
        <v>1</v>
      </c>
      <c r="M24" t="s">
        <v>25</v>
      </c>
      <c r="N24" t="s">
        <v>26</v>
      </c>
      <c r="O24" t="s">
        <v>30</v>
      </c>
      <c r="P24" t="s">
        <v>30</v>
      </c>
      <c r="Q24">
        <v>25</v>
      </c>
      <c r="R24">
        <v>29.8</v>
      </c>
      <c r="S24" t="s">
        <v>27</v>
      </c>
      <c r="T24" t="s">
        <v>259</v>
      </c>
      <c r="U24" t="s">
        <v>25</v>
      </c>
    </row>
    <row r="25" spans="1:21" x14ac:dyDescent="0.35">
      <c r="A25" t="s">
        <v>53</v>
      </c>
      <c r="B25">
        <v>27</v>
      </c>
      <c r="C25" t="s">
        <v>202</v>
      </c>
      <c r="D25">
        <v>127</v>
      </c>
      <c r="E25" t="s">
        <v>203</v>
      </c>
      <c r="F25" t="s">
        <v>22</v>
      </c>
      <c r="G25" t="s">
        <v>23</v>
      </c>
      <c r="H25">
        <v>138.25</v>
      </c>
      <c r="I25" t="s">
        <v>29</v>
      </c>
      <c r="J25" t="s">
        <v>26</v>
      </c>
      <c r="K25">
        <v>5</v>
      </c>
      <c r="L25">
        <v>1</v>
      </c>
      <c r="M25" t="s">
        <v>25</v>
      </c>
      <c r="N25" t="s">
        <v>26</v>
      </c>
      <c r="O25" t="s">
        <v>25</v>
      </c>
      <c r="P25" t="s">
        <v>30</v>
      </c>
      <c r="Q25">
        <v>0</v>
      </c>
      <c r="R25">
        <v>85</v>
      </c>
      <c r="S25" t="s">
        <v>27</v>
      </c>
      <c r="T25" t="s">
        <v>259</v>
      </c>
      <c r="U25" t="s">
        <v>259</v>
      </c>
    </row>
    <row r="26" spans="1:21" x14ac:dyDescent="0.35">
      <c r="A26" t="s">
        <v>54</v>
      </c>
      <c r="B26">
        <v>28</v>
      </c>
      <c r="C26" t="s">
        <v>202</v>
      </c>
      <c r="D26">
        <v>127</v>
      </c>
      <c r="E26" t="s">
        <v>203</v>
      </c>
      <c r="F26" t="s">
        <v>22</v>
      </c>
      <c r="G26" t="s">
        <v>23</v>
      </c>
      <c r="H26">
        <v>175</v>
      </c>
      <c r="I26" t="s">
        <v>29</v>
      </c>
      <c r="J26" t="s">
        <v>26</v>
      </c>
      <c r="K26">
        <v>5</v>
      </c>
      <c r="L26">
        <v>1</v>
      </c>
      <c r="M26" t="s">
        <v>25</v>
      </c>
      <c r="N26" t="s">
        <v>26</v>
      </c>
      <c r="O26" t="s">
        <v>25</v>
      </c>
      <c r="P26" t="s">
        <v>30</v>
      </c>
      <c r="Q26">
        <v>40</v>
      </c>
      <c r="R26">
        <v>100</v>
      </c>
      <c r="S26" t="s">
        <v>27</v>
      </c>
      <c r="T26" t="s">
        <v>258</v>
      </c>
      <c r="U26" t="s">
        <v>25</v>
      </c>
    </row>
    <row r="27" spans="1:21" x14ac:dyDescent="0.35">
      <c r="A27" t="s">
        <v>55</v>
      </c>
      <c r="B27">
        <v>29</v>
      </c>
      <c r="C27" t="s">
        <v>202</v>
      </c>
      <c r="D27">
        <v>127</v>
      </c>
      <c r="E27" t="s">
        <v>203</v>
      </c>
      <c r="F27" t="s">
        <v>22</v>
      </c>
      <c r="G27" t="s">
        <v>23</v>
      </c>
      <c r="H27">
        <v>150</v>
      </c>
      <c r="I27" t="s">
        <v>29</v>
      </c>
      <c r="J27" t="s">
        <v>26</v>
      </c>
      <c r="K27">
        <v>5</v>
      </c>
      <c r="L27">
        <v>1</v>
      </c>
      <c r="M27" t="s">
        <v>25</v>
      </c>
      <c r="N27" t="s">
        <v>26</v>
      </c>
      <c r="O27" t="s">
        <v>25</v>
      </c>
      <c r="P27" t="s">
        <v>30</v>
      </c>
      <c r="Q27">
        <v>0</v>
      </c>
      <c r="R27">
        <v>60</v>
      </c>
      <c r="S27" t="s">
        <v>31</v>
      </c>
      <c r="T27" t="s">
        <v>258</v>
      </c>
      <c r="U27" t="s">
        <v>258</v>
      </c>
    </row>
    <row r="28" spans="1:21" x14ac:dyDescent="0.35">
      <c r="A28" t="s">
        <v>56</v>
      </c>
      <c r="B28">
        <v>30</v>
      </c>
      <c r="C28" t="s">
        <v>202</v>
      </c>
      <c r="D28">
        <v>127</v>
      </c>
      <c r="E28" t="s">
        <v>203</v>
      </c>
      <c r="F28" t="s">
        <v>22</v>
      </c>
      <c r="G28" t="s">
        <v>23</v>
      </c>
      <c r="H28">
        <v>105</v>
      </c>
      <c r="I28" t="s">
        <v>29</v>
      </c>
      <c r="J28" t="s">
        <v>26</v>
      </c>
      <c r="K28">
        <v>5</v>
      </c>
      <c r="L28">
        <v>1</v>
      </c>
      <c r="M28" t="s">
        <v>25</v>
      </c>
      <c r="N28" t="s">
        <v>26</v>
      </c>
      <c r="O28" t="s">
        <v>25</v>
      </c>
      <c r="P28" t="s">
        <v>25</v>
      </c>
      <c r="Q28">
        <v>24</v>
      </c>
      <c r="R28">
        <v>50</v>
      </c>
      <c r="S28" t="s">
        <v>27</v>
      </c>
      <c r="T28" t="s">
        <v>259</v>
      </c>
      <c r="U28" t="s">
        <v>259</v>
      </c>
    </row>
    <row r="29" spans="1:21" x14ac:dyDescent="0.35">
      <c r="A29" t="s">
        <v>57</v>
      </c>
      <c r="B29">
        <v>31</v>
      </c>
      <c r="C29" t="s">
        <v>202</v>
      </c>
      <c r="D29">
        <v>127</v>
      </c>
      <c r="E29" t="s">
        <v>203</v>
      </c>
      <c r="F29" t="s">
        <v>22</v>
      </c>
      <c r="G29" t="s">
        <v>23</v>
      </c>
      <c r="H29">
        <v>113.25</v>
      </c>
      <c r="I29" t="s">
        <v>29</v>
      </c>
      <c r="J29" t="s">
        <v>26</v>
      </c>
      <c r="K29">
        <v>5</v>
      </c>
      <c r="L29">
        <v>1</v>
      </c>
      <c r="M29" t="s">
        <v>25</v>
      </c>
      <c r="N29">
        <v>19</v>
      </c>
      <c r="O29" t="s">
        <v>25</v>
      </c>
      <c r="P29" t="s">
        <v>30</v>
      </c>
      <c r="Q29">
        <v>40</v>
      </c>
      <c r="R29">
        <v>68</v>
      </c>
      <c r="S29" t="s">
        <v>27</v>
      </c>
      <c r="T29" t="s">
        <v>259</v>
      </c>
      <c r="U29" t="s">
        <v>259</v>
      </c>
    </row>
    <row r="30" spans="1:21" x14ac:dyDescent="0.35">
      <c r="A30" t="s">
        <v>58</v>
      </c>
      <c r="B30">
        <v>32</v>
      </c>
      <c r="C30" t="s">
        <v>202</v>
      </c>
      <c r="D30">
        <v>127</v>
      </c>
      <c r="E30" t="s">
        <v>203</v>
      </c>
      <c r="F30" t="s">
        <v>22</v>
      </c>
      <c r="G30" t="s">
        <v>23</v>
      </c>
      <c r="H30">
        <v>240</v>
      </c>
      <c r="I30" t="s">
        <v>29</v>
      </c>
      <c r="J30" t="s">
        <v>26</v>
      </c>
      <c r="K30">
        <v>5</v>
      </c>
      <c r="L30">
        <v>1</v>
      </c>
      <c r="M30" t="s">
        <v>25</v>
      </c>
      <c r="N30" t="s">
        <v>26</v>
      </c>
      <c r="O30" t="s">
        <v>25</v>
      </c>
      <c r="P30" t="s">
        <v>30</v>
      </c>
      <c r="Q30">
        <v>45</v>
      </c>
      <c r="R30">
        <v>300</v>
      </c>
      <c r="S30" t="s">
        <v>27</v>
      </c>
      <c r="T30" t="s">
        <v>259</v>
      </c>
      <c r="U30" t="s">
        <v>259</v>
      </c>
    </row>
    <row r="31" spans="1:21" x14ac:dyDescent="0.35">
      <c r="A31" t="s">
        <v>59</v>
      </c>
      <c r="B31">
        <v>33</v>
      </c>
      <c r="C31" t="s">
        <v>202</v>
      </c>
      <c r="D31">
        <v>127</v>
      </c>
      <c r="E31" t="s">
        <v>203</v>
      </c>
      <c r="F31" t="s">
        <v>22</v>
      </c>
      <c r="G31" t="s">
        <v>23</v>
      </c>
      <c r="H31">
        <v>148.25</v>
      </c>
      <c r="I31" t="s">
        <v>29</v>
      </c>
      <c r="J31" t="s">
        <v>26</v>
      </c>
      <c r="K31">
        <v>5</v>
      </c>
      <c r="L31">
        <v>1</v>
      </c>
      <c r="M31" t="s">
        <v>25</v>
      </c>
      <c r="N31" t="s">
        <v>26</v>
      </c>
      <c r="O31" t="s">
        <v>25</v>
      </c>
      <c r="P31" t="s">
        <v>30</v>
      </c>
      <c r="Q31">
        <v>30</v>
      </c>
      <c r="R31">
        <v>100</v>
      </c>
      <c r="S31" t="s">
        <v>25</v>
      </c>
      <c r="T31" t="s">
        <v>259</v>
      </c>
      <c r="U31" t="s">
        <v>259</v>
      </c>
    </row>
    <row r="32" spans="1:21" x14ac:dyDescent="0.35">
      <c r="A32" t="s">
        <v>60</v>
      </c>
      <c r="B32">
        <v>34</v>
      </c>
      <c r="C32" t="s">
        <v>202</v>
      </c>
      <c r="D32">
        <v>127</v>
      </c>
      <c r="E32" t="s">
        <v>203</v>
      </c>
      <c r="F32" t="s">
        <v>22</v>
      </c>
      <c r="G32" t="s">
        <v>23</v>
      </c>
      <c r="H32">
        <v>278.75</v>
      </c>
      <c r="I32" t="s">
        <v>29</v>
      </c>
      <c r="J32" t="s">
        <v>26</v>
      </c>
      <c r="K32">
        <v>5</v>
      </c>
      <c r="L32">
        <v>1</v>
      </c>
      <c r="M32" t="s">
        <v>25</v>
      </c>
      <c r="N32">
        <v>18</v>
      </c>
      <c r="O32" t="s">
        <v>30</v>
      </c>
      <c r="P32" t="s">
        <v>25</v>
      </c>
      <c r="Q32">
        <v>30</v>
      </c>
      <c r="R32">
        <v>160</v>
      </c>
      <c r="S32" t="s">
        <v>27</v>
      </c>
      <c r="T32" t="s">
        <v>258</v>
      </c>
      <c r="U32" t="s">
        <v>25</v>
      </c>
    </row>
    <row r="33" spans="1:21" x14ac:dyDescent="0.35">
      <c r="A33" t="s">
        <v>61</v>
      </c>
      <c r="B33">
        <v>35</v>
      </c>
      <c r="C33" t="s">
        <v>202</v>
      </c>
      <c r="D33">
        <v>127</v>
      </c>
      <c r="E33" t="s">
        <v>203</v>
      </c>
      <c r="F33" t="s">
        <v>22</v>
      </c>
      <c r="G33" t="s">
        <v>23</v>
      </c>
      <c r="H33">
        <v>144</v>
      </c>
      <c r="I33" t="s">
        <v>29</v>
      </c>
      <c r="J33" t="s">
        <v>26</v>
      </c>
      <c r="K33">
        <v>5</v>
      </c>
      <c r="L33">
        <v>1</v>
      </c>
      <c r="M33" t="s">
        <v>25</v>
      </c>
      <c r="N33" t="s">
        <v>26</v>
      </c>
      <c r="O33" t="s">
        <v>25</v>
      </c>
      <c r="P33" t="s">
        <v>30</v>
      </c>
      <c r="Q33">
        <v>50</v>
      </c>
      <c r="R33">
        <v>110</v>
      </c>
      <c r="S33" t="s">
        <v>27</v>
      </c>
      <c r="T33" t="s">
        <v>259</v>
      </c>
      <c r="U33" t="s">
        <v>259</v>
      </c>
    </row>
    <row r="34" spans="1:21" x14ac:dyDescent="0.35">
      <c r="A34" t="s">
        <v>62</v>
      </c>
      <c r="B34">
        <v>36</v>
      </c>
      <c r="C34" t="s">
        <v>202</v>
      </c>
      <c r="D34">
        <v>127</v>
      </c>
      <c r="E34" t="s">
        <v>203</v>
      </c>
      <c r="F34" t="s">
        <v>22</v>
      </c>
      <c r="G34" t="s">
        <v>23</v>
      </c>
      <c r="H34">
        <v>85</v>
      </c>
      <c r="I34" t="s">
        <v>29</v>
      </c>
      <c r="J34" t="s">
        <v>26</v>
      </c>
      <c r="K34">
        <v>5</v>
      </c>
      <c r="L34">
        <v>1</v>
      </c>
      <c r="M34" t="s">
        <v>25</v>
      </c>
      <c r="N34" t="s">
        <v>26</v>
      </c>
      <c r="O34" t="s">
        <v>30</v>
      </c>
      <c r="P34" t="s">
        <v>30</v>
      </c>
      <c r="Q34">
        <v>0</v>
      </c>
      <c r="R34">
        <v>23</v>
      </c>
      <c r="S34" t="s">
        <v>27</v>
      </c>
      <c r="T34" t="s">
        <v>185</v>
      </c>
      <c r="U34" t="s">
        <v>25</v>
      </c>
    </row>
    <row r="35" spans="1:21" x14ac:dyDescent="0.35">
      <c r="A35" t="s">
        <v>63</v>
      </c>
      <c r="B35">
        <v>37</v>
      </c>
      <c r="C35" t="s">
        <v>202</v>
      </c>
      <c r="D35">
        <v>127</v>
      </c>
      <c r="E35" t="s">
        <v>203</v>
      </c>
      <c r="F35" t="s">
        <v>22</v>
      </c>
      <c r="G35" t="s">
        <v>23</v>
      </c>
      <c r="H35">
        <v>25</v>
      </c>
      <c r="I35" t="s">
        <v>29</v>
      </c>
      <c r="J35" t="s">
        <v>26</v>
      </c>
      <c r="K35">
        <v>5</v>
      </c>
      <c r="L35">
        <v>1</v>
      </c>
      <c r="M35" t="s">
        <v>25</v>
      </c>
      <c r="N35" t="s">
        <v>26</v>
      </c>
      <c r="O35" t="s">
        <v>25</v>
      </c>
      <c r="P35" t="s">
        <v>25</v>
      </c>
      <c r="Q35">
        <v>0</v>
      </c>
      <c r="R35">
        <v>25</v>
      </c>
      <c r="S35" t="s">
        <v>27</v>
      </c>
      <c r="T35" t="s">
        <v>259</v>
      </c>
      <c r="U35" t="s">
        <v>25</v>
      </c>
    </row>
    <row r="36" spans="1:21" x14ac:dyDescent="0.35">
      <c r="A36" t="s">
        <v>64</v>
      </c>
      <c r="B36">
        <v>38</v>
      </c>
      <c r="C36" t="s">
        <v>202</v>
      </c>
      <c r="D36">
        <v>127</v>
      </c>
      <c r="E36" t="s">
        <v>203</v>
      </c>
      <c r="F36" t="s">
        <v>22</v>
      </c>
      <c r="G36" t="s">
        <v>23</v>
      </c>
      <c r="H36">
        <v>166.25</v>
      </c>
      <c r="I36" t="s">
        <v>29</v>
      </c>
      <c r="J36" t="s">
        <v>26</v>
      </c>
      <c r="K36">
        <v>5</v>
      </c>
      <c r="L36">
        <v>1</v>
      </c>
      <c r="M36" t="s">
        <v>25</v>
      </c>
      <c r="N36" t="s">
        <v>26</v>
      </c>
      <c r="O36" t="s">
        <v>25</v>
      </c>
      <c r="P36" t="s">
        <v>25</v>
      </c>
      <c r="Q36">
        <v>12</v>
      </c>
      <c r="R36">
        <v>440</v>
      </c>
      <c r="S36" t="s">
        <v>27</v>
      </c>
      <c r="T36" t="s">
        <v>259</v>
      </c>
      <c r="U36" t="s">
        <v>259</v>
      </c>
    </row>
    <row r="37" spans="1:21" x14ac:dyDescent="0.35">
      <c r="A37" t="s">
        <v>65</v>
      </c>
      <c r="B37">
        <v>39</v>
      </c>
      <c r="C37" t="s">
        <v>202</v>
      </c>
      <c r="D37">
        <v>127</v>
      </c>
      <c r="E37" t="s">
        <v>203</v>
      </c>
      <c r="F37" t="s">
        <v>22</v>
      </c>
      <c r="G37" t="s">
        <v>23</v>
      </c>
      <c r="H37">
        <v>150</v>
      </c>
      <c r="I37" t="s">
        <v>29</v>
      </c>
      <c r="J37" t="s">
        <v>26</v>
      </c>
      <c r="K37">
        <v>5</v>
      </c>
      <c r="L37">
        <v>1</v>
      </c>
      <c r="M37" t="s">
        <v>25</v>
      </c>
      <c r="N37" t="s">
        <v>26</v>
      </c>
      <c r="O37" t="s">
        <v>30</v>
      </c>
      <c r="P37" t="s">
        <v>25</v>
      </c>
      <c r="Q37">
        <v>24</v>
      </c>
      <c r="R37">
        <v>138.5</v>
      </c>
      <c r="S37" t="s">
        <v>31</v>
      </c>
      <c r="T37" t="s">
        <v>258</v>
      </c>
      <c r="U37" t="s">
        <v>258</v>
      </c>
    </row>
    <row r="38" spans="1:21" x14ac:dyDescent="0.35">
      <c r="A38" t="s">
        <v>66</v>
      </c>
      <c r="B38">
        <v>40</v>
      </c>
      <c r="C38" t="s">
        <v>202</v>
      </c>
      <c r="D38">
        <v>127</v>
      </c>
      <c r="E38" t="s">
        <v>203</v>
      </c>
      <c r="F38" t="s">
        <v>22</v>
      </c>
      <c r="G38" t="s">
        <v>23</v>
      </c>
      <c r="H38">
        <v>70</v>
      </c>
      <c r="I38" t="s">
        <v>29</v>
      </c>
      <c r="J38" t="s">
        <v>26</v>
      </c>
      <c r="K38">
        <v>5</v>
      </c>
      <c r="L38">
        <v>1</v>
      </c>
      <c r="M38" t="s">
        <v>25</v>
      </c>
      <c r="N38" t="s">
        <v>26</v>
      </c>
      <c r="O38" t="s">
        <v>25</v>
      </c>
      <c r="P38" t="s">
        <v>30</v>
      </c>
      <c r="Q38">
        <v>8</v>
      </c>
      <c r="R38">
        <v>45</v>
      </c>
      <c r="S38" t="s">
        <v>27</v>
      </c>
      <c r="T38" t="s">
        <v>259</v>
      </c>
      <c r="U38" t="s">
        <v>258</v>
      </c>
    </row>
    <row r="39" spans="1:21" x14ac:dyDescent="0.35">
      <c r="A39" t="s">
        <v>67</v>
      </c>
      <c r="B39">
        <v>41</v>
      </c>
      <c r="C39" t="s">
        <v>202</v>
      </c>
      <c r="D39">
        <v>127</v>
      </c>
      <c r="E39" t="s">
        <v>203</v>
      </c>
      <c r="F39" t="s">
        <v>22</v>
      </c>
      <c r="G39" t="s">
        <v>23</v>
      </c>
      <c r="H39">
        <v>208</v>
      </c>
      <c r="I39" t="s">
        <v>29</v>
      </c>
      <c r="J39" t="s">
        <v>26</v>
      </c>
      <c r="K39">
        <v>5</v>
      </c>
      <c r="L39">
        <v>1</v>
      </c>
      <c r="M39" t="s">
        <v>25</v>
      </c>
      <c r="N39" t="s">
        <v>26</v>
      </c>
      <c r="O39" t="s">
        <v>30</v>
      </c>
      <c r="P39" t="s">
        <v>25</v>
      </c>
      <c r="Q39" s="8">
        <v>0</v>
      </c>
      <c r="R39">
        <v>105</v>
      </c>
      <c r="S39" t="s">
        <v>27</v>
      </c>
      <c r="T39" t="s">
        <v>259</v>
      </c>
      <c r="U39" t="s">
        <v>259</v>
      </c>
    </row>
    <row r="40" spans="1:21" x14ac:dyDescent="0.35">
      <c r="A40" t="s">
        <v>68</v>
      </c>
      <c r="B40">
        <v>42</v>
      </c>
      <c r="C40" t="s">
        <v>202</v>
      </c>
      <c r="D40">
        <v>127</v>
      </c>
      <c r="E40" t="s">
        <v>203</v>
      </c>
      <c r="F40" t="s">
        <v>22</v>
      </c>
      <c r="G40" t="s">
        <v>23</v>
      </c>
      <c r="H40">
        <v>100</v>
      </c>
      <c r="I40" t="s">
        <v>29</v>
      </c>
      <c r="J40" t="s">
        <v>26</v>
      </c>
      <c r="K40">
        <v>5</v>
      </c>
      <c r="L40">
        <v>1</v>
      </c>
      <c r="M40" t="s">
        <v>25</v>
      </c>
      <c r="N40" t="s">
        <v>26</v>
      </c>
      <c r="O40" t="s">
        <v>30</v>
      </c>
      <c r="P40" t="s">
        <v>25</v>
      </c>
      <c r="Q40">
        <v>30</v>
      </c>
      <c r="R40">
        <v>81</v>
      </c>
      <c r="S40" t="s">
        <v>27</v>
      </c>
      <c r="T40" t="s">
        <v>258</v>
      </c>
      <c r="U40" t="s">
        <v>258</v>
      </c>
    </row>
    <row r="41" spans="1:21" x14ac:dyDescent="0.35">
      <c r="A41" t="s">
        <v>69</v>
      </c>
      <c r="B41">
        <v>44</v>
      </c>
      <c r="C41" t="s">
        <v>202</v>
      </c>
      <c r="D41">
        <v>127</v>
      </c>
      <c r="E41" t="s">
        <v>203</v>
      </c>
      <c r="F41" t="s">
        <v>22</v>
      </c>
      <c r="G41" t="s">
        <v>23</v>
      </c>
      <c r="H41">
        <v>145</v>
      </c>
      <c r="I41" t="s">
        <v>29</v>
      </c>
      <c r="J41" t="s">
        <v>26</v>
      </c>
      <c r="K41">
        <v>5</v>
      </c>
      <c r="L41">
        <v>1</v>
      </c>
      <c r="M41" t="s">
        <v>25</v>
      </c>
      <c r="N41" t="s">
        <v>26</v>
      </c>
      <c r="O41" t="s">
        <v>30</v>
      </c>
      <c r="P41" t="s">
        <v>30</v>
      </c>
      <c r="Q41">
        <v>10</v>
      </c>
      <c r="R41">
        <v>145</v>
      </c>
      <c r="S41" t="s">
        <v>27</v>
      </c>
      <c r="T41" t="s">
        <v>259</v>
      </c>
      <c r="U41" t="s">
        <v>259</v>
      </c>
    </row>
    <row r="42" spans="1:21" x14ac:dyDescent="0.35">
      <c r="A42" t="s">
        <v>70</v>
      </c>
      <c r="B42">
        <v>45</v>
      </c>
      <c r="C42" t="s">
        <v>202</v>
      </c>
      <c r="D42">
        <v>127</v>
      </c>
      <c r="E42" t="s">
        <v>203</v>
      </c>
      <c r="F42" t="s">
        <v>22</v>
      </c>
      <c r="G42" t="s">
        <v>23</v>
      </c>
      <c r="H42">
        <v>30</v>
      </c>
      <c r="I42" t="s">
        <v>29</v>
      </c>
      <c r="J42" t="s">
        <v>26</v>
      </c>
      <c r="K42">
        <v>5</v>
      </c>
      <c r="L42">
        <v>1</v>
      </c>
      <c r="M42" t="s">
        <v>25</v>
      </c>
      <c r="N42" t="s">
        <v>26</v>
      </c>
      <c r="O42" t="s">
        <v>30</v>
      </c>
      <c r="P42" t="s">
        <v>30</v>
      </c>
      <c r="Q42">
        <v>20</v>
      </c>
      <c r="R42">
        <v>105</v>
      </c>
      <c r="S42" t="s">
        <v>27</v>
      </c>
      <c r="T42" t="s">
        <v>258</v>
      </c>
      <c r="U42" t="s">
        <v>258</v>
      </c>
    </row>
    <row r="43" spans="1:21" x14ac:dyDescent="0.35">
      <c r="A43" t="s">
        <v>71</v>
      </c>
      <c r="B43">
        <v>46</v>
      </c>
      <c r="C43" t="s">
        <v>202</v>
      </c>
      <c r="D43">
        <v>127</v>
      </c>
      <c r="E43" t="s">
        <v>203</v>
      </c>
      <c r="F43" t="s">
        <v>22</v>
      </c>
      <c r="G43" t="s">
        <v>23</v>
      </c>
      <c r="H43">
        <v>100</v>
      </c>
      <c r="I43" t="s">
        <v>29</v>
      </c>
      <c r="J43" t="s">
        <v>26</v>
      </c>
      <c r="K43">
        <v>5</v>
      </c>
      <c r="L43">
        <v>1</v>
      </c>
      <c r="M43" t="s">
        <v>25</v>
      </c>
      <c r="N43" t="s">
        <v>26</v>
      </c>
      <c r="O43" t="s">
        <v>25</v>
      </c>
      <c r="P43" t="s">
        <v>25</v>
      </c>
      <c r="Q43">
        <v>0</v>
      </c>
      <c r="R43">
        <v>100</v>
      </c>
      <c r="S43" t="s">
        <v>27</v>
      </c>
      <c r="T43" t="s">
        <v>259</v>
      </c>
      <c r="U43" t="s">
        <v>259</v>
      </c>
    </row>
    <row r="44" spans="1:21" x14ac:dyDescent="0.35">
      <c r="A44" t="s">
        <v>72</v>
      </c>
      <c r="B44">
        <v>47</v>
      </c>
      <c r="C44" t="s">
        <v>202</v>
      </c>
      <c r="D44">
        <v>127</v>
      </c>
      <c r="E44" t="s">
        <v>203</v>
      </c>
      <c r="F44" t="s">
        <v>22</v>
      </c>
      <c r="G44" t="s">
        <v>23</v>
      </c>
      <c r="H44">
        <v>39.15</v>
      </c>
      <c r="I44" t="s">
        <v>29</v>
      </c>
      <c r="J44" t="s">
        <v>26</v>
      </c>
      <c r="K44">
        <v>5</v>
      </c>
      <c r="L44">
        <v>1</v>
      </c>
      <c r="M44" t="s">
        <v>30</v>
      </c>
      <c r="N44" t="s">
        <v>26</v>
      </c>
      <c r="O44" t="s">
        <v>25</v>
      </c>
      <c r="P44" t="s">
        <v>25</v>
      </c>
      <c r="Q44">
        <v>0</v>
      </c>
      <c r="R44">
        <v>110</v>
      </c>
      <c r="S44" t="s">
        <v>27</v>
      </c>
      <c r="T44" t="s">
        <v>258</v>
      </c>
      <c r="U44" t="s">
        <v>258</v>
      </c>
    </row>
    <row r="45" spans="1:21" x14ac:dyDescent="0.35">
      <c r="A45" t="s">
        <v>73</v>
      </c>
      <c r="B45">
        <v>48</v>
      </c>
      <c r="C45" t="s">
        <v>202</v>
      </c>
      <c r="D45">
        <v>127</v>
      </c>
      <c r="E45" t="s">
        <v>203</v>
      </c>
      <c r="F45" t="s">
        <v>22</v>
      </c>
      <c r="G45" t="s">
        <v>23</v>
      </c>
      <c r="H45">
        <v>100</v>
      </c>
      <c r="I45" t="s">
        <v>29</v>
      </c>
      <c r="J45" t="s">
        <v>26</v>
      </c>
      <c r="K45">
        <v>5</v>
      </c>
      <c r="L45">
        <v>2</v>
      </c>
      <c r="M45" t="s">
        <v>25</v>
      </c>
      <c r="N45" t="s">
        <v>26</v>
      </c>
      <c r="O45" t="s">
        <v>25</v>
      </c>
      <c r="P45" t="s">
        <v>25</v>
      </c>
      <c r="Q45">
        <v>20</v>
      </c>
      <c r="R45">
        <v>50</v>
      </c>
      <c r="S45" t="s">
        <v>27</v>
      </c>
      <c r="T45" t="s">
        <v>258</v>
      </c>
      <c r="U45" t="s">
        <v>258</v>
      </c>
    </row>
    <row r="46" spans="1:21" x14ac:dyDescent="0.35">
      <c r="A46" t="s">
        <v>74</v>
      </c>
      <c r="B46">
        <v>49</v>
      </c>
      <c r="C46" t="s">
        <v>202</v>
      </c>
      <c r="D46">
        <v>127</v>
      </c>
      <c r="E46" t="s">
        <v>203</v>
      </c>
      <c r="F46" t="s">
        <v>22</v>
      </c>
      <c r="G46" t="s">
        <v>23</v>
      </c>
      <c r="H46">
        <v>130</v>
      </c>
      <c r="I46" t="s">
        <v>29</v>
      </c>
      <c r="J46" t="s">
        <v>26</v>
      </c>
      <c r="K46">
        <v>5</v>
      </c>
      <c r="L46">
        <v>1</v>
      </c>
      <c r="M46" t="s">
        <v>25</v>
      </c>
      <c r="N46" t="s">
        <v>26</v>
      </c>
      <c r="O46" t="s">
        <v>25</v>
      </c>
      <c r="P46" t="s">
        <v>25</v>
      </c>
      <c r="Q46">
        <v>30</v>
      </c>
      <c r="R46">
        <v>78</v>
      </c>
      <c r="S46" t="s">
        <v>27</v>
      </c>
      <c r="T46" t="s">
        <v>259</v>
      </c>
      <c r="U46" t="s">
        <v>259</v>
      </c>
    </row>
    <row r="47" spans="1:21" x14ac:dyDescent="0.35">
      <c r="A47" t="s">
        <v>75</v>
      </c>
      <c r="B47">
        <v>50</v>
      </c>
      <c r="C47" t="s">
        <v>202</v>
      </c>
      <c r="D47">
        <v>127</v>
      </c>
      <c r="E47" t="s">
        <v>203</v>
      </c>
      <c r="F47" t="s">
        <v>22</v>
      </c>
      <c r="G47" t="s">
        <v>23</v>
      </c>
      <c r="H47">
        <v>100</v>
      </c>
      <c r="I47" t="s">
        <v>29</v>
      </c>
      <c r="J47" t="s">
        <v>26</v>
      </c>
      <c r="K47">
        <v>5</v>
      </c>
      <c r="L47">
        <v>1</v>
      </c>
      <c r="M47" t="s">
        <v>25</v>
      </c>
      <c r="N47" t="s">
        <v>26</v>
      </c>
      <c r="O47" t="s">
        <v>25</v>
      </c>
      <c r="P47" t="s">
        <v>30</v>
      </c>
      <c r="Q47">
        <v>75</v>
      </c>
      <c r="R47">
        <v>125</v>
      </c>
      <c r="S47" t="s">
        <v>27</v>
      </c>
      <c r="T47" t="s">
        <v>259</v>
      </c>
      <c r="U47" t="s">
        <v>259</v>
      </c>
    </row>
    <row r="48" spans="1:21" x14ac:dyDescent="0.35">
      <c r="A48" t="s">
        <v>76</v>
      </c>
      <c r="B48">
        <v>51</v>
      </c>
      <c r="C48" t="s">
        <v>202</v>
      </c>
      <c r="D48">
        <v>127</v>
      </c>
      <c r="E48" t="s">
        <v>203</v>
      </c>
      <c r="F48" t="s">
        <v>22</v>
      </c>
      <c r="G48" t="s">
        <v>23</v>
      </c>
      <c r="H48">
        <v>125</v>
      </c>
      <c r="I48" t="s">
        <v>29</v>
      </c>
      <c r="J48" t="s">
        <v>26</v>
      </c>
      <c r="K48">
        <v>5</v>
      </c>
      <c r="L48">
        <v>1</v>
      </c>
      <c r="M48" t="s">
        <v>25</v>
      </c>
      <c r="N48" t="s">
        <v>26</v>
      </c>
      <c r="O48" t="s">
        <v>25</v>
      </c>
      <c r="P48" t="s">
        <v>25</v>
      </c>
      <c r="Q48">
        <v>40</v>
      </c>
      <c r="R48">
        <v>80</v>
      </c>
      <c r="S48" t="s">
        <v>27</v>
      </c>
      <c r="T48" t="s">
        <v>258</v>
      </c>
      <c r="U48" t="s">
        <v>258</v>
      </c>
    </row>
    <row r="49" spans="1:21" x14ac:dyDescent="0.35">
      <c r="A49" t="s">
        <v>77</v>
      </c>
      <c r="B49">
        <v>53</v>
      </c>
      <c r="C49" t="s">
        <v>202</v>
      </c>
      <c r="D49">
        <v>127</v>
      </c>
      <c r="E49" t="s">
        <v>203</v>
      </c>
      <c r="F49" t="s">
        <v>22</v>
      </c>
      <c r="G49" t="s">
        <v>23</v>
      </c>
      <c r="H49">
        <v>125</v>
      </c>
      <c r="I49" t="s">
        <v>29</v>
      </c>
      <c r="J49" t="s">
        <v>26</v>
      </c>
      <c r="K49">
        <v>5</v>
      </c>
      <c r="L49">
        <v>1</v>
      </c>
      <c r="M49" t="s">
        <v>25</v>
      </c>
      <c r="N49" t="s">
        <v>26</v>
      </c>
      <c r="O49" t="s">
        <v>25</v>
      </c>
      <c r="P49" t="s">
        <v>25</v>
      </c>
      <c r="Q49">
        <v>30</v>
      </c>
      <c r="R49">
        <v>125</v>
      </c>
      <c r="S49" t="s">
        <v>31</v>
      </c>
      <c r="T49" t="s">
        <v>259</v>
      </c>
      <c r="U49" t="s">
        <v>259</v>
      </c>
    </row>
    <row r="50" spans="1:21" x14ac:dyDescent="0.35">
      <c r="A50" t="s">
        <v>79</v>
      </c>
      <c r="B50">
        <v>54</v>
      </c>
      <c r="C50" t="s">
        <v>202</v>
      </c>
      <c r="D50">
        <v>127</v>
      </c>
      <c r="E50" t="s">
        <v>203</v>
      </c>
      <c r="F50" t="s">
        <v>22</v>
      </c>
      <c r="G50" t="s">
        <v>23</v>
      </c>
      <c r="H50">
        <v>35</v>
      </c>
      <c r="I50" t="s">
        <v>29</v>
      </c>
      <c r="J50" t="s">
        <v>26</v>
      </c>
      <c r="K50">
        <v>5</v>
      </c>
      <c r="L50">
        <v>1</v>
      </c>
      <c r="M50" t="s">
        <v>25</v>
      </c>
      <c r="N50">
        <v>18</v>
      </c>
      <c r="O50" t="s">
        <v>30</v>
      </c>
      <c r="P50" t="s">
        <v>30</v>
      </c>
      <c r="Q50">
        <v>24</v>
      </c>
      <c r="R50">
        <v>35</v>
      </c>
      <c r="S50" t="s">
        <v>27</v>
      </c>
      <c r="T50" t="s">
        <v>259</v>
      </c>
      <c r="U50" t="s">
        <v>259</v>
      </c>
    </row>
    <row r="51" spans="1:21" x14ac:dyDescent="0.35">
      <c r="A51" t="s">
        <v>80</v>
      </c>
      <c r="B51">
        <v>55</v>
      </c>
      <c r="C51" t="s">
        <v>202</v>
      </c>
      <c r="D51">
        <v>127</v>
      </c>
      <c r="E51" t="s">
        <v>203</v>
      </c>
      <c r="F51" t="s">
        <v>22</v>
      </c>
      <c r="G51" t="s">
        <v>23</v>
      </c>
      <c r="H51">
        <v>135</v>
      </c>
      <c r="I51" t="s">
        <v>29</v>
      </c>
      <c r="J51" t="s">
        <v>26</v>
      </c>
      <c r="K51">
        <v>5</v>
      </c>
      <c r="L51">
        <v>2</v>
      </c>
      <c r="M51" t="s">
        <v>25</v>
      </c>
      <c r="N51" t="s">
        <v>26</v>
      </c>
      <c r="O51" t="s">
        <v>25</v>
      </c>
      <c r="P51" t="s">
        <v>25</v>
      </c>
      <c r="Q51">
        <v>16</v>
      </c>
      <c r="R51">
        <v>82</v>
      </c>
      <c r="S51" t="s">
        <v>27</v>
      </c>
      <c r="T51" t="s">
        <v>259</v>
      </c>
      <c r="U51" t="s">
        <v>258</v>
      </c>
    </row>
    <row r="52" spans="1:21" x14ac:dyDescent="0.35">
      <c r="A52" t="s">
        <v>81</v>
      </c>
      <c r="B52">
        <v>56</v>
      </c>
      <c r="C52" t="s">
        <v>202</v>
      </c>
      <c r="D52">
        <v>127</v>
      </c>
      <c r="E52" t="s">
        <v>203</v>
      </c>
      <c r="F52" t="s">
        <v>22</v>
      </c>
      <c r="G52" t="s">
        <v>23</v>
      </c>
      <c r="H52">
        <v>310</v>
      </c>
      <c r="I52" t="s">
        <v>29</v>
      </c>
      <c r="J52" t="s">
        <v>26</v>
      </c>
      <c r="K52">
        <v>5</v>
      </c>
      <c r="L52">
        <v>1</v>
      </c>
      <c r="M52" t="s">
        <v>25</v>
      </c>
      <c r="N52" t="s">
        <v>26</v>
      </c>
      <c r="O52" t="s">
        <v>25</v>
      </c>
      <c r="P52" t="s">
        <v>30</v>
      </c>
      <c r="Q52">
        <v>60</v>
      </c>
      <c r="R52">
        <v>180</v>
      </c>
      <c r="S52" t="s">
        <v>27</v>
      </c>
      <c r="T52" t="s">
        <v>259</v>
      </c>
      <c r="U52" t="s">
        <v>259</v>
      </c>
    </row>
  </sheetData>
  <phoneticPr fontId="1" type="noConversion"/>
  <pageMargins left="0.7" right="0.7" top="0.75" bottom="0.75" header="0.3" footer="0.3"/>
  <pageSetup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7A52EE-405F-4CB7-9AF1-BAC6EE5DBC89}">
  <dimension ref="A1:U52"/>
  <sheetViews>
    <sheetView workbookViewId="0">
      <selection activeCell="C6" sqref="C6"/>
    </sheetView>
  </sheetViews>
  <sheetFormatPr defaultColWidth="8.81640625" defaultRowHeight="14.5" x14ac:dyDescent="0.35"/>
  <cols>
    <col min="1" max="1" width="16.81640625" customWidth="1"/>
    <col min="2" max="2" width="8.81640625" bestFit="1" customWidth="1"/>
    <col min="3" max="3" width="20" customWidth="1"/>
    <col min="4" max="4" width="15.453125" bestFit="1" customWidth="1"/>
    <col min="5" max="6" width="10.81640625" customWidth="1"/>
    <col min="7" max="7" width="11.453125" customWidth="1"/>
    <col min="8" max="8" width="11.81640625" customWidth="1"/>
    <col min="9" max="9" width="16.7265625" customWidth="1"/>
    <col min="10" max="10" width="9.1796875"/>
    <col min="11" max="11" width="16.7265625" customWidth="1"/>
    <col min="12" max="12" width="14.453125" customWidth="1"/>
    <col min="18" max="18" width="20" customWidth="1"/>
    <col min="19" max="19" width="19.453125" customWidth="1"/>
    <col min="20" max="20" width="22.1796875" customWidth="1"/>
    <col min="21" max="21" width="13.453125" customWidth="1"/>
  </cols>
  <sheetData>
    <row r="1" spans="1:21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255</v>
      </c>
      <c r="U1" t="s">
        <v>256</v>
      </c>
    </row>
    <row r="2" spans="1:21" x14ac:dyDescent="0.35">
      <c r="A2" t="s">
        <v>19</v>
      </c>
      <c r="B2">
        <v>1</v>
      </c>
      <c r="C2" t="s">
        <v>204</v>
      </c>
      <c r="D2">
        <v>128</v>
      </c>
      <c r="E2" t="s">
        <v>205</v>
      </c>
      <c r="F2" t="s">
        <v>22</v>
      </c>
      <c r="G2" t="s">
        <v>23</v>
      </c>
      <c r="H2">
        <v>178.5</v>
      </c>
      <c r="I2" t="s">
        <v>29</v>
      </c>
      <c r="J2" t="s">
        <v>26</v>
      </c>
      <c r="K2">
        <v>5</v>
      </c>
      <c r="L2">
        <v>1</v>
      </c>
      <c r="M2" t="s">
        <v>30</v>
      </c>
      <c r="N2" t="s">
        <v>26</v>
      </c>
      <c r="O2" t="s">
        <v>30</v>
      </c>
      <c r="P2" t="s">
        <v>25</v>
      </c>
      <c r="Q2">
        <v>24</v>
      </c>
      <c r="R2">
        <v>75</v>
      </c>
      <c r="S2" t="s">
        <v>27</v>
      </c>
      <c r="T2" t="s">
        <v>266</v>
      </c>
      <c r="U2" t="s">
        <v>258</v>
      </c>
    </row>
    <row r="3" spans="1:21" x14ac:dyDescent="0.35">
      <c r="A3" t="s">
        <v>28</v>
      </c>
      <c r="B3">
        <v>2</v>
      </c>
      <c r="C3" t="s">
        <v>204</v>
      </c>
      <c r="D3">
        <v>128</v>
      </c>
      <c r="E3" t="s">
        <v>205</v>
      </c>
      <c r="F3" t="s">
        <v>22</v>
      </c>
      <c r="G3" t="s">
        <v>23</v>
      </c>
      <c r="H3">
        <v>200</v>
      </c>
      <c r="I3" t="s">
        <v>29</v>
      </c>
      <c r="J3" t="s">
        <v>26</v>
      </c>
      <c r="K3">
        <v>5</v>
      </c>
      <c r="L3">
        <v>1</v>
      </c>
      <c r="M3" t="s">
        <v>25</v>
      </c>
      <c r="N3" t="s">
        <v>26</v>
      </c>
      <c r="O3" t="s">
        <v>25</v>
      </c>
      <c r="P3" t="s">
        <v>30</v>
      </c>
      <c r="Q3">
        <v>60</v>
      </c>
      <c r="R3">
        <v>100</v>
      </c>
      <c r="S3" t="s">
        <v>27</v>
      </c>
      <c r="T3" t="s">
        <v>267</v>
      </c>
      <c r="U3" t="s">
        <v>268</v>
      </c>
    </row>
    <row r="4" spans="1:21" x14ac:dyDescent="0.35">
      <c r="A4" t="s">
        <v>32</v>
      </c>
      <c r="B4">
        <v>4</v>
      </c>
      <c r="C4" t="s">
        <v>204</v>
      </c>
      <c r="D4">
        <v>128</v>
      </c>
      <c r="E4" t="s">
        <v>205</v>
      </c>
      <c r="F4" t="s">
        <v>22</v>
      </c>
      <c r="G4" t="s">
        <v>23</v>
      </c>
      <c r="H4">
        <v>200</v>
      </c>
      <c r="I4" t="s">
        <v>29</v>
      </c>
      <c r="J4" t="s">
        <v>26</v>
      </c>
      <c r="K4">
        <v>5</v>
      </c>
      <c r="L4">
        <v>1</v>
      </c>
      <c r="M4" t="s">
        <v>30</v>
      </c>
      <c r="N4" t="s">
        <v>26</v>
      </c>
      <c r="O4" t="s">
        <v>25</v>
      </c>
      <c r="P4" t="s">
        <v>30</v>
      </c>
      <c r="Q4">
        <v>90</v>
      </c>
      <c r="R4">
        <v>163</v>
      </c>
      <c r="S4" t="s">
        <v>27</v>
      </c>
      <c r="T4" t="s">
        <v>267</v>
      </c>
      <c r="U4" t="s">
        <v>268</v>
      </c>
    </row>
    <row r="5" spans="1:21" x14ac:dyDescent="0.35">
      <c r="A5" t="s">
        <v>33</v>
      </c>
      <c r="B5">
        <v>5</v>
      </c>
      <c r="C5" t="s">
        <v>204</v>
      </c>
      <c r="D5">
        <v>128</v>
      </c>
      <c r="E5" t="s">
        <v>205</v>
      </c>
      <c r="F5" t="s">
        <v>22</v>
      </c>
      <c r="G5" t="s">
        <v>23</v>
      </c>
      <c r="H5">
        <v>161.25</v>
      </c>
      <c r="I5" t="s">
        <v>29</v>
      </c>
      <c r="J5" t="s">
        <v>26</v>
      </c>
      <c r="K5">
        <v>5</v>
      </c>
      <c r="L5">
        <v>1</v>
      </c>
      <c r="M5" t="s">
        <v>25</v>
      </c>
      <c r="N5" t="s">
        <v>26</v>
      </c>
      <c r="O5" t="s">
        <v>25</v>
      </c>
      <c r="P5" t="s">
        <v>25</v>
      </c>
      <c r="Q5">
        <v>30</v>
      </c>
      <c r="R5">
        <v>65</v>
      </c>
      <c r="S5" t="s">
        <v>27</v>
      </c>
      <c r="T5" t="s">
        <v>266</v>
      </c>
      <c r="U5" t="s">
        <v>268</v>
      </c>
    </row>
    <row r="6" spans="1:21" x14ac:dyDescent="0.35">
      <c r="A6" t="s">
        <v>34</v>
      </c>
      <c r="B6">
        <v>6</v>
      </c>
      <c r="C6" t="s">
        <v>204</v>
      </c>
      <c r="D6">
        <v>128</v>
      </c>
      <c r="E6" t="s">
        <v>205</v>
      </c>
      <c r="F6" t="s">
        <v>22</v>
      </c>
      <c r="G6" t="s">
        <v>23</v>
      </c>
      <c r="H6">
        <v>500</v>
      </c>
      <c r="I6" t="s">
        <v>29</v>
      </c>
      <c r="J6" t="s">
        <v>26</v>
      </c>
      <c r="K6">
        <v>5</v>
      </c>
      <c r="L6">
        <v>1</v>
      </c>
      <c r="M6" t="s">
        <v>25</v>
      </c>
      <c r="N6" t="s">
        <v>26</v>
      </c>
      <c r="O6" t="s">
        <v>25</v>
      </c>
      <c r="P6" t="s">
        <v>25</v>
      </c>
      <c r="Q6">
        <v>30</v>
      </c>
      <c r="R6">
        <v>150</v>
      </c>
      <c r="S6" t="s">
        <v>25</v>
      </c>
      <c r="T6" t="s">
        <v>269</v>
      </c>
      <c r="U6" t="s">
        <v>258</v>
      </c>
    </row>
    <row r="7" spans="1:21" x14ac:dyDescent="0.35">
      <c r="A7" t="s">
        <v>35</v>
      </c>
      <c r="B7">
        <v>8</v>
      </c>
      <c r="C7" t="s">
        <v>204</v>
      </c>
      <c r="D7">
        <v>128</v>
      </c>
      <c r="E7" t="s">
        <v>205</v>
      </c>
      <c r="F7" t="s">
        <v>22</v>
      </c>
      <c r="G7" t="s">
        <v>23</v>
      </c>
      <c r="H7">
        <v>126</v>
      </c>
      <c r="I7" t="s">
        <v>29</v>
      </c>
      <c r="J7" t="s">
        <v>26</v>
      </c>
      <c r="K7">
        <v>5</v>
      </c>
      <c r="L7">
        <v>1</v>
      </c>
      <c r="M7" t="s">
        <v>25</v>
      </c>
      <c r="N7" t="s">
        <v>26</v>
      </c>
      <c r="O7" t="s">
        <v>25</v>
      </c>
      <c r="P7" t="s">
        <v>30</v>
      </c>
      <c r="Q7">
        <v>20</v>
      </c>
      <c r="R7" t="s">
        <v>26</v>
      </c>
      <c r="S7" t="s">
        <v>27</v>
      </c>
      <c r="T7" t="s">
        <v>267</v>
      </c>
      <c r="U7" t="s">
        <v>268</v>
      </c>
    </row>
    <row r="8" spans="1:21" x14ac:dyDescent="0.35">
      <c r="A8" t="s">
        <v>36</v>
      </c>
      <c r="B8">
        <v>9</v>
      </c>
      <c r="C8" t="s">
        <v>204</v>
      </c>
      <c r="D8">
        <v>128</v>
      </c>
      <c r="E8" t="s">
        <v>205</v>
      </c>
      <c r="F8" t="s">
        <v>22</v>
      </c>
      <c r="G8" t="s">
        <v>23</v>
      </c>
      <c r="H8">
        <v>180</v>
      </c>
      <c r="I8" t="s">
        <v>29</v>
      </c>
      <c r="J8" t="s">
        <v>26</v>
      </c>
      <c r="K8">
        <v>5</v>
      </c>
      <c r="L8">
        <v>1</v>
      </c>
      <c r="M8" t="s">
        <v>25</v>
      </c>
      <c r="N8" t="s">
        <v>26</v>
      </c>
      <c r="O8" t="s">
        <v>25</v>
      </c>
      <c r="P8" t="s">
        <v>25</v>
      </c>
      <c r="Q8">
        <v>50</v>
      </c>
      <c r="R8">
        <v>110</v>
      </c>
      <c r="S8" t="s">
        <v>27</v>
      </c>
      <c r="T8" t="s">
        <v>267</v>
      </c>
      <c r="U8" t="s">
        <v>268</v>
      </c>
    </row>
    <row r="9" spans="1:21" x14ac:dyDescent="0.35">
      <c r="A9" t="s">
        <v>37</v>
      </c>
      <c r="B9">
        <v>10</v>
      </c>
      <c r="C9" t="s">
        <v>204</v>
      </c>
      <c r="D9">
        <v>128</v>
      </c>
      <c r="E9" t="s">
        <v>205</v>
      </c>
      <c r="F9" t="s">
        <v>22</v>
      </c>
      <c r="G9" t="s">
        <v>23</v>
      </c>
      <c r="H9">
        <v>235</v>
      </c>
      <c r="I9" t="s">
        <v>29</v>
      </c>
      <c r="J9" t="s">
        <v>26</v>
      </c>
      <c r="K9">
        <v>5</v>
      </c>
      <c r="L9">
        <v>1</v>
      </c>
      <c r="M9" t="s">
        <v>25</v>
      </c>
      <c r="N9" t="s">
        <v>26</v>
      </c>
      <c r="O9" t="s">
        <v>25</v>
      </c>
      <c r="P9" t="s">
        <v>30</v>
      </c>
      <c r="Q9">
        <v>30</v>
      </c>
      <c r="R9" t="s">
        <v>26</v>
      </c>
      <c r="S9" t="s">
        <v>27</v>
      </c>
      <c r="T9" t="s">
        <v>267</v>
      </c>
      <c r="U9" t="s">
        <v>268</v>
      </c>
    </row>
    <row r="10" spans="1:21" x14ac:dyDescent="0.35">
      <c r="A10" t="s">
        <v>38</v>
      </c>
      <c r="B10">
        <v>11</v>
      </c>
      <c r="C10" t="s">
        <v>204</v>
      </c>
      <c r="D10">
        <v>128</v>
      </c>
      <c r="E10" t="s">
        <v>205</v>
      </c>
      <c r="F10" t="s">
        <v>22</v>
      </c>
      <c r="G10" t="s">
        <v>23</v>
      </c>
      <c r="H10">
        <v>230</v>
      </c>
      <c r="I10" t="s">
        <v>29</v>
      </c>
      <c r="J10" t="s">
        <v>26</v>
      </c>
      <c r="K10">
        <v>5</v>
      </c>
      <c r="L10">
        <v>1</v>
      </c>
      <c r="M10" t="s">
        <v>25</v>
      </c>
      <c r="N10" t="s">
        <v>26</v>
      </c>
      <c r="O10" t="s">
        <v>25</v>
      </c>
      <c r="P10" t="s">
        <v>30</v>
      </c>
      <c r="Q10">
        <v>24</v>
      </c>
      <c r="R10">
        <v>313</v>
      </c>
      <c r="S10" t="s">
        <v>27</v>
      </c>
      <c r="T10" t="s">
        <v>267</v>
      </c>
      <c r="U10" t="s">
        <v>268</v>
      </c>
    </row>
    <row r="11" spans="1:21" x14ac:dyDescent="0.35">
      <c r="A11" t="s">
        <v>39</v>
      </c>
      <c r="B11">
        <v>12</v>
      </c>
      <c r="C11" t="s">
        <v>204</v>
      </c>
      <c r="D11">
        <v>128</v>
      </c>
      <c r="E11" t="s">
        <v>205</v>
      </c>
      <c r="F11" t="s">
        <v>22</v>
      </c>
      <c r="G11" t="s">
        <v>23</v>
      </c>
      <c r="H11">
        <v>110</v>
      </c>
      <c r="I11" t="s">
        <v>29</v>
      </c>
      <c r="J11" t="s">
        <v>26</v>
      </c>
      <c r="K11">
        <v>5</v>
      </c>
      <c r="L11">
        <v>1</v>
      </c>
      <c r="M11" t="s">
        <v>25</v>
      </c>
      <c r="N11" t="s">
        <v>26</v>
      </c>
      <c r="O11" t="s">
        <v>25</v>
      </c>
      <c r="P11" t="s">
        <v>30</v>
      </c>
      <c r="Q11">
        <v>30</v>
      </c>
      <c r="R11">
        <v>84</v>
      </c>
      <c r="S11" t="s">
        <v>27</v>
      </c>
      <c r="T11" t="s">
        <v>269</v>
      </c>
      <c r="U11" t="s">
        <v>258</v>
      </c>
    </row>
    <row r="12" spans="1:21" x14ac:dyDescent="0.35">
      <c r="A12" t="s">
        <v>40</v>
      </c>
      <c r="B12">
        <v>13</v>
      </c>
      <c r="C12" t="s">
        <v>204</v>
      </c>
      <c r="D12">
        <v>128</v>
      </c>
      <c r="E12" t="s">
        <v>205</v>
      </c>
      <c r="F12" t="s">
        <v>22</v>
      </c>
      <c r="G12" t="s">
        <v>23</v>
      </c>
      <c r="H12">
        <v>75</v>
      </c>
      <c r="I12" t="s">
        <v>29</v>
      </c>
      <c r="J12" t="s">
        <v>26</v>
      </c>
      <c r="K12">
        <v>5</v>
      </c>
      <c r="L12">
        <v>1</v>
      </c>
      <c r="M12" t="s">
        <v>30</v>
      </c>
      <c r="N12">
        <v>18</v>
      </c>
      <c r="O12" t="s">
        <v>25</v>
      </c>
      <c r="P12" t="s">
        <v>30</v>
      </c>
      <c r="Q12">
        <v>30</v>
      </c>
      <c r="R12">
        <v>65</v>
      </c>
      <c r="S12" t="s">
        <v>27</v>
      </c>
      <c r="T12" t="s">
        <v>269</v>
      </c>
      <c r="U12" t="s">
        <v>258</v>
      </c>
    </row>
    <row r="13" spans="1:21" x14ac:dyDescent="0.35">
      <c r="A13" t="s">
        <v>41</v>
      </c>
      <c r="B13">
        <v>15</v>
      </c>
      <c r="C13" t="s">
        <v>204</v>
      </c>
      <c r="D13">
        <v>128</v>
      </c>
      <c r="E13" t="s">
        <v>205</v>
      </c>
      <c r="F13" t="s">
        <v>22</v>
      </c>
      <c r="G13" t="s">
        <v>23</v>
      </c>
      <c r="H13">
        <v>194</v>
      </c>
      <c r="I13" t="s">
        <v>29</v>
      </c>
      <c r="J13" t="s">
        <v>26</v>
      </c>
      <c r="K13">
        <v>5</v>
      </c>
      <c r="L13">
        <v>1</v>
      </c>
      <c r="M13" t="s">
        <v>25</v>
      </c>
      <c r="N13">
        <v>18</v>
      </c>
      <c r="O13" t="s">
        <v>25</v>
      </c>
      <c r="P13" t="s">
        <v>25</v>
      </c>
      <c r="Q13">
        <v>30</v>
      </c>
      <c r="R13">
        <v>36</v>
      </c>
      <c r="S13" t="s">
        <v>27</v>
      </c>
      <c r="T13" t="s">
        <v>267</v>
      </c>
      <c r="U13" t="s">
        <v>268</v>
      </c>
    </row>
    <row r="14" spans="1:21" x14ac:dyDescent="0.35">
      <c r="A14" t="s">
        <v>42</v>
      </c>
      <c r="B14">
        <v>16</v>
      </c>
      <c r="C14" t="s">
        <v>204</v>
      </c>
      <c r="D14">
        <v>128</v>
      </c>
      <c r="E14" t="s">
        <v>205</v>
      </c>
      <c r="F14" t="s">
        <v>22</v>
      </c>
      <c r="G14" t="s">
        <v>23</v>
      </c>
      <c r="H14">
        <v>118.25</v>
      </c>
      <c r="I14" t="s">
        <v>29</v>
      </c>
      <c r="J14" t="s">
        <v>26</v>
      </c>
      <c r="K14">
        <v>5</v>
      </c>
      <c r="L14">
        <v>1</v>
      </c>
      <c r="M14" t="s">
        <v>25</v>
      </c>
      <c r="N14" t="s">
        <v>26</v>
      </c>
      <c r="O14" t="s">
        <v>25</v>
      </c>
      <c r="P14" t="s">
        <v>30</v>
      </c>
      <c r="Q14">
        <v>30</v>
      </c>
      <c r="R14">
        <v>90</v>
      </c>
      <c r="S14" t="s">
        <v>27</v>
      </c>
      <c r="T14" t="s">
        <v>267</v>
      </c>
      <c r="U14" t="s">
        <v>268</v>
      </c>
    </row>
    <row r="15" spans="1:21" x14ac:dyDescent="0.35">
      <c r="A15" t="s">
        <v>43</v>
      </c>
      <c r="B15">
        <v>17</v>
      </c>
      <c r="C15" t="s">
        <v>204</v>
      </c>
      <c r="D15">
        <v>128</v>
      </c>
      <c r="E15" t="s">
        <v>205</v>
      </c>
      <c r="F15" t="s">
        <v>22</v>
      </c>
      <c r="G15" t="s">
        <v>23</v>
      </c>
      <c r="H15">
        <v>125</v>
      </c>
      <c r="I15" t="s">
        <v>29</v>
      </c>
      <c r="J15" t="s">
        <v>26</v>
      </c>
      <c r="K15">
        <v>5</v>
      </c>
      <c r="L15">
        <v>1</v>
      </c>
      <c r="M15" t="s">
        <v>25</v>
      </c>
      <c r="N15" t="s">
        <v>26</v>
      </c>
      <c r="O15" t="s">
        <v>25</v>
      </c>
      <c r="P15" t="s">
        <v>30</v>
      </c>
      <c r="Q15">
        <v>80</v>
      </c>
      <c r="R15">
        <v>80</v>
      </c>
      <c r="S15" t="s">
        <v>25</v>
      </c>
      <c r="T15" t="s">
        <v>269</v>
      </c>
      <c r="U15" t="s">
        <v>258</v>
      </c>
    </row>
    <row r="16" spans="1:21" x14ac:dyDescent="0.35">
      <c r="A16" t="s">
        <v>44</v>
      </c>
      <c r="B16">
        <v>18</v>
      </c>
      <c r="C16" t="s">
        <v>204</v>
      </c>
      <c r="D16">
        <v>128</v>
      </c>
      <c r="E16" t="s">
        <v>205</v>
      </c>
      <c r="F16" t="s">
        <v>22</v>
      </c>
      <c r="G16" t="s">
        <v>23</v>
      </c>
      <c r="H16">
        <v>50</v>
      </c>
      <c r="I16" t="s">
        <v>29</v>
      </c>
      <c r="J16" t="s">
        <v>26</v>
      </c>
      <c r="K16">
        <v>5</v>
      </c>
      <c r="L16">
        <v>1</v>
      </c>
      <c r="M16" t="s">
        <v>25</v>
      </c>
      <c r="N16" t="s">
        <v>26</v>
      </c>
      <c r="O16" t="s">
        <v>25</v>
      </c>
      <c r="P16" t="s">
        <v>25</v>
      </c>
      <c r="Q16">
        <v>30</v>
      </c>
      <c r="R16">
        <v>50</v>
      </c>
      <c r="S16" t="s">
        <v>27</v>
      </c>
      <c r="T16" t="s">
        <v>269</v>
      </c>
      <c r="U16" t="s">
        <v>258</v>
      </c>
    </row>
    <row r="17" spans="1:21" x14ac:dyDescent="0.35">
      <c r="A17" t="s">
        <v>45</v>
      </c>
      <c r="B17">
        <v>19</v>
      </c>
      <c r="C17" t="s">
        <v>204</v>
      </c>
      <c r="D17">
        <v>128</v>
      </c>
      <c r="E17" t="s">
        <v>205</v>
      </c>
      <c r="F17" t="s">
        <v>22</v>
      </c>
      <c r="G17" t="s">
        <v>23</v>
      </c>
      <c r="H17">
        <v>81</v>
      </c>
      <c r="I17" t="s">
        <v>29</v>
      </c>
      <c r="J17" t="s">
        <v>26</v>
      </c>
      <c r="K17">
        <v>5</v>
      </c>
      <c r="L17">
        <v>1</v>
      </c>
      <c r="M17" t="s">
        <v>25</v>
      </c>
      <c r="N17" t="s">
        <v>26</v>
      </c>
      <c r="O17" t="s">
        <v>25</v>
      </c>
      <c r="P17" t="s">
        <v>30</v>
      </c>
      <c r="Q17">
        <v>36</v>
      </c>
      <c r="R17">
        <f>(2/3)*81</f>
        <v>54</v>
      </c>
      <c r="S17" t="s">
        <v>27</v>
      </c>
      <c r="T17" t="s">
        <v>267</v>
      </c>
      <c r="U17" t="s">
        <v>268</v>
      </c>
    </row>
    <row r="18" spans="1:21" x14ac:dyDescent="0.35">
      <c r="A18" t="s">
        <v>46</v>
      </c>
      <c r="B18">
        <v>20</v>
      </c>
      <c r="C18" t="s">
        <v>204</v>
      </c>
      <c r="D18">
        <v>128</v>
      </c>
      <c r="E18" t="s">
        <v>205</v>
      </c>
      <c r="F18" t="s">
        <v>22</v>
      </c>
      <c r="G18" t="s">
        <v>23</v>
      </c>
      <c r="H18">
        <v>98</v>
      </c>
      <c r="I18" t="s">
        <v>29</v>
      </c>
      <c r="J18" t="s">
        <v>26</v>
      </c>
      <c r="K18">
        <v>5</v>
      </c>
      <c r="L18">
        <v>1</v>
      </c>
      <c r="M18" t="s">
        <v>25</v>
      </c>
      <c r="N18" t="s">
        <v>26</v>
      </c>
      <c r="O18" t="s">
        <v>25</v>
      </c>
      <c r="P18" t="s">
        <v>30</v>
      </c>
      <c r="Q18">
        <v>30</v>
      </c>
      <c r="R18">
        <v>55</v>
      </c>
      <c r="S18" t="s">
        <v>27</v>
      </c>
      <c r="T18" t="s">
        <v>267</v>
      </c>
      <c r="U18" t="s">
        <v>268</v>
      </c>
    </row>
    <row r="19" spans="1:21" x14ac:dyDescent="0.35">
      <c r="A19" t="s">
        <v>47</v>
      </c>
      <c r="B19">
        <v>21</v>
      </c>
      <c r="C19" t="s">
        <v>204</v>
      </c>
      <c r="D19">
        <v>128</v>
      </c>
      <c r="E19" t="s">
        <v>205</v>
      </c>
      <c r="F19" t="s">
        <v>22</v>
      </c>
      <c r="G19" t="s">
        <v>23</v>
      </c>
      <c r="H19">
        <v>178.75</v>
      </c>
      <c r="I19" t="s">
        <v>29</v>
      </c>
      <c r="J19" t="s">
        <v>26</v>
      </c>
      <c r="K19">
        <v>5</v>
      </c>
      <c r="L19">
        <v>1</v>
      </c>
      <c r="M19" t="s">
        <v>25</v>
      </c>
      <c r="N19" t="s">
        <v>26</v>
      </c>
      <c r="O19" t="s">
        <v>25</v>
      </c>
      <c r="P19" t="s">
        <v>30</v>
      </c>
      <c r="Q19">
        <v>14</v>
      </c>
      <c r="R19">
        <v>110</v>
      </c>
      <c r="S19" t="s">
        <v>27</v>
      </c>
      <c r="T19" t="s">
        <v>266</v>
      </c>
      <c r="U19" t="s">
        <v>258</v>
      </c>
    </row>
    <row r="20" spans="1:21" x14ac:dyDescent="0.35">
      <c r="A20" t="s">
        <v>48</v>
      </c>
      <c r="B20">
        <v>22</v>
      </c>
      <c r="C20" t="s">
        <v>204</v>
      </c>
      <c r="D20">
        <v>128</v>
      </c>
      <c r="E20" t="s">
        <v>205</v>
      </c>
      <c r="F20" t="s">
        <v>22</v>
      </c>
      <c r="G20" t="s">
        <v>23</v>
      </c>
      <c r="H20">
        <v>139.25</v>
      </c>
      <c r="I20" t="s">
        <v>29</v>
      </c>
      <c r="J20" t="s">
        <v>26</v>
      </c>
      <c r="K20">
        <v>5</v>
      </c>
      <c r="L20">
        <v>1</v>
      </c>
      <c r="M20" t="s">
        <v>25</v>
      </c>
      <c r="N20" t="s">
        <v>26</v>
      </c>
      <c r="O20" t="s">
        <v>30</v>
      </c>
      <c r="P20" t="s">
        <v>30</v>
      </c>
      <c r="Q20">
        <v>60</v>
      </c>
      <c r="R20">
        <v>200</v>
      </c>
      <c r="S20" t="s">
        <v>27</v>
      </c>
      <c r="T20" t="s">
        <v>266</v>
      </c>
      <c r="U20" t="s">
        <v>258</v>
      </c>
    </row>
    <row r="21" spans="1:21" x14ac:dyDescent="0.35">
      <c r="A21" t="s">
        <v>49</v>
      </c>
      <c r="B21">
        <v>23</v>
      </c>
      <c r="C21" t="s">
        <v>204</v>
      </c>
      <c r="D21">
        <v>128</v>
      </c>
      <c r="E21" t="s">
        <v>205</v>
      </c>
      <c r="F21" t="s">
        <v>22</v>
      </c>
      <c r="G21" t="s">
        <v>23</v>
      </c>
      <c r="H21">
        <v>152</v>
      </c>
      <c r="I21" t="s">
        <v>29</v>
      </c>
      <c r="J21" t="s">
        <v>26</v>
      </c>
      <c r="K21">
        <v>5</v>
      </c>
      <c r="L21">
        <v>1</v>
      </c>
      <c r="M21" t="s">
        <v>25</v>
      </c>
      <c r="N21" t="s">
        <v>26</v>
      </c>
      <c r="O21" t="s">
        <v>25</v>
      </c>
      <c r="P21" t="s">
        <v>25</v>
      </c>
      <c r="Q21">
        <v>50</v>
      </c>
      <c r="R21">
        <v>100</v>
      </c>
      <c r="S21" t="s">
        <v>27</v>
      </c>
      <c r="T21" t="s">
        <v>267</v>
      </c>
      <c r="U21" t="s">
        <v>268</v>
      </c>
    </row>
    <row r="22" spans="1:21" x14ac:dyDescent="0.35">
      <c r="A22" t="s">
        <v>50</v>
      </c>
      <c r="B22">
        <v>24</v>
      </c>
      <c r="C22" t="s">
        <v>204</v>
      </c>
      <c r="D22">
        <v>128</v>
      </c>
      <c r="E22" t="s">
        <v>205</v>
      </c>
      <c r="F22" t="s">
        <v>22</v>
      </c>
      <c r="G22" t="s">
        <v>23</v>
      </c>
      <c r="H22">
        <v>50</v>
      </c>
      <c r="I22" t="s">
        <v>29</v>
      </c>
      <c r="J22" t="s">
        <v>26</v>
      </c>
      <c r="K22">
        <v>5</v>
      </c>
      <c r="L22">
        <v>1</v>
      </c>
      <c r="M22" t="s">
        <v>25</v>
      </c>
      <c r="N22" t="s">
        <v>26</v>
      </c>
      <c r="O22" t="s">
        <v>30</v>
      </c>
      <c r="P22" t="s">
        <v>30</v>
      </c>
      <c r="Q22">
        <v>20</v>
      </c>
      <c r="R22">
        <v>146</v>
      </c>
      <c r="S22" t="s">
        <v>27</v>
      </c>
      <c r="T22" t="s">
        <v>267</v>
      </c>
      <c r="U22" t="s">
        <v>268</v>
      </c>
    </row>
    <row r="23" spans="1:21" x14ac:dyDescent="0.35">
      <c r="A23" t="s">
        <v>51</v>
      </c>
      <c r="B23">
        <v>25</v>
      </c>
      <c r="C23" t="s">
        <v>204</v>
      </c>
      <c r="D23">
        <v>128</v>
      </c>
      <c r="E23" t="s">
        <v>205</v>
      </c>
      <c r="F23" t="s">
        <v>22</v>
      </c>
      <c r="G23" t="s">
        <v>23</v>
      </c>
      <c r="H23">
        <v>150</v>
      </c>
      <c r="I23" t="s">
        <v>29</v>
      </c>
      <c r="J23" t="s">
        <v>26</v>
      </c>
      <c r="K23">
        <v>5</v>
      </c>
      <c r="L23">
        <v>1</v>
      </c>
      <c r="M23" t="s">
        <v>25</v>
      </c>
      <c r="N23" t="s">
        <v>26</v>
      </c>
      <c r="O23" t="s">
        <v>30</v>
      </c>
      <c r="P23" t="s">
        <v>30</v>
      </c>
      <c r="Q23">
        <v>15</v>
      </c>
      <c r="R23">
        <v>180</v>
      </c>
      <c r="S23" t="s">
        <v>31</v>
      </c>
      <c r="T23" t="s">
        <v>267</v>
      </c>
      <c r="U23" t="s">
        <v>268</v>
      </c>
    </row>
    <row r="24" spans="1:21" x14ac:dyDescent="0.35">
      <c r="A24" t="s">
        <v>52</v>
      </c>
      <c r="B24">
        <v>26</v>
      </c>
      <c r="C24" t="s">
        <v>204</v>
      </c>
      <c r="D24">
        <v>128</v>
      </c>
      <c r="E24" t="s">
        <v>205</v>
      </c>
      <c r="F24" t="s">
        <v>22</v>
      </c>
      <c r="G24" t="s">
        <v>23</v>
      </c>
      <c r="H24">
        <v>55.45</v>
      </c>
      <c r="I24" t="s">
        <v>29</v>
      </c>
      <c r="J24" t="s">
        <v>26</v>
      </c>
      <c r="K24">
        <v>5</v>
      </c>
      <c r="L24">
        <v>1</v>
      </c>
      <c r="M24" t="s">
        <v>25</v>
      </c>
      <c r="N24" t="s">
        <v>26</v>
      </c>
      <c r="O24" t="s">
        <v>25</v>
      </c>
      <c r="P24" t="s">
        <v>30</v>
      </c>
      <c r="Q24">
        <v>25</v>
      </c>
      <c r="R24">
        <v>29.8</v>
      </c>
      <c r="S24" t="s">
        <v>27</v>
      </c>
      <c r="T24" t="s">
        <v>269</v>
      </c>
      <c r="U24" t="s">
        <v>258</v>
      </c>
    </row>
    <row r="25" spans="1:21" x14ac:dyDescent="0.35">
      <c r="A25" t="s">
        <v>53</v>
      </c>
      <c r="B25">
        <v>27</v>
      </c>
      <c r="C25" t="s">
        <v>204</v>
      </c>
      <c r="D25">
        <v>128</v>
      </c>
      <c r="E25" t="s">
        <v>205</v>
      </c>
      <c r="F25" t="s">
        <v>22</v>
      </c>
      <c r="G25" t="s">
        <v>23</v>
      </c>
      <c r="H25">
        <v>138.25</v>
      </c>
      <c r="I25" t="s">
        <v>29</v>
      </c>
      <c r="J25" t="s">
        <v>26</v>
      </c>
      <c r="K25">
        <v>5</v>
      </c>
      <c r="L25">
        <v>1</v>
      </c>
      <c r="M25" t="s">
        <v>25</v>
      </c>
      <c r="N25" t="s">
        <v>26</v>
      </c>
      <c r="O25" t="s">
        <v>25</v>
      </c>
      <c r="P25" t="s">
        <v>30</v>
      </c>
      <c r="Q25">
        <v>24</v>
      </c>
      <c r="R25">
        <v>85</v>
      </c>
      <c r="S25" t="s">
        <v>27</v>
      </c>
      <c r="T25" t="s">
        <v>267</v>
      </c>
      <c r="U25" t="s">
        <v>268</v>
      </c>
    </row>
    <row r="26" spans="1:21" x14ac:dyDescent="0.35">
      <c r="A26" t="s">
        <v>54</v>
      </c>
      <c r="B26">
        <v>28</v>
      </c>
      <c r="C26" t="s">
        <v>204</v>
      </c>
      <c r="D26">
        <v>128</v>
      </c>
      <c r="E26" t="s">
        <v>205</v>
      </c>
      <c r="F26" t="s">
        <v>22</v>
      </c>
      <c r="G26" t="s">
        <v>23</v>
      </c>
      <c r="H26">
        <v>175</v>
      </c>
      <c r="I26" t="s">
        <v>29</v>
      </c>
      <c r="J26" t="s">
        <v>26</v>
      </c>
      <c r="K26">
        <v>5</v>
      </c>
      <c r="L26">
        <v>1</v>
      </c>
      <c r="M26" t="s">
        <v>25</v>
      </c>
      <c r="N26" t="s">
        <v>26</v>
      </c>
      <c r="O26" t="s">
        <v>25</v>
      </c>
      <c r="P26" t="s">
        <v>30</v>
      </c>
      <c r="Q26">
        <v>40</v>
      </c>
      <c r="R26">
        <v>100</v>
      </c>
      <c r="S26" t="s">
        <v>27</v>
      </c>
      <c r="T26" t="s">
        <v>266</v>
      </c>
      <c r="U26" t="s">
        <v>258</v>
      </c>
    </row>
    <row r="27" spans="1:21" x14ac:dyDescent="0.35">
      <c r="A27" t="s">
        <v>55</v>
      </c>
      <c r="B27">
        <v>29</v>
      </c>
      <c r="C27" t="s">
        <v>204</v>
      </c>
      <c r="D27">
        <v>128</v>
      </c>
      <c r="E27" t="s">
        <v>205</v>
      </c>
      <c r="F27" t="s">
        <v>22</v>
      </c>
      <c r="G27" t="s">
        <v>23</v>
      </c>
      <c r="H27">
        <v>150</v>
      </c>
      <c r="I27" t="s">
        <v>29</v>
      </c>
      <c r="J27" t="s">
        <v>26</v>
      </c>
      <c r="K27">
        <v>5</v>
      </c>
      <c r="L27">
        <v>1</v>
      </c>
      <c r="M27" t="s">
        <v>25</v>
      </c>
      <c r="N27" t="s">
        <v>26</v>
      </c>
      <c r="O27" t="s">
        <v>25</v>
      </c>
      <c r="P27" t="s">
        <v>30</v>
      </c>
      <c r="Q27">
        <v>0</v>
      </c>
      <c r="R27">
        <v>60</v>
      </c>
      <c r="S27" t="s">
        <v>31</v>
      </c>
      <c r="T27" t="s">
        <v>269</v>
      </c>
      <c r="U27" t="s">
        <v>258</v>
      </c>
    </row>
    <row r="28" spans="1:21" x14ac:dyDescent="0.35">
      <c r="A28" t="s">
        <v>56</v>
      </c>
      <c r="B28">
        <v>30</v>
      </c>
      <c r="C28" t="s">
        <v>204</v>
      </c>
      <c r="D28">
        <v>128</v>
      </c>
      <c r="E28" t="s">
        <v>205</v>
      </c>
      <c r="F28" t="s">
        <v>22</v>
      </c>
      <c r="G28" t="s">
        <v>23</v>
      </c>
      <c r="H28">
        <v>105</v>
      </c>
      <c r="I28" t="s">
        <v>29</v>
      </c>
      <c r="J28" t="s">
        <v>26</v>
      </c>
      <c r="K28">
        <v>5</v>
      </c>
      <c r="L28">
        <v>1</v>
      </c>
      <c r="M28" t="s">
        <v>25</v>
      </c>
      <c r="N28" t="s">
        <v>26</v>
      </c>
      <c r="O28" t="s">
        <v>25</v>
      </c>
      <c r="P28" t="s">
        <v>25</v>
      </c>
      <c r="Q28">
        <v>24</v>
      </c>
      <c r="R28">
        <v>50</v>
      </c>
      <c r="S28" t="s">
        <v>27</v>
      </c>
      <c r="T28" t="s">
        <v>267</v>
      </c>
      <c r="U28" t="s">
        <v>268</v>
      </c>
    </row>
    <row r="29" spans="1:21" x14ac:dyDescent="0.35">
      <c r="A29" t="s">
        <v>57</v>
      </c>
      <c r="B29">
        <v>31</v>
      </c>
      <c r="C29" t="s">
        <v>204</v>
      </c>
      <c r="D29">
        <v>128</v>
      </c>
      <c r="E29" t="s">
        <v>205</v>
      </c>
      <c r="F29" t="s">
        <v>22</v>
      </c>
      <c r="G29" t="s">
        <v>23</v>
      </c>
      <c r="H29">
        <v>113.25</v>
      </c>
      <c r="I29" t="s">
        <v>29</v>
      </c>
      <c r="J29" t="s">
        <v>26</v>
      </c>
      <c r="K29">
        <v>5</v>
      </c>
      <c r="L29">
        <v>1</v>
      </c>
      <c r="M29" t="s">
        <v>30</v>
      </c>
      <c r="N29">
        <v>19</v>
      </c>
      <c r="O29" t="s">
        <v>25</v>
      </c>
      <c r="P29" t="s">
        <v>30</v>
      </c>
      <c r="Q29">
        <v>40</v>
      </c>
      <c r="R29">
        <v>68</v>
      </c>
      <c r="S29" t="s">
        <v>27</v>
      </c>
      <c r="T29" t="s">
        <v>267</v>
      </c>
      <c r="U29" t="s">
        <v>258</v>
      </c>
    </row>
    <row r="30" spans="1:21" x14ac:dyDescent="0.35">
      <c r="A30" t="s">
        <v>58</v>
      </c>
      <c r="B30">
        <v>32</v>
      </c>
      <c r="C30" t="s">
        <v>204</v>
      </c>
      <c r="D30">
        <v>128</v>
      </c>
      <c r="E30" t="s">
        <v>205</v>
      </c>
      <c r="F30" t="s">
        <v>22</v>
      </c>
      <c r="G30" t="s">
        <v>23</v>
      </c>
      <c r="H30">
        <v>240</v>
      </c>
      <c r="I30" t="s">
        <v>29</v>
      </c>
      <c r="J30" t="s">
        <v>26</v>
      </c>
      <c r="K30">
        <v>5</v>
      </c>
      <c r="L30">
        <v>1</v>
      </c>
      <c r="M30" t="s">
        <v>25</v>
      </c>
      <c r="N30" t="s">
        <v>26</v>
      </c>
      <c r="O30" t="s">
        <v>30</v>
      </c>
      <c r="P30" t="s">
        <v>30</v>
      </c>
      <c r="Q30">
        <v>45</v>
      </c>
      <c r="R30">
        <v>300</v>
      </c>
      <c r="S30" t="s">
        <v>27</v>
      </c>
      <c r="T30" t="s">
        <v>267</v>
      </c>
      <c r="U30" t="s">
        <v>268</v>
      </c>
    </row>
    <row r="31" spans="1:21" x14ac:dyDescent="0.35">
      <c r="A31" t="s">
        <v>59</v>
      </c>
      <c r="B31">
        <v>33</v>
      </c>
      <c r="C31" t="s">
        <v>204</v>
      </c>
      <c r="D31">
        <v>128</v>
      </c>
      <c r="E31" t="s">
        <v>205</v>
      </c>
      <c r="F31" t="s">
        <v>22</v>
      </c>
      <c r="G31" t="s">
        <v>23</v>
      </c>
      <c r="H31">
        <v>148.25</v>
      </c>
      <c r="I31" t="s">
        <v>29</v>
      </c>
      <c r="J31" t="s">
        <v>26</v>
      </c>
      <c r="K31">
        <v>5</v>
      </c>
      <c r="L31">
        <v>1</v>
      </c>
      <c r="M31" t="s">
        <v>25</v>
      </c>
      <c r="N31" t="s">
        <v>26</v>
      </c>
      <c r="O31" t="s">
        <v>25</v>
      </c>
      <c r="P31" t="s">
        <v>30</v>
      </c>
      <c r="Q31">
        <v>30</v>
      </c>
      <c r="R31">
        <v>100</v>
      </c>
      <c r="S31" t="s">
        <v>25</v>
      </c>
      <c r="T31" t="s">
        <v>267</v>
      </c>
      <c r="U31" t="s">
        <v>268</v>
      </c>
    </row>
    <row r="32" spans="1:21" x14ac:dyDescent="0.35">
      <c r="A32" t="s">
        <v>60</v>
      </c>
      <c r="B32">
        <v>34</v>
      </c>
      <c r="C32" t="s">
        <v>204</v>
      </c>
      <c r="D32">
        <v>128</v>
      </c>
      <c r="E32" t="s">
        <v>205</v>
      </c>
      <c r="F32" t="s">
        <v>22</v>
      </c>
      <c r="G32" t="s">
        <v>23</v>
      </c>
      <c r="H32">
        <v>278.75</v>
      </c>
      <c r="I32" t="s">
        <v>29</v>
      </c>
      <c r="J32" t="s">
        <v>26</v>
      </c>
      <c r="K32">
        <v>5</v>
      </c>
      <c r="L32">
        <v>1</v>
      </c>
      <c r="M32" t="s">
        <v>25</v>
      </c>
      <c r="N32">
        <v>18</v>
      </c>
      <c r="O32" t="s">
        <v>30</v>
      </c>
      <c r="P32" t="s">
        <v>25</v>
      </c>
      <c r="Q32">
        <v>30</v>
      </c>
      <c r="R32">
        <v>160</v>
      </c>
      <c r="S32" t="s">
        <v>27</v>
      </c>
      <c r="T32" t="s">
        <v>266</v>
      </c>
      <c r="U32" t="s">
        <v>258</v>
      </c>
    </row>
    <row r="33" spans="1:21" x14ac:dyDescent="0.35">
      <c r="A33" t="s">
        <v>61</v>
      </c>
      <c r="B33">
        <v>35</v>
      </c>
      <c r="C33" t="s">
        <v>204</v>
      </c>
      <c r="D33">
        <v>128</v>
      </c>
      <c r="E33" t="s">
        <v>205</v>
      </c>
      <c r="F33" t="s">
        <v>22</v>
      </c>
      <c r="G33" t="s">
        <v>23</v>
      </c>
      <c r="H33">
        <v>144</v>
      </c>
      <c r="I33" t="s">
        <v>29</v>
      </c>
      <c r="J33" t="s">
        <v>26</v>
      </c>
      <c r="K33">
        <v>5</v>
      </c>
      <c r="L33">
        <v>1</v>
      </c>
      <c r="M33" t="s">
        <v>25</v>
      </c>
      <c r="N33" t="s">
        <v>26</v>
      </c>
      <c r="O33" t="s">
        <v>25</v>
      </c>
      <c r="P33" t="s">
        <v>30</v>
      </c>
      <c r="Q33">
        <v>50</v>
      </c>
      <c r="R33">
        <v>110</v>
      </c>
      <c r="S33" t="s">
        <v>27</v>
      </c>
      <c r="T33" t="s">
        <v>267</v>
      </c>
      <c r="U33" t="s">
        <v>268</v>
      </c>
    </row>
    <row r="34" spans="1:21" x14ac:dyDescent="0.35">
      <c r="A34" t="s">
        <v>62</v>
      </c>
      <c r="B34">
        <v>36</v>
      </c>
      <c r="C34" t="s">
        <v>204</v>
      </c>
      <c r="D34">
        <v>128</v>
      </c>
      <c r="E34" t="s">
        <v>205</v>
      </c>
      <c r="F34" t="s">
        <v>22</v>
      </c>
      <c r="G34" t="s">
        <v>23</v>
      </c>
      <c r="H34">
        <v>85</v>
      </c>
      <c r="I34" t="s">
        <v>29</v>
      </c>
      <c r="J34" t="s">
        <v>26</v>
      </c>
      <c r="K34">
        <v>5</v>
      </c>
      <c r="L34">
        <v>1</v>
      </c>
      <c r="M34" t="s">
        <v>25</v>
      </c>
      <c r="N34">
        <v>18</v>
      </c>
      <c r="O34" t="s">
        <v>30</v>
      </c>
      <c r="P34" t="s">
        <v>30</v>
      </c>
      <c r="Q34">
        <v>5</v>
      </c>
      <c r="R34">
        <v>23</v>
      </c>
      <c r="S34" t="s">
        <v>27</v>
      </c>
      <c r="T34" t="s">
        <v>267</v>
      </c>
      <c r="U34" t="s">
        <v>268</v>
      </c>
    </row>
    <row r="35" spans="1:21" x14ac:dyDescent="0.35">
      <c r="A35" t="s">
        <v>63</v>
      </c>
      <c r="B35">
        <v>37</v>
      </c>
      <c r="C35" t="s">
        <v>204</v>
      </c>
      <c r="D35">
        <v>128</v>
      </c>
      <c r="E35" t="s">
        <v>205</v>
      </c>
      <c r="F35" t="s">
        <v>22</v>
      </c>
      <c r="G35" t="s">
        <v>23</v>
      </c>
      <c r="H35">
        <v>125</v>
      </c>
      <c r="I35" t="s">
        <v>29</v>
      </c>
      <c r="J35" t="s">
        <v>26</v>
      </c>
      <c r="K35">
        <v>5</v>
      </c>
      <c r="L35">
        <v>1</v>
      </c>
      <c r="M35" t="s">
        <v>25</v>
      </c>
      <c r="N35" t="s">
        <v>26</v>
      </c>
      <c r="O35" t="s">
        <v>25</v>
      </c>
      <c r="P35" t="s">
        <v>25</v>
      </c>
      <c r="Q35">
        <v>100</v>
      </c>
      <c r="R35">
        <v>50</v>
      </c>
      <c r="S35" t="s">
        <v>27</v>
      </c>
      <c r="T35" t="s">
        <v>269</v>
      </c>
      <c r="U35" t="s">
        <v>258</v>
      </c>
    </row>
    <row r="36" spans="1:21" x14ac:dyDescent="0.35">
      <c r="A36" t="s">
        <v>64</v>
      </c>
      <c r="B36">
        <v>38</v>
      </c>
      <c r="C36" t="s">
        <v>204</v>
      </c>
      <c r="D36">
        <v>128</v>
      </c>
      <c r="E36" t="s">
        <v>205</v>
      </c>
      <c r="F36" t="s">
        <v>22</v>
      </c>
      <c r="G36" t="s">
        <v>23</v>
      </c>
      <c r="H36">
        <v>125</v>
      </c>
      <c r="I36" t="s">
        <v>29</v>
      </c>
      <c r="J36" t="s">
        <v>26</v>
      </c>
      <c r="K36">
        <v>5</v>
      </c>
      <c r="L36">
        <v>1</v>
      </c>
      <c r="M36" t="s">
        <v>25</v>
      </c>
      <c r="N36" t="s">
        <v>26</v>
      </c>
      <c r="O36" t="s">
        <v>25</v>
      </c>
      <c r="P36" t="s">
        <v>25</v>
      </c>
      <c r="Q36">
        <v>12</v>
      </c>
      <c r="R36">
        <v>440</v>
      </c>
      <c r="S36" t="s">
        <v>27</v>
      </c>
      <c r="T36" t="s">
        <v>267</v>
      </c>
      <c r="U36" t="s">
        <v>268</v>
      </c>
    </row>
    <row r="37" spans="1:21" x14ac:dyDescent="0.35">
      <c r="A37" t="s">
        <v>65</v>
      </c>
      <c r="B37">
        <v>39</v>
      </c>
      <c r="C37" t="s">
        <v>204</v>
      </c>
      <c r="D37">
        <v>128</v>
      </c>
      <c r="E37" t="s">
        <v>205</v>
      </c>
      <c r="F37" t="s">
        <v>22</v>
      </c>
      <c r="G37" t="s">
        <v>23</v>
      </c>
      <c r="H37">
        <v>150</v>
      </c>
      <c r="I37" t="s">
        <v>29</v>
      </c>
      <c r="J37" t="s">
        <v>26</v>
      </c>
      <c r="K37">
        <v>5</v>
      </c>
      <c r="L37">
        <v>1</v>
      </c>
      <c r="M37" t="s">
        <v>25</v>
      </c>
      <c r="N37" t="s">
        <v>26</v>
      </c>
      <c r="O37" t="s">
        <v>25</v>
      </c>
      <c r="P37" t="s">
        <v>25</v>
      </c>
      <c r="Q37">
        <v>24</v>
      </c>
      <c r="R37">
        <v>138.5</v>
      </c>
      <c r="S37" t="s">
        <v>31</v>
      </c>
      <c r="T37" t="s">
        <v>266</v>
      </c>
      <c r="U37" t="s">
        <v>258</v>
      </c>
    </row>
    <row r="38" spans="1:21" x14ac:dyDescent="0.35">
      <c r="A38" t="s">
        <v>66</v>
      </c>
      <c r="B38">
        <v>40</v>
      </c>
      <c r="C38" t="s">
        <v>204</v>
      </c>
      <c r="D38">
        <v>128</v>
      </c>
      <c r="E38" t="s">
        <v>205</v>
      </c>
      <c r="F38" t="s">
        <v>22</v>
      </c>
      <c r="G38" t="s">
        <v>23</v>
      </c>
      <c r="H38">
        <v>70</v>
      </c>
      <c r="I38" t="s">
        <v>29</v>
      </c>
      <c r="J38" t="s">
        <v>26</v>
      </c>
      <c r="K38">
        <v>5</v>
      </c>
      <c r="L38">
        <v>1</v>
      </c>
      <c r="M38" t="s">
        <v>25</v>
      </c>
      <c r="N38" t="s">
        <v>26</v>
      </c>
      <c r="O38" t="s">
        <v>25</v>
      </c>
      <c r="P38" t="s">
        <v>30</v>
      </c>
      <c r="Q38">
        <v>15</v>
      </c>
      <c r="R38">
        <v>45</v>
      </c>
      <c r="S38" t="s">
        <v>27</v>
      </c>
      <c r="T38" t="s">
        <v>269</v>
      </c>
      <c r="U38" t="s">
        <v>258</v>
      </c>
    </row>
    <row r="39" spans="1:21" x14ac:dyDescent="0.35">
      <c r="A39" t="s">
        <v>67</v>
      </c>
      <c r="B39">
        <v>41</v>
      </c>
      <c r="C39" t="s">
        <v>204</v>
      </c>
      <c r="D39">
        <v>128</v>
      </c>
      <c r="E39" t="s">
        <v>205</v>
      </c>
      <c r="F39" t="s">
        <v>22</v>
      </c>
      <c r="G39" t="s">
        <v>23</v>
      </c>
      <c r="H39">
        <v>208</v>
      </c>
      <c r="I39" t="s">
        <v>29</v>
      </c>
      <c r="J39" t="s">
        <v>26</v>
      </c>
      <c r="K39">
        <v>5</v>
      </c>
      <c r="L39">
        <v>1</v>
      </c>
      <c r="M39" t="s">
        <v>25</v>
      </c>
      <c r="N39" t="s">
        <v>26</v>
      </c>
      <c r="O39" t="s">
        <v>25</v>
      </c>
      <c r="P39" t="s">
        <v>25</v>
      </c>
      <c r="Q39">
        <v>45</v>
      </c>
      <c r="R39">
        <v>105</v>
      </c>
      <c r="S39" t="s">
        <v>27</v>
      </c>
      <c r="T39" t="s">
        <v>267</v>
      </c>
      <c r="U39" t="s">
        <v>268</v>
      </c>
    </row>
    <row r="40" spans="1:21" x14ac:dyDescent="0.35">
      <c r="A40" t="s">
        <v>68</v>
      </c>
      <c r="B40">
        <v>42</v>
      </c>
      <c r="C40" t="s">
        <v>204</v>
      </c>
      <c r="D40">
        <v>128</v>
      </c>
      <c r="E40" t="s">
        <v>205</v>
      </c>
      <c r="F40" t="s">
        <v>22</v>
      </c>
      <c r="G40" t="s">
        <v>23</v>
      </c>
      <c r="H40">
        <v>100</v>
      </c>
      <c r="I40" t="s">
        <v>29</v>
      </c>
      <c r="J40" t="s">
        <v>26</v>
      </c>
      <c r="K40">
        <v>5</v>
      </c>
      <c r="L40">
        <v>1</v>
      </c>
      <c r="M40" t="s">
        <v>25</v>
      </c>
      <c r="N40" t="s">
        <v>26</v>
      </c>
      <c r="O40" t="s">
        <v>30</v>
      </c>
      <c r="P40" t="s">
        <v>25</v>
      </c>
      <c r="Q40">
        <v>30</v>
      </c>
      <c r="R40">
        <v>100</v>
      </c>
      <c r="S40" t="s">
        <v>27</v>
      </c>
      <c r="T40" t="s">
        <v>266</v>
      </c>
      <c r="U40" t="s">
        <v>258</v>
      </c>
    </row>
    <row r="41" spans="1:21" x14ac:dyDescent="0.35">
      <c r="A41" t="s">
        <v>69</v>
      </c>
      <c r="B41">
        <v>44</v>
      </c>
      <c r="C41" t="s">
        <v>204</v>
      </c>
      <c r="D41">
        <v>128</v>
      </c>
      <c r="E41" t="s">
        <v>205</v>
      </c>
      <c r="F41" t="s">
        <v>22</v>
      </c>
      <c r="G41" t="s">
        <v>23</v>
      </c>
      <c r="H41">
        <v>145</v>
      </c>
      <c r="I41" t="s">
        <v>29</v>
      </c>
      <c r="J41" t="s">
        <v>26</v>
      </c>
      <c r="K41">
        <v>5</v>
      </c>
      <c r="L41">
        <v>1</v>
      </c>
      <c r="M41" t="s">
        <v>25</v>
      </c>
      <c r="N41" t="s">
        <v>26</v>
      </c>
      <c r="O41" t="s">
        <v>30</v>
      </c>
      <c r="P41" t="s">
        <v>30</v>
      </c>
      <c r="Q41">
        <v>10</v>
      </c>
      <c r="R41">
        <v>145</v>
      </c>
      <c r="S41" t="s">
        <v>27</v>
      </c>
      <c r="T41" t="s">
        <v>267</v>
      </c>
      <c r="U41" t="s">
        <v>268</v>
      </c>
    </row>
    <row r="42" spans="1:21" x14ac:dyDescent="0.35">
      <c r="A42" t="s">
        <v>70</v>
      </c>
      <c r="B42">
        <v>45</v>
      </c>
      <c r="C42" t="s">
        <v>204</v>
      </c>
      <c r="D42">
        <v>128</v>
      </c>
      <c r="E42" t="s">
        <v>205</v>
      </c>
      <c r="F42" t="s">
        <v>22</v>
      </c>
      <c r="G42" t="s">
        <v>23</v>
      </c>
      <c r="H42">
        <v>30</v>
      </c>
      <c r="I42" t="s">
        <v>29</v>
      </c>
      <c r="J42" t="s">
        <v>26</v>
      </c>
      <c r="K42">
        <v>5</v>
      </c>
      <c r="L42">
        <v>1</v>
      </c>
      <c r="M42" t="s">
        <v>25</v>
      </c>
      <c r="N42" t="s">
        <v>26</v>
      </c>
      <c r="O42" t="s">
        <v>30</v>
      </c>
      <c r="P42" t="s">
        <v>30</v>
      </c>
      <c r="Q42">
        <v>50</v>
      </c>
      <c r="R42">
        <v>105</v>
      </c>
      <c r="S42" t="s">
        <v>27</v>
      </c>
      <c r="T42" t="s">
        <v>269</v>
      </c>
      <c r="U42" t="s">
        <v>258</v>
      </c>
    </row>
    <row r="43" spans="1:21" x14ac:dyDescent="0.35">
      <c r="A43" t="s">
        <v>71</v>
      </c>
      <c r="B43">
        <v>46</v>
      </c>
      <c r="C43" t="s">
        <v>204</v>
      </c>
      <c r="D43">
        <v>128</v>
      </c>
      <c r="E43" t="s">
        <v>205</v>
      </c>
      <c r="F43" t="s">
        <v>22</v>
      </c>
      <c r="G43" t="s">
        <v>23</v>
      </c>
      <c r="H43">
        <v>100</v>
      </c>
      <c r="I43" t="s">
        <v>29</v>
      </c>
      <c r="J43" t="s">
        <v>26</v>
      </c>
      <c r="K43">
        <v>5</v>
      </c>
      <c r="L43">
        <v>1</v>
      </c>
      <c r="M43" t="s">
        <v>25</v>
      </c>
      <c r="N43" t="s">
        <v>26</v>
      </c>
      <c r="O43" t="s">
        <v>25</v>
      </c>
      <c r="P43" t="s">
        <v>25</v>
      </c>
      <c r="Q43">
        <v>0</v>
      </c>
      <c r="R43">
        <v>100</v>
      </c>
      <c r="S43" t="s">
        <v>27</v>
      </c>
      <c r="T43" t="s">
        <v>267</v>
      </c>
      <c r="U43" t="s">
        <v>268</v>
      </c>
    </row>
    <row r="44" spans="1:21" x14ac:dyDescent="0.35">
      <c r="A44" t="s">
        <v>72</v>
      </c>
      <c r="B44">
        <v>47</v>
      </c>
      <c r="C44" t="s">
        <v>204</v>
      </c>
      <c r="D44">
        <v>128</v>
      </c>
      <c r="E44" t="s">
        <v>205</v>
      </c>
      <c r="F44" t="s">
        <v>22</v>
      </c>
      <c r="G44" t="s">
        <v>23</v>
      </c>
      <c r="H44">
        <v>39.15</v>
      </c>
      <c r="I44" t="s">
        <v>29</v>
      </c>
      <c r="J44" t="s">
        <v>26</v>
      </c>
      <c r="K44">
        <v>5</v>
      </c>
      <c r="L44">
        <v>1</v>
      </c>
      <c r="M44" t="s">
        <v>30</v>
      </c>
      <c r="N44" t="s">
        <v>26</v>
      </c>
      <c r="O44" t="s">
        <v>25</v>
      </c>
      <c r="P44" t="s">
        <v>25</v>
      </c>
      <c r="Q44">
        <v>2</v>
      </c>
      <c r="R44">
        <v>110</v>
      </c>
      <c r="S44" t="s">
        <v>27</v>
      </c>
      <c r="T44" t="s">
        <v>269</v>
      </c>
      <c r="U44" t="s">
        <v>258</v>
      </c>
    </row>
    <row r="45" spans="1:21" x14ac:dyDescent="0.35">
      <c r="A45" t="s">
        <v>73</v>
      </c>
      <c r="B45">
        <v>48</v>
      </c>
      <c r="C45" t="s">
        <v>204</v>
      </c>
      <c r="D45">
        <v>128</v>
      </c>
      <c r="E45" t="s">
        <v>205</v>
      </c>
      <c r="F45" t="s">
        <v>22</v>
      </c>
      <c r="G45" t="s">
        <v>23</v>
      </c>
      <c r="H45">
        <v>100</v>
      </c>
      <c r="I45" t="s">
        <v>29</v>
      </c>
      <c r="J45" t="s">
        <v>26</v>
      </c>
      <c r="K45">
        <v>5</v>
      </c>
      <c r="L45">
        <v>2</v>
      </c>
      <c r="M45" t="s">
        <v>25</v>
      </c>
      <c r="N45" t="s">
        <v>26</v>
      </c>
      <c r="O45" t="s">
        <v>25</v>
      </c>
      <c r="P45" t="s">
        <v>25</v>
      </c>
      <c r="Q45">
        <v>20</v>
      </c>
      <c r="R45">
        <v>50</v>
      </c>
      <c r="S45" t="s">
        <v>27</v>
      </c>
      <c r="T45" t="s">
        <v>269</v>
      </c>
      <c r="U45" t="s">
        <v>258</v>
      </c>
    </row>
    <row r="46" spans="1:21" x14ac:dyDescent="0.35">
      <c r="A46" t="s">
        <v>74</v>
      </c>
      <c r="B46">
        <v>49</v>
      </c>
      <c r="C46" t="s">
        <v>204</v>
      </c>
      <c r="D46">
        <v>128</v>
      </c>
      <c r="E46" t="s">
        <v>205</v>
      </c>
      <c r="F46" t="s">
        <v>22</v>
      </c>
      <c r="G46" t="s">
        <v>23</v>
      </c>
      <c r="H46">
        <v>130</v>
      </c>
      <c r="I46" t="s">
        <v>29</v>
      </c>
      <c r="J46" t="s">
        <v>26</v>
      </c>
      <c r="K46">
        <v>5</v>
      </c>
      <c r="L46">
        <v>1</v>
      </c>
      <c r="M46" t="s">
        <v>25</v>
      </c>
      <c r="N46" t="s">
        <v>26</v>
      </c>
      <c r="O46" t="s">
        <v>25</v>
      </c>
      <c r="P46" t="s">
        <v>25</v>
      </c>
      <c r="Q46">
        <v>30</v>
      </c>
      <c r="R46">
        <v>78</v>
      </c>
      <c r="S46" t="s">
        <v>27</v>
      </c>
      <c r="T46" t="s">
        <v>267</v>
      </c>
      <c r="U46" t="s">
        <v>268</v>
      </c>
    </row>
    <row r="47" spans="1:21" x14ac:dyDescent="0.35">
      <c r="A47" t="s">
        <v>75</v>
      </c>
      <c r="B47">
        <v>50</v>
      </c>
      <c r="C47" t="s">
        <v>204</v>
      </c>
      <c r="D47">
        <v>128</v>
      </c>
      <c r="E47" t="s">
        <v>205</v>
      </c>
      <c r="F47" t="s">
        <v>22</v>
      </c>
      <c r="G47" t="s">
        <v>23</v>
      </c>
      <c r="H47">
        <v>100</v>
      </c>
      <c r="I47" t="s">
        <v>29</v>
      </c>
      <c r="J47" t="s">
        <v>26</v>
      </c>
      <c r="K47">
        <v>5</v>
      </c>
      <c r="L47">
        <v>1</v>
      </c>
      <c r="M47" t="s">
        <v>25</v>
      </c>
      <c r="N47" t="s">
        <v>26</v>
      </c>
      <c r="O47" t="s">
        <v>25</v>
      </c>
      <c r="P47" t="s">
        <v>30</v>
      </c>
      <c r="Q47">
        <v>75</v>
      </c>
      <c r="R47">
        <v>125</v>
      </c>
      <c r="S47" t="s">
        <v>27</v>
      </c>
      <c r="T47" t="s">
        <v>267</v>
      </c>
      <c r="U47" t="s">
        <v>268</v>
      </c>
    </row>
    <row r="48" spans="1:21" x14ac:dyDescent="0.35">
      <c r="A48" t="s">
        <v>76</v>
      </c>
      <c r="B48">
        <v>51</v>
      </c>
      <c r="C48" t="s">
        <v>204</v>
      </c>
      <c r="D48">
        <v>128</v>
      </c>
      <c r="E48" t="s">
        <v>205</v>
      </c>
      <c r="F48" t="s">
        <v>22</v>
      </c>
      <c r="G48" t="s">
        <v>23</v>
      </c>
      <c r="H48">
        <v>125</v>
      </c>
      <c r="I48" t="s">
        <v>29</v>
      </c>
      <c r="J48" t="s">
        <v>26</v>
      </c>
      <c r="K48">
        <v>5</v>
      </c>
      <c r="L48">
        <v>1</v>
      </c>
      <c r="M48" t="s">
        <v>25</v>
      </c>
      <c r="N48" t="s">
        <v>26</v>
      </c>
      <c r="O48" t="s">
        <v>25</v>
      </c>
      <c r="P48" t="s">
        <v>25</v>
      </c>
      <c r="Q48">
        <v>40</v>
      </c>
      <c r="R48">
        <v>80</v>
      </c>
      <c r="S48" t="s">
        <v>27</v>
      </c>
      <c r="T48" t="s">
        <v>269</v>
      </c>
      <c r="U48" t="s">
        <v>268</v>
      </c>
    </row>
    <row r="49" spans="1:21" x14ac:dyDescent="0.35">
      <c r="A49" t="s">
        <v>77</v>
      </c>
      <c r="B49">
        <v>53</v>
      </c>
      <c r="C49" t="s">
        <v>204</v>
      </c>
      <c r="D49">
        <v>128</v>
      </c>
      <c r="E49" t="s">
        <v>205</v>
      </c>
      <c r="F49" t="s">
        <v>22</v>
      </c>
      <c r="G49" t="s">
        <v>23</v>
      </c>
      <c r="H49">
        <v>125</v>
      </c>
      <c r="I49" t="s">
        <v>29</v>
      </c>
      <c r="J49" t="s">
        <v>26</v>
      </c>
      <c r="K49">
        <v>5</v>
      </c>
      <c r="L49">
        <v>1</v>
      </c>
      <c r="M49" t="s">
        <v>25</v>
      </c>
      <c r="N49" t="s">
        <v>26</v>
      </c>
      <c r="O49" t="s">
        <v>25</v>
      </c>
      <c r="P49" t="s">
        <v>25</v>
      </c>
      <c r="Q49">
        <v>30</v>
      </c>
      <c r="R49">
        <v>125</v>
      </c>
      <c r="S49" t="s">
        <v>31</v>
      </c>
      <c r="T49" t="s">
        <v>267</v>
      </c>
      <c r="U49" t="s">
        <v>268</v>
      </c>
    </row>
    <row r="50" spans="1:21" x14ac:dyDescent="0.35">
      <c r="A50" t="s">
        <v>79</v>
      </c>
      <c r="B50">
        <v>54</v>
      </c>
      <c r="C50" t="s">
        <v>204</v>
      </c>
      <c r="D50">
        <v>128</v>
      </c>
      <c r="E50" t="s">
        <v>205</v>
      </c>
      <c r="F50" t="s">
        <v>22</v>
      </c>
      <c r="G50" t="s">
        <v>23</v>
      </c>
      <c r="H50">
        <v>35</v>
      </c>
      <c r="I50" t="s">
        <v>29</v>
      </c>
      <c r="J50" t="s">
        <v>26</v>
      </c>
      <c r="K50">
        <v>5</v>
      </c>
      <c r="L50">
        <v>1</v>
      </c>
      <c r="M50" t="s">
        <v>25</v>
      </c>
      <c r="N50">
        <v>18</v>
      </c>
      <c r="O50" t="s">
        <v>30</v>
      </c>
      <c r="P50" t="s">
        <v>30</v>
      </c>
      <c r="Q50">
        <v>24</v>
      </c>
      <c r="R50">
        <v>70</v>
      </c>
      <c r="S50" t="s">
        <v>27</v>
      </c>
      <c r="T50" t="s">
        <v>266</v>
      </c>
      <c r="U50" t="s">
        <v>268</v>
      </c>
    </row>
    <row r="51" spans="1:21" x14ac:dyDescent="0.35">
      <c r="A51" t="s">
        <v>80</v>
      </c>
      <c r="B51">
        <v>55</v>
      </c>
      <c r="C51" t="s">
        <v>204</v>
      </c>
      <c r="D51">
        <v>128</v>
      </c>
      <c r="E51" t="s">
        <v>205</v>
      </c>
      <c r="F51" t="s">
        <v>22</v>
      </c>
      <c r="G51" t="s">
        <v>23</v>
      </c>
      <c r="H51">
        <v>135</v>
      </c>
      <c r="I51" t="s">
        <v>29</v>
      </c>
      <c r="J51" t="s">
        <v>26</v>
      </c>
      <c r="K51">
        <v>5</v>
      </c>
      <c r="L51">
        <v>2</v>
      </c>
      <c r="M51" t="s">
        <v>25</v>
      </c>
      <c r="N51" t="s">
        <v>26</v>
      </c>
      <c r="O51" t="s">
        <v>25</v>
      </c>
      <c r="P51" t="s">
        <v>25</v>
      </c>
      <c r="Q51">
        <v>16</v>
      </c>
      <c r="R51">
        <v>82</v>
      </c>
      <c r="S51" t="s">
        <v>27</v>
      </c>
      <c r="T51" t="s">
        <v>266</v>
      </c>
      <c r="U51" t="s">
        <v>258</v>
      </c>
    </row>
    <row r="52" spans="1:21" x14ac:dyDescent="0.35">
      <c r="A52" t="s">
        <v>81</v>
      </c>
      <c r="B52">
        <v>56</v>
      </c>
      <c r="C52" t="s">
        <v>204</v>
      </c>
      <c r="D52">
        <v>128</v>
      </c>
      <c r="E52" t="s">
        <v>205</v>
      </c>
      <c r="F52" t="s">
        <v>22</v>
      </c>
      <c r="G52" t="s">
        <v>23</v>
      </c>
      <c r="H52">
        <v>310</v>
      </c>
      <c r="I52" t="s">
        <v>29</v>
      </c>
      <c r="J52" t="s">
        <v>26</v>
      </c>
      <c r="K52">
        <v>5</v>
      </c>
      <c r="L52">
        <v>1</v>
      </c>
      <c r="M52" t="s">
        <v>25</v>
      </c>
      <c r="N52" t="s">
        <v>26</v>
      </c>
      <c r="O52" t="s">
        <v>25</v>
      </c>
      <c r="P52" t="s">
        <v>30</v>
      </c>
      <c r="Q52">
        <v>60</v>
      </c>
      <c r="R52">
        <v>180</v>
      </c>
      <c r="S52" t="s">
        <v>27</v>
      </c>
      <c r="T52" t="s">
        <v>267</v>
      </c>
      <c r="U52" t="s">
        <v>268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117F66-9AA3-4B16-A452-1F2833222746}">
  <dimension ref="A1:S52"/>
  <sheetViews>
    <sheetView workbookViewId="0">
      <selection activeCell="G3" sqref="G3"/>
    </sheetView>
  </sheetViews>
  <sheetFormatPr defaultColWidth="8.81640625" defaultRowHeight="14.5" x14ac:dyDescent="0.35"/>
  <cols>
    <col min="1" max="2" width="16.1796875" customWidth="1"/>
    <col min="3" max="6" width="12.453125" customWidth="1"/>
    <col min="7" max="7" width="17.81640625" bestFit="1" customWidth="1"/>
    <col min="8" max="8" width="9.1796875"/>
    <col min="10" max="11" width="12.453125" customWidth="1"/>
    <col min="18" max="18" width="9.1796875"/>
    <col min="19" max="19" width="15.26953125" customWidth="1"/>
  </cols>
  <sheetData>
    <row r="1" spans="1:19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9" x14ac:dyDescent="0.35">
      <c r="A2" t="s">
        <v>19</v>
      </c>
      <c r="B2">
        <v>1</v>
      </c>
      <c r="C2" t="s">
        <v>82</v>
      </c>
      <c r="D2">
        <v>102</v>
      </c>
      <c r="E2" t="s">
        <v>83</v>
      </c>
      <c r="F2" t="s">
        <v>84</v>
      </c>
      <c r="G2" t="s">
        <v>23</v>
      </c>
      <c r="H2">
        <v>300</v>
      </c>
      <c r="I2" t="s">
        <v>25</v>
      </c>
      <c r="J2" t="s">
        <v>85</v>
      </c>
      <c r="K2">
        <v>2</v>
      </c>
      <c r="L2">
        <v>1</v>
      </c>
      <c r="M2" t="s">
        <v>25</v>
      </c>
      <c r="N2">
        <v>19</v>
      </c>
      <c r="O2" t="s">
        <v>30</v>
      </c>
      <c r="P2" t="s">
        <v>30</v>
      </c>
      <c r="Q2">
        <v>6</v>
      </c>
      <c r="R2">
        <v>400</v>
      </c>
      <c r="S2" t="s">
        <v>27</v>
      </c>
    </row>
    <row r="3" spans="1:19" x14ac:dyDescent="0.35">
      <c r="A3" t="s">
        <v>28</v>
      </c>
      <c r="B3">
        <v>2</v>
      </c>
      <c r="C3" t="s">
        <v>82</v>
      </c>
      <c r="D3">
        <v>102</v>
      </c>
      <c r="E3" t="s">
        <v>83</v>
      </c>
      <c r="F3" t="s">
        <v>84</v>
      </c>
      <c r="G3" t="s">
        <v>25</v>
      </c>
      <c r="H3" t="s">
        <v>26</v>
      </c>
      <c r="J3" t="s">
        <v>26</v>
      </c>
      <c r="K3" t="s">
        <v>26</v>
      </c>
      <c r="L3" t="s">
        <v>26</v>
      </c>
      <c r="M3" t="s">
        <v>26</v>
      </c>
      <c r="N3" t="s">
        <v>26</v>
      </c>
      <c r="O3" t="s">
        <v>26</v>
      </c>
      <c r="P3" t="s">
        <v>26</v>
      </c>
      <c r="Q3" t="s">
        <v>26</v>
      </c>
      <c r="R3" t="s">
        <v>26</v>
      </c>
      <c r="S3" t="s">
        <v>26</v>
      </c>
    </row>
    <row r="4" spans="1:19" x14ac:dyDescent="0.35">
      <c r="A4" t="s">
        <v>32</v>
      </c>
      <c r="B4">
        <v>4</v>
      </c>
      <c r="C4" t="s">
        <v>82</v>
      </c>
      <c r="D4">
        <v>102</v>
      </c>
      <c r="E4" t="s">
        <v>83</v>
      </c>
      <c r="F4" t="s">
        <v>84</v>
      </c>
      <c r="G4" t="s">
        <v>25</v>
      </c>
      <c r="H4" t="s">
        <v>26</v>
      </c>
      <c r="I4" t="s">
        <v>26</v>
      </c>
      <c r="J4" t="s">
        <v>26</v>
      </c>
      <c r="K4" t="s">
        <v>26</v>
      </c>
      <c r="L4" t="s">
        <v>26</v>
      </c>
      <c r="M4" t="s">
        <v>26</v>
      </c>
      <c r="N4" t="s">
        <v>26</v>
      </c>
      <c r="O4" t="s">
        <v>26</v>
      </c>
      <c r="P4" t="s">
        <v>26</v>
      </c>
      <c r="Q4" t="s">
        <v>26</v>
      </c>
      <c r="R4" t="s">
        <v>26</v>
      </c>
      <c r="S4" t="s">
        <v>26</v>
      </c>
    </row>
    <row r="5" spans="1:19" x14ac:dyDescent="0.35">
      <c r="A5" t="s">
        <v>33</v>
      </c>
      <c r="B5">
        <v>5</v>
      </c>
      <c r="C5" t="s">
        <v>82</v>
      </c>
      <c r="D5">
        <v>102</v>
      </c>
      <c r="E5" t="s">
        <v>83</v>
      </c>
      <c r="F5" t="s">
        <v>84</v>
      </c>
      <c r="G5" t="s">
        <v>87</v>
      </c>
      <c r="H5">
        <v>300</v>
      </c>
      <c r="I5" t="s">
        <v>25</v>
      </c>
      <c r="J5" t="s">
        <v>25</v>
      </c>
      <c r="K5">
        <v>0</v>
      </c>
      <c r="L5">
        <v>2</v>
      </c>
      <c r="M5" t="s">
        <v>25</v>
      </c>
      <c r="N5">
        <v>18</v>
      </c>
      <c r="O5" t="s">
        <v>30</v>
      </c>
      <c r="P5" t="s">
        <v>25</v>
      </c>
      <c r="Q5">
        <v>6</v>
      </c>
      <c r="R5">
        <v>200</v>
      </c>
      <c r="S5" t="s">
        <v>31</v>
      </c>
    </row>
    <row r="6" spans="1:19" x14ac:dyDescent="0.35">
      <c r="A6" t="s">
        <v>34</v>
      </c>
      <c r="B6">
        <v>6</v>
      </c>
      <c r="C6" t="s">
        <v>82</v>
      </c>
      <c r="D6">
        <v>102</v>
      </c>
      <c r="E6" t="s">
        <v>83</v>
      </c>
      <c r="F6" t="s">
        <v>84</v>
      </c>
      <c r="G6" t="s">
        <v>25</v>
      </c>
      <c r="H6" t="s">
        <v>26</v>
      </c>
      <c r="I6" t="s">
        <v>26</v>
      </c>
      <c r="J6" t="s">
        <v>26</v>
      </c>
      <c r="K6" t="s">
        <v>26</v>
      </c>
      <c r="L6" t="s">
        <v>26</v>
      </c>
      <c r="M6" t="s">
        <v>26</v>
      </c>
      <c r="N6" t="s">
        <v>26</v>
      </c>
      <c r="O6" t="s">
        <v>26</v>
      </c>
      <c r="P6" t="s">
        <v>26</v>
      </c>
      <c r="Q6" t="s">
        <v>26</v>
      </c>
      <c r="R6" t="s">
        <v>26</v>
      </c>
      <c r="S6" t="s">
        <v>26</v>
      </c>
    </row>
    <row r="7" spans="1:19" x14ac:dyDescent="0.35">
      <c r="A7" t="s">
        <v>35</v>
      </c>
      <c r="B7">
        <v>8</v>
      </c>
      <c r="C7" t="s">
        <v>82</v>
      </c>
      <c r="D7">
        <v>102</v>
      </c>
      <c r="E7" t="s">
        <v>83</v>
      </c>
      <c r="F7" t="s">
        <v>84</v>
      </c>
      <c r="G7" t="s">
        <v>25</v>
      </c>
      <c r="H7" t="s">
        <v>26</v>
      </c>
      <c r="I7" t="s">
        <v>26</v>
      </c>
      <c r="J7" t="s">
        <v>26</v>
      </c>
      <c r="K7" t="s">
        <v>26</v>
      </c>
      <c r="L7" t="s">
        <v>26</v>
      </c>
      <c r="M7" t="s">
        <v>26</v>
      </c>
      <c r="N7" t="s">
        <v>26</v>
      </c>
      <c r="O7" t="s">
        <v>26</v>
      </c>
      <c r="P7" t="s">
        <v>26</v>
      </c>
      <c r="Q7" t="s">
        <v>26</v>
      </c>
      <c r="R7" t="s">
        <v>26</v>
      </c>
      <c r="S7" t="s">
        <v>26</v>
      </c>
    </row>
    <row r="8" spans="1:19" x14ac:dyDescent="0.35">
      <c r="A8" t="s">
        <v>36</v>
      </c>
      <c r="B8">
        <v>9</v>
      </c>
      <c r="C8" t="s">
        <v>82</v>
      </c>
      <c r="D8">
        <v>102</v>
      </c>
      <c r="E8" t="s">
        <v>83</v>
      </c>
      <c r="F8" t="s">
        <v>84</v>
      </c>
      <c r="G8" t="s">
        <v>25</v>
      </c>
      <c r="H8" t="s">
        <v>26</v>
      </c>
      <c r="I8" t="s">
        <v>26</v>
      </c>
      <c r="J8" t="s">
        <v>26</v>
      </c>
      <c r="K8" t="s">
        <v>26</v>
      </c>
      <c r="L8" t="s">
        <v>26</v>
      </c>
      <c r="M8" t="s">
        <v>26</v>
      </c>
      <c r="N8" t="s">
        <v>26</v>
      </c>
      <c r="O8" t="s">
        <v>26</v>
      </c>
      <c r="P8" t="s">
        <v>26</v>
      </c>
      <c r="Q8" t="s">
        <v>26</v>
      </c>
      <c r="R8" t="s">
        <v>26</v>
      </c>
      <c r="S8" t="s">
        <v>26</v>
      </c>
    </row>
    <row r="9" spans="1:19" x14ac:dyDescent="0.35">
      <c r="A9" t="s">
        <v>37</v>
      </c>
      <c r="B9">
        <v>10</v>
      </c>
      <c r="C9" t="s">
        <v>82</v>
      </c>
      <c r="D9">
        <v>102</v>
      </c>
      <c r="E9" t="s">
        <v>83</v>
      </c>
      <c r="F9" t="s">
        <v>84</v>
      </c>
      <c r="G9" t="s">
        <v>25</v>
      </c>
      <c r="H9" t="s">
        <v>26</v>
      </c>
      <c r="I9" t="s">
        <v>26</v>
      </c>
      <c r="J9" t="s">
        <v>26</v>
      </c>
      <c r="K9" t="s">
        <v>26</v>
      </c>
      <c r="L9" t="s">
        <v>26</v>
      </c>
      <c r="M9" t="s">
        <v>26</v>
      </c>
      <c r="N9" t="s">
        <v>26</v>
      </c>
      <c r="O9" t="s">
        <v>26</v>
      </c>
      <c r="P9" t="s">
        <v>26</v>
      </c>
      <c r="Q9" t="s">
        <v>26</v>
      </c>
      <c r="R9" t="s">
        <v>26</v>
      </c>
      <c r="S9" t="s">
        <v>26</v>
      </c>
    </row>
    <row r="10" spans="1:19" x14ac:dyDescent="0.35">
      <c r="A10" t="s">
        <v>38</v>
      </c>
      <c r="B10">
        <v>11</v>
      </c>
      <c r="C10" t="s">
        <v>82</v>
      </c>
      <c r="D10">
        <v>102</v>
      </c>
      <c r="E10" t="s">
        <v>83</v>
      </c>
      <c r="F10" t="s">
        <v>84</v>
      </c>
      <c r="G10" t="s">
        <v>25</v>
      </c>
      <c r="H10" t="s">
        <v>26</v>
      </c>
      <c r="I10" t="s">
        <v>26</v>
      </c>
      <c r="J10" t="s">
        <v>26</v>
      </c>
      <c r="K10" t="s">
        <v>26</v>
      </c>
      <c r="L10" t="s">
        <v>26</v>
      </c>
      <c r="M10" t="s">
        <v>26</v>
      </c>
      <c r="N10" t="s">
        <v>26</v>
      </c>
      <c r="O10" t="s">
        <v>26</v>
      </c>
      <c r="P10" t="s">
        <v>26</v>
      </c>
      <c r="Q10" t="s">
        <v>26</v>
      </c>
      <c r="R10" t="s">
        <v>26</v>
      </c>
      <c r="S10" t="s">
        <v>26</v>
      </c>
    </row>
    <row r="11" spans="1:19" x14ac:dyDescent="0.35">
      <c r="A11" t="s">
        <v>39</v>
      </c>
      <c r="B11">
        <v>12</v>
      </c>
      <c r="C11" t="s">
        <v>82</v>
      </c>
      <c r="D11">
        <v>102</v>
      </c>
      <c r="E11" t="s">
        <v>83</v>
      </c>
      <c r="F11" t="s">
        <v>84</v>
      </c>
      <c r="G11" t="s">
        <v>23</v>
      </c>
      <c r="H11">
        <v>438.5</v>
      </c>
      <c r="I11" t="s">
        <v>25</v>
      </c>
      <c r="J11" t="s">
        <v>85</v>
      </c>
      <c r="K11">
        <v>2</v>
      </c>
      <c r="L11">
        <v>1</v>
      </c>
      <c r="M11" t="s">
        <v>25</v>
      </c>
      <c r="N11">
        <v>18</v>
      </c>
      <c r="O11" t="s">
        <v>25</v>
      </c>
      <c r="P11" t="s">
        <v>25</v>
      </c>
      <c r="R11">
        <v>155</v>
      </c>
      <c r="S11" t="s">
        <v>27</v>
      </c>
    </row>
    <row r="12" spans="1:19" x14ac:dyDescent="0.35">
      <c r="A12" t="s">
        <v>40</v>
      </c>
      <c r="B12">
        <v>13</v>
      </c>
      <c r="C12" t="s">
        <v>82</v>
      </c>
      <c r="D12">
        <v>102</v>
      </c>
      <c r="E12" t="s">
        <v>83</v>
      </c>
      <c r="F12" t="s">
        <v>84</v>
      </c>
      <c r="G12" t="s">
        <v>23</v>
      </c>
      <c r="H12">
        <v>430</v>
      </c>
      <c r="I12" t="s">
        <v>86</v>
      </c>
      <c r="J12" t="s">
        <v>85</v>
      </c>
      <c r="K12">
        <v>2</v>
      </c>
      <c r="L12">
        <v>1</v>
      </c>
      <c r="M12" t="s">
        <v>25</v>
      </c>
      <c r="N12">
        <v>18</v>
      </c>
      <c r="O12" t="s">
        <v>25</v>
      </c>
      <c r="P12" t="s">
        <v>25</v>
      </c>
      <c r="Q12">
        <v>8</v>
      </c>
      <c r="R12">
        <v>150</v>
      </c>
      <c r="S12" t="s">
        <v>31</v>
      </c>
    </row>
    <row r="13" spans="1:19" x14ac:dyDescent="0.35">
      <c r="A13" t="s">
        <v>41</v>
      </c>
      <c r="B13">
        <v>15</v>
      </c>
      <c r="C13" t="s">
        <v>82</v>
      </c>
      <c r="D13">
        <v>102</v>
      </c>
      <c r="E13" t="s">
        <v>83</v>
      </c>
      <c r="F13" t="s">
        <v>84</v>
      </c>
      <c r="G13" t="s">
        <v>25</v>
      </c>
      <c r="H13" t="s">
        <v>26</v>
      </c>
      <c r="I13" t="s">
        <v>26</v>
      </c>
      <c r="J13" t="s">
        <v>26</v>
      </c>
      <c r="K13" t="s">
        <v>26</v>
      </c>
      <c r="L13" t="s">
        <v>26</v>
      </c>
      <c r="M13" t="s">
        <v>26</v>
      </c>
      <c r="N13" t="s">
        <v>26</v>
      </c>
      <c r="O13" t="s">
        <v>26</v>
      </c>
      <c r="P13" t="s">
        <v>26</v>
      </c>
      <c r="Q13" t="s">
        <v>26</v>
      </c>
      <c r="R13" t="s">
        <v>26</v>
      </c>
      <c r="S13" t="s">
        <v>26</v>
      </c>
    </row>
    <row r="14" spans="1:19" x14ac:dyDescent="0.35">
      <c r="A14" t="s">
        <v>42</v>
      </c>
      <c r="B14">
        <v>16</v>
      </c>
      <c r="C14" t="s">
        <v>82</v>
      </c>
      <c r="D14">
        <v>102</v>
      </c>
      <c r="E14" t="s">
        <v>83</v>
      </c>
      <c r="F14" t="s">
        <v>84</v>
      </c>
      <c r="G14" t="s">
        <v>25</v>
      </c>
      <c r="H14" t="s">
        <v>26</v>
      </c>
      <c r="I14" t="s">
        <v>26</v>
      </c>
      <c r="J14" t="s">
        <v>26</v>
      </c>
      <c r="K14" t="s">
        <v>26</v>
      </c>
      <c r="L14" t="s">
        <v>26</v>
      </c>
      <c r="M14" t="s">
        <v>26</v>
      </c>
      <c r="N14" t="s">
        <v>26</v>
      </c>
      <c r="O14" t="s">
        <v>26</v>
      </c>
      <c r="P14" t="s">
        <v>26</v>
      </c>
      <c r="Q14" t="s">
        <v>26</v>
      </c>
      <c r="R14" t="s">
        <v>26</v>
      </c>
      <c r="S14" t="s">
        <v>26</v>
      </c>
    </row>
    <row r="15" spans="1:19" x14ac:dyDescent="0.35">
      <c r="A15" t="s">
        <v>43</v>
      </c>
      <c r="B15">
        <v>17</v>
      </c>
      <c r="C15" t="s">
        <v>82</v>
      </c>
      <c r="D15">
        <v>102</v>
      </c>
      <c r="E15" t="s">
        <v>83</v>
      </c>
      <c r="F15" t="s">
        <v>84</v>
      </c>
      <c r="G15" t="s">
        <v>23</v>
      </c>
      <c r="H15">
        <v>237</v>
      </c>
      <c r="I15" t="s">
        <v>86</v>
      </c>
      <c r="J15" t="s">
        <v>25</v>
      </c>
      <c r="K15">
        <v>0</v>
      </c>
      <c r="L15">
        <v>1</v>
      </c>
      <c r="M15" t="s">
        <v>25</v>
      </c>
      <c r="N15">
        <v>18</v>
      </c>
      <c r="O15" t="s">
        <v>25</v>
      </c>
      <c r="P15" t="s">
        <v>25</v>
      </c>
      <c r="Q15">
        <v>12</v>
      </c>
      <c r="R15">
        <v>450</v>
      </c>
      <c r="S15" t="s">
        <v>31</v>
      </c>
    </row>
    <row r="16" spans="1:19" x14ac:dyDescent="0.35">
      <c r="A16" t="s">
        <v>44</v>
      </c>
      <c r="B16">
        <v>18</v>
      </c>
      <c r="C16" t="s">
        <v>82</v>
      </c>
      <c r="D16">
        <v>102</v>
      </c>
      <c r="E16" t="s">
        <v>83</v>
      </c>
      <c r="F16" t="s">
        <v>84</v>
      </c>
      <c r="G16" t="s">
        <v>23</v>
      </c>
      <c r="H16">
        <v>105</v>
      </c>
      <c r="I16" t="s">
        <v>25</v>
      </c>
      <c r="J16" t="s">
        <v>85</v>
      </c>
      <c r="K16">
        <v>2</v>
      </c>
      <c r="L16">
        <v>1</v>
      </c>
      <c r="M16" t="s">
        <v>25</v>
      </c>
      <c r="N16">
        <v>18</v>
      </c>
      <c r="O16" t="s">
        <v>25</v>
      </c>
      <c r="Q16">
        <v>8</v>
      </c>
      <c r="R16">
        <v>35</v>
      </c>
      <c r="S16" t="s">
        <v>31</v>
      </c>
    </row>
    <row r="17" spans="1:19" x14ac:dyDescent="0.35">
      <c r="A17" t="s">
        <v>45</v>
      </c>
      <c r="B17">
        <v>19</v>
      </c>
      <c r="C17" t="s">
        <v>82</v>
      </c>
      <c r="D17">
        <v>102</v>
      </c>
      <c r="E17" t="s">
        <v>83</v>
      </c>
      <c r="F17" t="s">
        <v>84</v>
      </c>
      <c r="G17" t="s">
        <v>25</v>
      </c>
      <c r="H17" t="s">
        <v>26</v>
      </c>
      <c r="I17" t="s">
        <v>26</v>
      </c>
      <c r="J17" t="s">
        <v>26</v>
      </c>
      <c r="K17" t="s">
        <v>26</v>
      </c>
      <c r="L17" t="s">
        <v>26</v>
      </c>
      <c r="M17" t="s">
        <v>26</v>
      </c>
      <c r="N17" t="s">
        <v>26</v>
      </c>
      <c r="O17" t="s">
        <v>26</v>
      </c>
      <c r="P17" t="s">
        <v>25</v>
      </c>
      <c r="Q17" t="s">
        <v>26</v>
      </c>
      <c r="R17" t="s">
        <v>26</v>
      </c>
      <c r="S17" t="s">
        <v>26</v>
      </c>
    </row>
    <row r="18" spans="1:19" x14ac:dyDescent="0.35">
      <c r="A18" t="s">
        <v>46</v>
      </c>
      <c r="B18">
        <v>20</v>
      </c>
      <c r="C18" t="s">
        <v>82</v>
      </c>
      <c r="D18">
        <v>102</v>
      </c>
      <c r="E18" t="s">
        <v>83</v>
      </c>
      <c r="F18" t="s">
        <v>84</v>
      </c>
      <c r="G18" t="s">
        <v>25</v>
      </c>
      <c r="H18" t="s">
        <v>26</v>
      </c>
      <c r="I18" t="s">
        <v>26</v>
      </c>
      <c r="J18" t="s">
        <v>26</v>
      </c>
      <c r="K18" t="s">
        <v>26</v>
      </c>
      <c r="L18" t="s">
        <v>26</v>
      </c>
      <c r="M18" t="s">
        <v>26</v>
      </c>
      <c r="N18" t="s">
        <v>26</v>
      </c>
      <c r="O18" t="s">
        <v>26</v>
      </c>
      <c r="P18" t="s">
        <v>26</v>
      </c>
      <c r="Q18" t="s">
        <v>26</v>
      </c>
      <c r="R18" t="s">
        <v>26</v>
      </c>
      <c r="S18" t="s">
        <v>26</v>
      </c>
    </row>
    <row r="19" spans="1:19" x14ac:dyDescent="0.35">
      <c r="A19" t="s">
        <v>47</v>
      </c>
      <c r="B19">
        <v>21</v>
      </c>
      <c r="C19" t="s">
        <v>82</v>
      </c>
      <c r="D19">
        <v>102</v>
      </c>
      <c r="E19" t="s">
        <v>83</v>
      </c>
      <c r="F19" t="s">
        <v>84</v>
      </c>
      <c r="G19" t="s">
        <v>23</v>
      </c>
      <c r="H19">
        <v>280</v>
      </c>
      <c r="I19" t="s">
        <v>86</v>
      </c>
      <c r="J19" t="s">
        <v>85</v>
      </c>
      <c r="K19">
        <v>2</v>
      </c>
      <c r="L19">
        <v>1</v>
      </c>
      <c r="M19" t="s">
        <v>25</v>
      </c>
      <c r="N19">
        <v>18</v>
      </c>
      <c r="O19" t="s">
        <v>30</v>
      </c>
      <c r="P19" t="s">
        <v>25</v>
      </c>
      <c r="Q19">
        <v>12</v>
      </c>
      <c r="R19">
        <v>250</v>
      </c>
      <c r="S19" t="s">
        <v>31</v>
      </c>
    </row>
    <row r="20" spans="1:19" x14ac:dyDescent="0.35">
      <c r="A20" t="s">
        <v>48</v>
      </c>
      <c r="B20">
        <v>22</v>
      </c>
      <c r="C20" t="s">
        <v>82</v>
      </c>
      <c r="D20">
        <v>102</v>
      </c>
      <c r="E20" t="s">
        <v>83</v>
      </c>
      <c r="F20" t="s">
        <v>84</v>
      </c>
      <c r="G20" t="s">
        <v>23</v>
      </c>
      <c r="H20">
        <v>325</v>
      </c>
      <c r="I20" t="s">
        <v>25</v>
      </c>
      <c r="J20" t="s">
        <v>85</v>
      </c>
      <c r="K20">
        <v>2</v>
      </c>
      <c r="L20">
        <v>1</v>
      </c>
      <c r="M20" t="s">
        <v>25</v>
      </c>
      <c r="N20">
        <v>18</v>
      </c>
      <c r="O20" t="s">
        <v>30</v>
      </c>
      <c r="P20" t="s">
        <v>25</v>
      </c>
      <c r="Q20">
        <v>0</v>
      </c>
      <c r="R20">
        <v>300</v>
      </c>
      <c r="S20" t="s">
        <v>31</v>
      </c>
    </row>
    <row r="21" spans="1:19" x14ac:dyDescent="0.35">
      <c r="A21" t="s">
        <v>49</v>
      </c>
      <c r="B21">
        <v>23</v>
      </c>
      <c r="C21" t="s">
        <v>82</v>
      </c>
      <c r="D21">
        <v>102</v>
      </c>
      <c r="E21" t="s">
        <v>83</v>
      </c>
      <c r="F21" t="s">
        <v>84</v>
      </c>
      <c r="G21" t="s">
        <v>23</v>
      </c>
      <c r="H21">
        <v>400</v>
      </c>
      <c r="I21" t="s">
        <v>25</v>
      </c>
      <c r="J21" t="s">
        <v>25</v>
      </c>
      <c r="K21">
        <v>0</v>
      </c>
      <c r="L21">
        <v>1</v>
      </c>
      <c r="M21" t="s">
        <v>25</v>
      </c>
      <c r="N21" t="s">
        <v>26</v>
      </c>
      <c r="O21" t="s">
        <v>25</v>
      </c>
      <c r="P21" t="s">
        <v>25</v>
      </c>
      <c r="Q21">
        <v>0</v>
      </c>
      <c r="R21">
        <v>400</v>
      </c>
      <c r="S21" t="s">
        <v>27</v>
      </c>
    </row>
    <row r="22" spans="1:19" x14ac:dyDescent="0.35">
      <c r="A22" t="s">
        <v>50</v>
      </c>
      <c r="B22">
        <v>24</v>
      </c>
      <c r="C22" t="s">
        <v>82</v>
      </c>
      <c r="D22">
        <v>102</v>
      </c>
      <c r="E22" t="s">
        <v>83</v>
      </c>
      <c r="F22" t="s">
        <v>84</v>
      </c>
      <c r="G22" t="s">
        <v>25</v>
      </c>
      <c r="H22" t="s">
        <v>26</v>
      </c>
      <c r="I22" t="s">
        <v>26</v>
      </c>
      <c r="J22" t="s">
        <v>26</v>
      </c>
      <c r="K22" t="s">
        <v>26</v>
      </c>
      <c r="L22" t="s">
        <v>26</v>
      </c>
      <c r="M22" t="s">
        <v>26</v>
      </c>
      <c r="N22" t="s">
        <v>26</v>
      </c>
      <c r="O22" t="s">
        <v>26</v>
      </c>
      <c r="P22" t="s">
        <v>26</v>
      </c>
      <c r="Q22" t="s">
        <v>26</v>
      </c>
      <c r="R22" t="s">
        <v>26</v>
      </c>
      <c r="S22" t="s">
        <v>26</v>
      </c>
    </row>
    <row r="23" spans="1:19" x14ac:dyDescent="0.35">
      <c r="A23" t="s">
        <v>51</v>
      </c>
      <c r="B23">
        <v>25</v>
      </c>
      <c r="C23" t="s">
        <v>82</v>
      </c>
      <c r="D23">
        <v>102</v>
      </c>
      <c r="E23" t="s">
        <v>83</v>
      </c>
      <c r="F23" t="s">
        <v>84</v>
      </c>
      <c r="G23" t="s">
        <v>23</v>
      </c>
      <c r="H23">
        <v>100</v>
      </c>
      <c r="I23" t="s">
        <v>25</v>
      </c>
      <c r="J23" t="s">
        <v>85</v>
      </c>
      <c r="K23">
        <v>2</v>
      </c>
      <c r="M23" t="s">
        <v>25</v>
      </c>
      <c r="N23">
        <v>18</v>
      </c>
      <c r="O23" t="s">
        <v>25</v>
      </c>
      <c r="P23" t="s">
        <v>25</v>
      </c>
      <c r="Q23">
        <v>0</v>
      </c>
      <c r="R23">
        <v>200</v>
      </c>
      <c r="S23" t="s">
        <v>31</v>
      </c>
    </row>
    <row r="24" spans="1:19" x14ac:dyDescent="0.35">
      <c r="A24" t="s">
        <v>52</v>
      </c>
      <c r="B24">
        <v>26</v>
      </c>
      <c r="C24" t="s">
        <v>82</v>
      </c>
      <c r="D24">
        <v>102</v>
      </c>
      <c r="E24" t="s">
        <v>83</v>
      </c>
      <c r="F24" t="s">
        <v>84</v>
      </c>
      <c r="G24" t="s">
        <v>25</v>
      </c>
      <c r="H24" t="s">
        <v>26</v>
      </c>
      <c r="I24" t="s">
        <v>26</v>
      </c>
      <c r="J24" t="s">
        <v>26</v>
      </c>
      <c r="K24" t="s">
        <v>26</v>
      </c>
      <c r="L24" t="s">
        <v>26</v>
      </c>
      <c r="M24" t="s">
        <v>26</v>
      </c>
      <c r="N24" t="s">
        <v>26</v>
      </c>
      <c r="O24" t="s">
        <v>26</v>
      </c>
      <c r="P24" t="s">
        <v>26</v>
      </c>
      <c r="Q24" t="s">
        <v>26</v>
      </c>
      <c r="R24" t="s">
        <v>26</v>
      </c>
      <c r="S24" t="s">
        <v>26</v>
      </c>
    </row>
    <row r="25" spans="1:19" x14ac:dyDescent="0.35">
      <c r="A25" t="s">
        <v>53</v>
      </c>
      <c r="B25">
        <v>27</v>
      </c>
      <c r="C25" t="s">
        <v>82</v>
      </c>
      <c r="D25">
        <v>102</v>
      </c>
      <c r="E25" t="s">
        <v>83</v>
      </c>
      <c r="F25" t="s">
        <v>84</v>
      </c>
      <c r="G25" t="s">
        <v>25</v>
      </c>
      <c r="H25" t="s">
        <v>26</v>
      </c>
      <c r="I25" t="s">
        <v>26</v>
      </c>
      <c r="J25" t="s">
        <v>26</v>
      </c>
      <c r="K25" t="s">
        <v>26</v>
      </c>
      <c r="L25" t="s">
        <v>26</v>
      </c>
      <c r="M25" t="s">
        <v>26</v>
      </c>
      <c r="N25" t="s">
        <v>26</v>
      </c>
      <c r="O25" t="s">
        <v>26</v>
      </c>
      <c r="P25" t="s">
        <v>26</v>
      </c>
      <c r="Q25" t="s">
        <v>26</v>
      </c>
      <c r="R25" t="s">
        <v>26</v>
      </c>
      <c r="S25" t="s">
        <v>26</v>
      </c>
    </row>
    <row r="26" spans="1:19" x14ac:dyDescent="0.35">
      <c r="A26" t="s">
        <v>54</v>
      </c>
      <c r="B26">
        <v>28</v>
      </c>
      <c r="C26" t="s">
        <v>82</v>
      </c>
      <c r="D26">
        <v>102</v>
      </c>
      <c r="E26" t="s">
        <v>83</v>
      </c>
      <c r="F26" t="s">
        <v>84</v>
      </c>
      <c r="G26" t="s">
        <v>23</v>
      </c>
      <c r="H26">
        <v>300</v>
      </c>
      <c r="I26" t="s">
        <v>86</v>
      </c>
      <c r="J26" t="s">
        <v>85</v>
      </c>
      <c r="K26">
        <v>2</v>
      </c>
      <c r="L26">
        <v>1</v>
      </c>
      <c r="M26" t="s">
        <v>25</v>
      </c>
      <c r="N26">
        <v>18</v>
      </c>
      <c r="O26" t="s">
        <v>30</v>
      </c>
      <c r="P26" t="s">
        <v>25</v>
      </c>
      <c r="Q26">
        <v>0</v>
      </c>
      <c r="R26">
        <v>200</v>
      </c>
      <c r="S26" t="s">
        <v>31</v>
      </c>
    </row>
    <row r="27" spans="1:19" x14ac:dyDescent="0.35">
      <c r="A27" t="s">
        <v>55</v>
      </c>
      <c r="B27">
        <v>29</v>
      </c>
      <c r="C27" t="s">
        <v>82</v>
      </c>
      <c r="D27">
        <v>102</v>
      </c>
      <c r="E27" t="s">
        <v>83</v>
      </c>
      <c r="F27" t="s">
        <v>84</v>
      </c>
      <c r="G27" t="s">
        <v>25</v>
      </c>
      <c r="H27" t="s">
        <v>26</v>
      </c>
      <c r="I27" t="s">
        <v>26</v>
      </c>
      <c r="J27" t="s">
        <v>26</v>
      </c>
      <c r="K27" t="s">
        <v>26</v>
      </c>
      <c r="L27" t="s">
        <v>26</v>
      </c>
      <c r="M27" t="s">
        <v>26</v>
      </c>
      <c r="N27" t="s">
        <v>26</v>
      </c>
      <c r="O27" t="s">
        <v>26</v>
      </c>
      <c r="P27" t="s">
        <v>26</v>
      </c>
      <c r="Q27" t="s">
        <v>26</v>
      </c>
      <c r="R27" t="s">
        <v>26</v>
      </c>
      <c r="S27" t="s">
        <v>26</v>
      </c>
    </row>
    <row r="28" spans="1:19" x14ac:dyDescent="0.35">
      <c r="A28" t="s">
        <v>56</v>
      </c>
      <c r="B28">
        <v>30</v>
      </c>
      <c r="C28" t="s">
        <v>82</v>
      </c>
      <c r="D28">
        <v>102</v>
      </c>
      <c r="E28" t="s">
        <v>83</v>
      </c>
      <c r="F28" t="s">
        <v>84</v>
      </c>
      <c r="G28" t="s">
        <v>25</v>
      </c>
      <c r="H28" t="s">
        <v>26</v>
      </c>
      <c r="I28" t="s">
        <v>26</v>
      </c>
      <c r="J28" t="s">
        <v>26</v>
      </c>
      <c r="K28" t="s">
        <v>26</v>
      </c>
      <c r="L28" t="s">
        <v>26</v>
      </c>
      <c r="M28" t="s">
        <v>26</v>
      </c>
      <c r="N28" t="s">
        <v>26</v>
      </c>
      <c r="O28" t="s">
        <v>26</v>
      </c>
      <c r="P28" t="s">
        <v>26</v>
      </c>
      <c r="Q28" t="s">
        <v>26</v>
      </c>
      <c r="R28" t="s">
        <v>26</v>
      </c>
      <c r="S28" t="s">
        <v>26</v>
      </c>
    </row>
    <row r="29" spans="1:19" x14ac:dyDescent="0.35">
      <c r="A29" t="s">
        <v>57</v>
      </c>
      <c r="B29">
        <v>31</v>
      </c>
      <c r="C29" t="s">
        <v>82</v>
      </c>
      <c r="D29">
        <v>102</v>
      </c>
      <c r="E29" t="s">
        <v>83</v>
      </c>
      <c r="F29" t="s">
        <v>84</v>
      </c>
      <c r="G29" t="s">
        <v>25</v>
      </c>
      <c r="H29" t="s">
        <v>26</v>
      </c>
      <c r="I29" t="s">
        <v>26</v>
      </c>
      <c r="J29" t="s">
        <v>26</v>
      </c>
      <c r="K29" t="s">
        <v>26</v>
      </c>
      <c r="L29" t="s">
        <v>26</v>
      </c>
      <c r="M29" t="s">
        <v>26</v>
      </c>
      <c r="N29" t="s">
        <v>26</v>
      </c>
      <c r="O29" t="s">
        <v>26</v>
      </c>
      <c r="P29" t="s">
        <v>26</v>
      </c>
      <c r="Q29" t="s">
        <v>26</v>
      </c>
      <c r="R29" t="s">
        <v>26</v>
      </c>
      <c r="S29" t="s">
        <v>26</v>
      </c>
    </row>
    <row r="30" spans="1:19" x14ac:dyDescent="0.35">
      <c r="A30" t="s">
        <v>58</v>
      </c>
      <c r="B30">
        <v>32</v>
      </c>
      <c r="C30" t="s">
        <v>82</v>
      </c>
      <c r="D30">
        <v>102</v>
      </c>
      <c r="E30" t="s">
        <v>83</v>
      </c>
      <c r="F30" t="s">
        <v>84</v>
      </c>
      <c r="G30" t="s">
        <v>25</v>
      </c>
      <c r="H30" t="s">
        <v>26</v>
      </c>
      <c r="I30" t="s">
        <v>26</v>
      </c>
      <c r="J30" t="s">
        <v>26</v>
      </c>
      <c r="K30" t="s">
        <v>26</v>
      </c>
      <c r="L30" t="s">
        <v>26</v>
      </c>
      <c r="M30" t="s">
        <v>26</v>
      </c>
      <c r="N30" t="s">
        <v>26</v>
      </c>
      <c r="O30" t="s">
        <v>26</v>
      </c>
      <c r="P30" t="s">
        <v>26</v>
      </c>
      <c r="Q30" t="s">
        <v>26</v>
      </c>
      <c r="R30" t="s">
        <v>26</v>
      </c>
      <c r="S30" t="s">
        <v>26</v>
      </c>
    </row>
    <row r="31" spans="1:19" x14ac:dyDescent="0.35">
      <c r="A31" t="s">
        <v>59</v>
      </c>
      <c r="B31">
        <v>33</v>
      </c>
      <c r="C31" t="s">
        <v>82</v>
      </c>
      <c r="D31">
        <v>102</v>
      </c>
      <c r="E31" t="s">
        <v>83</v>
      </c>
      <c r="F31" t="s">
        <v>84</v>
      </c>
      <c r="G31" t="s">
        <v>23</v>
      </c>
      <c r="H31">
        <v>275</v>
      </c>
      <c r="I31" t="s">
        <v>25</v>
      </c>
      <c r="J31" t="s">
        <v>85</v>
      </c>
      <c r="K31">
        <v>2</v>
      </c>
      <c r="L31">
        <v>1</v>
      </c>
      <c r="M31" t="s">
        <v>25</v>
      </c>
      <c r="N31">
        <v>18</v>
      </c>
      <c r="O31" t="s">
        <v>30</v>
      </c>
      <c r="P31" t="s">
        <v>25</v>
      </c>
      <c r="Q31">
        <v>0</v>
      </c>
      <c r="R31">
        <v>200</v>
      </c>
      <c r="S31" t="s">
        <v>31</v>
      </c>
    </row>
    <row r="32" spans="1:19" x14ac:dyDescent="0.35">
      <c r="A32" t="s">
        <v>60</v>
      </c>
      <c r="B32">
        <v>34</v>
      </c>
      <c r="C32" t="s">
        <v>82</v>
      </c>
      <c r="D32">
        <v>102</v>
      </c>
      <c r="E32" t="s">
        <v>83</v>
      </c>
      <c r="F32" t="s">
        <v>84</v>
      </c>
      <c r="G32" t="s">
        <v>25</v>
      </c>
      <c r="H32" t="s">
        <v>26</v>
      </c>
      <c r="I32" t="s">
        <v>26</v>
      </c>
      <c r="J32" t="s">
        <v>26</v>
      </c>
      <c r="K32" t="s">
        <v>26</v>
      </c>
      <c r="L32" t="s">
        <v>26</v>
      </c>
      <c r="M32" t="s">
        <v>26</v>
      </c>
      <c r="N32" t="s">
        <v>26</v>
      </c>
      <c r="O32" t="s">
        <v>26</v>
      </c>
      <c r="P32" t="s">
        <v>26</v>
      </c>
      <c r="Q32" t="s">
        <v>26</v>
      </c>
      <c r="R32" t="s">
        <v>26</v>
      </c>
      <c r="S32" t="s">
        <v>26</v>
      </c>
    </row>
    <row r="33" spans="1:19" x14ac:dyDescent="0.35">
      <c r="A33" t="s">
        <v>61</v>
      </c>
      <c r="B33">
        <v>35</v>
      </c>
      <c r="C33" t="s">
        <v>82</v>
      </c>
      <c r="D33">
        <v>102</v>
      </c>
      <c r="E33" t="s">
        <v>83</v>
      </c>
      <c r="F33" t="s">
        <v>84</v>
      </c>
      <c r="G33" t="s">
        <v>25</v>
      </c>
      <c r="H33" t="s">
        <v>26</v>
      </c>
      <c r="I33" t="s">
        <v>26</v>
      </c>
      <c r="J33" t="s">
        <v>26</v>
      </c>
      <c r="K33" t="s">
        <v>26</v>
      </c>
      <c r="L33" t="s">
        <v>26</v>
      </c>
      <c r="M33" t="s">
        <v>26</v>
      </c>
      <c r="N33" t="s">
        <v>26</v>
      </c>
      <c r="O33" t="s">
        <v>26</v>
      </c>
      <c r="P33" t="s">
        <v>26</v>
      </c>
      <c r="Q33" t="s">
        <v>26</v>
      </c>
      <c r="R33" t="s">
        <v>26</v>
      </c>
      <c r="S33" t="s">
        <v>26</v>
      </c>
    </row>
    <row r="34" spans="1:19" x14ac:dyDescent="0.35">
      <c r="A34" t="s">
        <v>62</v>
      </c>
      <c r="B34">
        <v>36</v>
      </c>
      <c r="C34" t="s">
        <v>82</v>
      </c>
      <c r="D34">
        <v>102</v>
      </c>
      <c r="E34" t="s">
        <v>83</v>
      </c>
      <c r="F34" t="s">
        <v>84</v>
      </c>
      <c r="G34" t="s">
        <v>25</v>
      </c>
      <c r="H34" t="s">
        <v>26</v>
      </c>
      <c r="I34" t="s">
        <v>26</v>
      </c>
      <c r="J34" t="s">
        <v>26</v>
      </c>
      <c r="K34" t="s">
        <v>26</v>
      </c>
      <c r="L34" t="s">
        <v>26</v>
      </c>
      <c r="M34" t="s">
        <v>26</v>
      </c>
      <c r="N34" t="s">
        <v>26</v>
      </c>
      <c r="O34" t="s">
        <v>26</v>
      </c>
      <c r="P34" t="s">
        <v>26</v>
      </c>
      <c r="Q34" t="s">
        <v>26</v>
      </c>
      <c r="R34" t="s">
        <v>26</v>
      </c>
      <c r="S34" t="s">
        <v>26</v>
      </c>
    </row>
    <row r="35" spans="1:19" x14ac:dyDescent="0.35">
      <c r="A35" t="s">
        <v>63</v>
      </c>
      <c r="B35">
        <v>37</v>
      </c>
      <c r="C35" t="s">
        <v>82</v>
      </c>
      <c r="D35">
        <v>102</v>
      </c>
      <c r="E35" t="s">
        <v>83</v>
      </c>
      <c r="F35" t="s">
        <v>84</v>
      </c>
      <c r="G35" t="s">
        <v>23</v>
      </c>
      <c r="H35">
        <v>300</v>
      </c>
      <c r="I35" t="s">
        <v>25</v>
      </c>
      <c r="J35" t="s">
        <v>85</v>
      </c>
      <c r="K35">
        <v>2</v>
      </c>
      <c r="L35">
        <v>1</v>
      </c>
      <c r="M35" t="s">
        <v>25</v>
      </c>
      <c r="N35">
        <v>18</v>
      </c>
      <c r="O35" t="s">
        <v>30</v>
      </c>
      <c r="P35" t="s">
        <v>25</v>
      </c>
      <c r="Q35">
        <v>8</v>
      </c>
      <c r="R35">
        <v>300</v>
      </c>
      <c r="S35" t="s">
        <v>31</v>
      </c>
    </row>
    <row r="36" spans="1:19" x14ac:dyDescent="0.35">
      <c r="A36" t="s">
        <v>64</v>
      </c>
      <c r="B36">
        <v>38</v>
      </c>
      <c r="C36" t="s">
        <v>82</v>
      </c>
      <c r="D36">
        <v>102</v>
      </c>
      <c r="E36" t="s">
        <v>83</v>
      </c>
      <c r="F36" t="s">
        <v>84</v>
      </c>
      <c r="G36" t="s">
        <v>23</v>
      </c>
      <c r="H36">
        <v>35</v>
      </c>
      <c r="I36" t="s">
        <v>25</v>
      </c>
      <c r="J36" t="s">
        <v>85</v>
      </c>
      <c r="K36">
        <v>2</v>
      </c>
      <c r="L36">
        <v>0</v>
      </c>
      <c r="M36" t="s">
        <v>25</v>
      </c>
      <c r="N36">
        <v>18</v>
      </c>
      <c r="O36" t="s">
        <v>30</v>
      </c>
      <c r="P36" t="s">
        <v>25</v>
      </c>
      <c r="Q36">
        <v>0</v>
      </c>
      <c r="R36">
        <v>100</v>
      </c>
      <c r="S36" t="s">
        <v>27</v>
      </c>
    </row>
    <row r="37" spans="1:19" x14ac:dyDescent="0.35">
      <c r="A37" t="s">
        <v>65</v>
      </c>
      <c r="B37">
        <v>39</v>
      </c>
      <c r="C37" t="s">
        <v>82</v>
      </c>
      <c r="D37">
        <v>102</v>
      </c>
      <c r="E37" t="s">
        <v>83</v>
      </c>
      <c r="F37" t="s">
        <v>84</v>
      </c>
      <c r="G37" t="s">
        <v>23</v>
      </c>
      <c r="H37">
        <v>225</v>
      </c>
      <c r="I37" t="s">
        <v>25</v>
      </c>
      <c r="J37" t="s">
        <v>85</v>
      </c>
      <c r="K37">
        <v>2</v>
      </c>
      <c r="L37">
        <v>1</v>
      </c>
      <c r="M37" t="s">
        <v>25</v>
      </c>
      <c r="N37">
        <v>18</v>
      </c>
      <c r="O37" t="s">
        <v>25</v>
      </c>
      <c r="P37" t="s">
        <v>25</v>
      </c>
      <c r="Q37">
        <v>8</v>
      </c>
      <c r="R37">
        <v>200</v>
      </c>
      <c r="S37" t="s">
        <v>27</v>
      </c>
    </row>
    <row r="38" spans="1:19" x14ac:dyDescent="0.35">
      <c r="A38" t="s">
        <v>66</v>
      </c>
      <c r="B38">
        <v>40</v>
      </c>
      <c r="C38" t="s">
        <v>82</v>
      </c>
      <c r="D38">
        <v>102</v>
      </c>
      <c r="E38" t="s">
        <v>83</v>
      </c>
      <c r="F38" t="s">
        <v>84</v>
      </c>
      <c r="G38" t="s">
        <v>25</v>
      </c>
      <c r="H38" t="s">
        <v>26</v>
      </c>
      <c r="I38" t="s">
        <v>26</v>
      </c>
      <c r="J38" t="s">
        <v>26</v>
      </c>
      <c r="K38" t="s">
        <v>26</v>
      </c>
      <c r="L38" t="s">
        <v>26</v>
      </c>
      <c r="M38" t="s">
        <v>26</v>
      </c>
      <c r="N38" t="s">
        <v>26</v>
      </c>
      <c r="O38" t="s">
        <v>26</v>
      </c>
      <c r="P38" t="s">
        <v>26</v>
      </c>
      <c r="Q38" t="s">
        <v>26</v>
      </c>
      <c r="R38" t="s">
        <v>26</v>
      </c>
      <c r="S38" t="s">
        <v>26</v>
      </c>
    </row>
    <row r="39" spans="1:19" x14ac:dyDescent="0.35">
      <c r="A39" t="s">
        <v>67</v>
      </c>
      <c r="B39">
        <v>41</v>
      </c>
      <c r="C39" t="s">
        <v>82</v>
      </c>
      <c r="D39">
        <v>102</v>
      </c>
      <c r="E39" t="s">
        <v>83</v>
      </c>
      <c r="F39" t="s">
        <v>84</v>
      </c>
      <c r="G39" t="s">
        <v>25</v>
      </c>
      <c r="H39" t="s">
        <v>26</v>
      </c>
      <c r="I39" t="s">
        <v>26</v>
      </c>
      <c r="J39" t="s">
        <v>26</v>
      </c>
      <c r="K39" t="s">
        <v>26</v>
      </c>
      <c r="L39" t="s">
        <v>26</v>
      </c>
      <c r="M39" t="s">
        <v>26</v>
      </c>
      <c r="N39" t="s">
        <v>26</v>
      </c>
      <c r="O39" t="s">
        <v>26</v>
      </c>
      <c r="P39" t="s">
        <v>26</v>
      </c>
      <c r="Q39" t="s">
        <v>26</v>
      </c>
      <c r="R39" t="s">
        <v>26</v>
      </c>
      <c r="S39" t="s">
        <v>26</v>
      </c>
    </row>
    <row r="40" spans="1:19" x14ac:dyDescent="0.35">
      <c r="A40" t="s">
        <v>68</v>
      </c>
      <c r="B40">
        <v>42</v>
      </c>
      <c r="C40" t="s">
        <v>82</v>
      </c>
      <c r="D40">
        <v>102</v>
      </c>
      <c r="E40" t="s">
        <v>83</v>
      </c>
      <c r="F40" t="s">
        <v>84</v>
      </c>
      <c r="G40" t="s">
        <v>23</v>
      </c>
      <c r="H40">
        <v>430</v>
      </c>
      <c r="I40" t="s">
        <v>25</v>
      </c>
      <c r="J40" t="s">
        <v>85</v>
      </c>
      <c r="K40">
        <v>2</v>
      </c>
      <c r="L40">
        <v>1</v>
      </c>
      <c r="M40" t="s">
        <v>25</v>
      </c>
      <c r="N40" t="s">
        <v>26</v>
      </c>
      <c r="O40" t="s">
        <v>25</v>
      </c>
      <c r="P40" t="s">
        <v>25</v>
      </c>
      <c r="Q40">
        <v>0</v>
      </c>
      <c r="R40">
        <v>400</v>
      </c>
      <c r="S40" t="s">
        <v>27</v>
      </c>
    </row>
    <row r="41" spans="1:19" x14ac:dyDescent="0.35">
      <c r="A41" t="s">
        <v>69</v>
      </c>
      <c r="B41">
        <v>44</v>
      </c>
      <c r="C41" t="s">
        <v>82</v>
      </c>
      <c r="D41">
        <v>102</v>
      </c>
      <c r="E41" t="s">
        <v>83</v>
      </c>
      <c r="F41" t="s">
        <v>84</v>
      </c>
      <c r="G41" t="s">
        <v>25</v>
      </c>
      <c r="H41" t="s">
        <v>26</v>
      </c>
      <c r="I41" t="s">
        <v>26</v>
      </c>
      <c r="J41" t="s">
        <v>26</v>
      </c>
      <c r="K41" t="s">
        <v>26</v>
      </c>
      <c r="L41" t="s">
        <v>26</v>
      </c>
      <c r="M41" t="s">
        <v>26</v>
      </c>
      <c r="N41" t="s">
        <v>26</v>
      </c>
      <c r="O41" t="s">
        <v>26</v>
      </c>
      <c r="P41" t="s">
        <v>26</v>
      </c>
      <c r="Q41" t="s">
        <v>26</v>
      </c>
      <c r="R41" t="s">
        <v>26</v>
      </c>
      <c r="S41" t="s">
        <v>26</v>
      </c>
    </row>
    <row r="42" spans="1:19" x14ac:dyDescent="0.35">
      <c r="A42" t="s">
        <v>70</v>
      </c>
      <c r="B42">
        <v>45</v>
      </c>
      <c r="C42" t="s">
        <v>82</v>
      </c>
      <c r="D42">
        <v>102</v>
      </c>
      <c r="E42" t="s">
        <v>83</v>
      </c>
      <c r="F42" t="s">
        <v>84</v>
      </c>
      <c r="G42" t="s">
        <v>23</v>
      </c>
      <c r="H42">
        <v>425</v>
      </c>
      <c r="I42" t="s">
        <v>25</v>
      </c>
      <c r="J42" t="s">
        <v>85</v>
      </c>
      <c r="K42">
        <v>2</v>
      </c>
      <c r="L42">
        <v>1</v>
      </c>
      <c r="M42" t="s">
        <v>25</v>
      </c>
      <c r="N42">
        <v>18</v>
      </c>
      <c r="O42" t="s">
        <v>25</v>
      </c>
      <c r="P42" t="s">
        <v>25</v>
      </c>
      <c r="Q42">
        <v>8</v>
      </c>
      <c r="R42">
        <v>300</v>
      </c>
      <c r="S42" t="s">
        <v>31</v>
      </c>
    </row>
    <row r="43" spans="1:19" x14ac:dyDescent="0.35">
      <c r="A43" t="s">
        <v>71</v>
      </c>
      <c r="B43">
        <v>46</v>
      </c>
      <c r="C43" t="s">
        <v>82</v>
      </c>
      <c r="D43">
        <v>102</v>
      </c>
      <c r="E43" t="s">
        <v>83</v>
      </c>
      <c r="F43" t="s">
        <v>84</v>
      </c>
      <c r="G43" t="s">
        <v>25</v>
      </c>
      <c r="H43" t="s">
        <v>26</v>
      </c>
      <c r="I43" t="s">
        <v>26</v>
      </c>
      <c r="J43" t="s">
        <v>26</v>
      </c>
      <c r="K43" t="s">
        <v>26</v>
      </c>
      <c r="L43" t="s">
        <v>26</v>
      </c>
      <c r="M43" t="s">
        <v>26</v>
      </c>
      <c r="N43" t="s">
        <v>26</v>
      </c>
      <c r="O43" t="s">
        <v>26</v>
      </c>
      <c r="P43" t="s">
        <v>26</v>
      </c>
      <c r="Q43" t="s">
        <v>26</v>
      </c>
      <c r="R43" t="s">
        <v>26</v>
      </c>
      <c r="S43" t="s">
        <v>26</v>
      </c>
    </row>
    <row r="44" spans="1:19" x14ac:dyDescent="0.35">
      <c r="A44" t="s">
        <v>72</v>
      </c>
      <c r="B44">
        <v>47</v>
      </c>
      <c r="C44" t="s">
        <v>82</v>
      </c>
      <c r="D44">
        <v>102</v>
      </c>
      <c r="E44" t="s">
        <v>83</v>
      </c>
      <c r="F44" t="s">
        <v>84</v>
      </c>
      <c r="G44" t="s">
        <v>23</v>
      </c>
      <c r="H44">
        <v>425</v>
      </c>
      <c r="I44" t="s">
        <v>86</v>
      </c>
      <c r="J44" t="s">
        <v>85</v>
      </c>
      <c r="K44">
        <v>2</v>
      </c>
      <c r="L44">
        <v>1</v>
      </c>
      <c r="M44" t="s">
        <v>25</v>
      </c>
      <c r="N44">
        <v>18</v>
      </c>
      <c r="O44" t="s">
        <v>25</v>
      </c>
      <c r="P44" t="s">
        <v>25</v>
      </c>
      <c r="Q44">
        <v>6</v>
      </c>
      <c r="R44">
        <v>225</v>
      </c>
      <c r="S44" t="s">
        <v>31</v>
      </c>
    </row>
    <row r="45" spans="1:19" x14ac:dyDescent="0.35">
      <c r="A45" t="s">
        <v>73</v>
      </c>
      <c r="B45">
        <v>48</v>
      </c>
      <c r="C45" t="s">
        <v>82</v>
      </c>
      <c r="D45">
        <v>102</v>
      </c>
      <c r="E45" t="s">
        <v>83</v>
      </c>
      <c r="F45" t="s">
        <v>84</v>
      </c>
      <c r="G45" t="s">
        <v>23</v>
      </c>
      <c r="H45">
        <v>152</v>
      </c>
      <c r="I45" t="s">
        <v>86</v>
      </c>
      <c r="J45" t="s">
        <v>85</v>
      </c>
      <c r="K45">
        <v>2</v>
      </c>
      <c r="L45">
        <v>1</v>
      </c>
      <c r="M45" t="s">
        <v>25</v>
      </c>
      <c r="N45">
        <v>18</v>
      </c>
      <c r="O45" t="s">
        <v>25</v>
      </c>
      <c r="P45" t="s">
        <v>25</v>
      </c>
      <c r="Q45">
        <v>12</v>
      </c>
      <c r="R45">
        <v>100</v>
      </c>
      <c r="S45" t="s">
        <v>31</v>
      </c>
    </row>
    <row r="46" spans="1:19" x14ac:dyDescent="0.35">
      <c r="A46" t="s">
        <v>74</v>
      </c>
      <c r="B46">
        <v>49</v>
      </c>
      <c r="C46" t="s">
        <v>82</v>
      </c>
      <c r="D46">
        <v>102</v>
      </c>
      <c r="E46" t="s">
        <v>83</v>
      </c>
      <c r="F46" t="s">
        <v>84</v>
      </c>
      <c r="G46" t="s">
        <v>25</v>
      </c>
      <c r="H46" t="s">
        <v>26</v>
      </c>
      <c r="I46" t="s">
        <v>26</v>
      </c>
      <c r="J46" t="s">
        <v>26</v>
      </c>
      <c r="K46" t="s">
        <v>26</v>
      </c>
      <c r="L46" t="s">
        <v>26</v>
      </c>
      <c r="M46" t="s">
        <v>26</v>
      </c>
      <c r="N46" t="s">
        <v>26</v>
      </c>
      <c r="O46" t="s">
        <v>26</v>
      </c>
      <c r="P46" t="s">
        <v>26</v>
      </c>
      <c r="Q46" t="s">
        <v>26</v>
      </c>
      <c r="R46" t="s">
        <v>26</v>
      </c>
      <c r="S46" t="s">
        <v>26</v>
      </c>
    </row>
    <row r="47" spans="1:19" x14ac:dyDescent="0.35">
      <c r="A47" t="s">
        <v>75</v>
      </c>
      <c r="B47">
        <v>50</v>
      </c>
      <c r="C47" t="s">
        <v>82</v>
      </c>
      <c r="D47">
        <v>102</v>
      </c>
      <c r="E47" t="s">
        <v>83</v>
      </c>
      <c r="F47" t="s">
        <v>84</v>
      </c>
      <c r="G47" t="s">
        <v>23</v>
      </c>
      <c r="H47">
        <v>100</v>
      </c>
      <c r="I47" t="s">
        <v>25</v>
      </c>
      <c r="J47" t="s">
        <v>85</v>
      </c>
      <c r="K47">
        <v>2</v>
      </c>
      <c r="M47" t="s">
        <v>25</v>
      </c>
      <c r="N47" t="s">
        <v>26</v>
      </c>
      <c r="O47" t="s">
        <v>25</v>
      </c>
      <c r="P47" t="s">
        <v>25</v>
      </c>
      <c r="Q47">
        <v>0</v>
      </c>
      <c r="R47">
        <v>240</v>
      </c>
      <c r="S47" t="s">
        <v>27</v>
      </c>
    </row>
    <row r="48" spans="1:19" x14ac:dyDescent="0.35">
      <c r="A48" t="s">
        <v>76</v>
      </c>
      <c r="B48">
        <v>51</v>
      </c>
      <c r="C48" t="s">
        <v>82</v>
      </c>
      <c r="D48">
        <v>102</v>
      </c>
      <c r="E48" t="s">
        <v>83</v>
      </c>
      <c r="F48" t="s">
        <v>84</v>
      </c>
      <c r="G48" t="s">
        <v>23</v>
      </c>
      <c r="H48">
        <v>65</v>
      </c>
      <c r="I48" t="s">
        <v>25</v>
      </c>
      <c r="J48" t="s">
        <v>85</v>
      </c>
      <c r="K48">
        <v>2</v>
      </c>
      <c r="L48">
        <v>1</v>
      </c>
      <c r="M48" t="s">
        <v>25</v>
      </c>
      <c r="N48">
        <v>18</v>
      </c>
      <c r="O48" t="s">
        <v>25</v>
      </c>
      <c r="P48" t="s">
        <v>25</v>
      </c>
      <c r="Q48">
        <v>6</v>
      </c>
      <c r="R48">
        <v>55</v>
      </c>
      <c r="S48" t="s">
        <v>31</v>
      </c>
    </row>
    <row r="49" spans="1:19" x14ac:dyDescent="0.35">
      <c r="A49" t="s">
        <v>77</v>
      </c>
      <c r="B49">
        <v>53</v>
      </c>
      <c r="C49" t="s">
        <v>82</v>
      </c>
      <c r="D49">
        <v>102</v>
      </c>
      <c r="E49" t="s">
        <v>83</v>
      </c>
      <c r="F49" t="s">
        <v>84</v>
      </c>
      <c r="G49" t="s">
        <v>87</v>
      </c>
      <c r="H49">
        <v>171</v>
      </c>
      <c r="I49" t="s">
        <v>25</v>
      </c>
      <c r="J49" t="s">
        <v>25</v>
      </c>
      <c r="K49">
        <v>0</v>
      </c>
      <c r="L49">
        <v>0</v>
      </c>
      <c r="M49" t="s">
        <v>25</v>
      </c>
      <c r="N49">
        <v>18</v>
      </c>
      <c r="O49" t="s">
        <v>25</v>
      </c>
      <c r="P49" t="s">
        <v>25</v>
      </c>
      <c r="Q49">
        <v>0</v>
      </c>
      <c r="R49">
        <v>342</v>
      </c>
      <c r="S49" t="s">
        <v>27</v>
      </c>
    </row>
    <row r="50" spans="1:19" x14ac:dyDescent="0.35">
      <c r="A50" t="s">
        <v>79</v>
      </c>
      <c r="B50">
        <v>54</v>
      </c>
      <c r="C50" t="s">
        <v>82</v>
      </c>
      <c r="D50">
        <v>102</v>
      </c>
      <c r="E50" t="s">
        <v>83</v>
      </c>
      <c r="F50" t="s">
        <v>84</v>
      </c>
      <c r="G50" t="s">
        <v>23</v>
      </c>
      <c r="H50">
        <v>150</v>
      </c>
      <c r="I50" t="s">
        <v>25</v>
      </c>
      <c r="J50" t="s">
        <v>85</v>
      </c>
      <c r="K50">
        <v>2</v>
      </c>
      <c r="L50">
        <v>2</v>
      </c>
      <c r="M50" t="s">
        <v>30</v>
      </c>
      <c r="N50">
        <v>18</v>
      </c>
      <c r="O50" t="s">
        <v>30</v>
      </c>
      <c r="P50" t="s">
        <v>25</v>
      </c>
      <c r="Q50">
        <v>12</v>
      </c>
      <c r="R50">
        <v>100</v>
      </c>
      <c r="S50" t="s">
        <v>31</v>
      </c>
    </row>
    <row r="51" spans="1:19" x14ac:dyDescent="0.35">
      <c r="A51" t="s">
        <v>80</v>
      </c>
      <c r="B51">
        <v>55</v>
      </c>
      <c r="C51" t="s">
        <v>82</v>
      </c>
      <c r="D51">
        <v>102</v>
      </c>
      <c r="E51" t="s">
        <v>83</v>
      </c>
      <c r="F51" t="s">
        <v>84</v>
      </c>
      <c r="G51" t="s">
        <v>87</v>
      </c>
      <c r="H51">
        <v>173</v>
      </c>
      <c r="I51" t="s">
        <v>25</v>
      </c>
      <c r="J51" t="s">
        <v>25</v>
      </c>
      <c r="K51">
        <v>0</v>
      </c>
      <c r="L51">
        <v>1</v>
      </c>
      <c r="M51" t="s">
        <v>25</v>
      </c>
      <c r="N51" t="s">
        <v>26</v>
      </c>
      <c r="O51" t="s">
        <v>25</v>
      </c>
      <c r="P51" t="s">
        <v>25</v>
      </c>
      <c r="Q51">
        <v>12</v>
      </c>
      <c r="R51">
        <v>47</v>
      </c>
      <c r="S51" t="s">
        <v>31</v>
      </c>
    </row>
    <row r="52" spans="1:19" x14ac:dyDescent="0.35">
      <c r="A52" t="s">
        <v>81</v>
      </c>
      <c r="B52">
        <v>56</v>
      </c>
      <c r="C52" t="s">
        <v>82</v>
      </c>
      <c r="D52">
        <v>102</v>
      </c>
      <c r="E52" t="s">
        <v>83</v>
      </c>
      <c r="F52" t="s">
        <v>84</v>
      </c>
      <c r="G52" t="s">
        <v>25</v>
      </c>
      <c r="H52" t="s">
        <v>26</v>
      </c>
      <c r="I52" t="s">
        <v>26</v>
      </c>
      <c r="J52" t="s">
        <v>26</v>
      </c>
      <c r="K52" t="s">
        <v>26</v>
      </c>
      <c r="L52" t="s">
        <v>26</v>
      </c>
      <c r="M52" t="s">
        <v>26</v>
      </c>
      <c r="N52" t="s">
        <v>26</v>
      </c>
      <c r="O52" t="s">
        <v>26</v>
      </c>
      <c r="P52" t="s">
        <v>26</v>
      </c>
      <c r="Q52" t="s">
        <v>26</v>
      </c>
      <c r="R52" t="s">
        <v>26</v>
      </c>
      <c r="S52" t="s">
        <v>26</v>
      </c>
    </row>
  </sheetData>
  <phoneticPr fontId="1" type="noConversion"/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B6B706-3660-446A-9D68-4C57C18FE106}">
  <dimension ref="A1:S52"/>
  <sheetViews>
    <sheetView workbookViewId="0"/>
  </sheetViews>
  <sheetFormatPr defaultColWidth="8.81640625" defaultRowHeight="14.5" x14ac:dyDescent="0.35"/>
  <cols>
    <col min="1" max="1" width="17.26953125" customWidth="1"/>
    <col min="2" max="2" width="8.81640625" bestFit="1" customWidth="1"/>
    <col min="3" max="3" width="22.7265625" customWidth="1"/>
    <col min="4" max="4" width="15.453125" bestFit="1" customWidth="1"/>
    <col min="5" max="5" width="8.7265625" customWidth="1"/>
    <col min="6" max="6" width="12" customWidth="1"/>
    <col min="7" max="7" width="16.81640625" customWidth="1"/>
    <col min="8" max="8" width="12.453125" customWidth="1"/>
    <col min="9" max="9" width="17.81640625" customWidth="1"/>
    <col min="10" max="10" width="12.453125" customWidth="1"/>
    <col min="11" max="11" width="17.81640625" customWidth="1"/>
    <col min="18" max="18" width="12.26953125" customWidth="1"/>
    <col min="19" max="19" width="16.1796875" customWidth="1"/>
  </cols>
  <sheetData>
    <row r="1" spans="1:19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15</v>
      </c>
      <c r="P1" t="s">
        <v>14</v>
      </c>
      <c r="Q1" t="s">
        <v>16</v>
      </c>
      <c r="R1" t="s">
        <v>17</v>
      </c>
      <c r="S1" t="s">
        <v>18</v>
      </c>
    </row>
    <row r="2" spans="1:19" x14ac:dyDescent="0.35">
      <c r="A2" t="s">
        <v>19</v>
      </c>
      <c r="B2">
        <v>1</v>
      </c>
      <c r="C2" t="s">
        <v>206</v>
      </c>
      <c r="D2">
        <v>129</v>
      </c>
      <c r="E2" t="s">
        <v>207</v>
      </c>
      <c r="F2" t="s">
        <v>22</v>
      </c>
      <c r="G2" t="s">
        <v>23</v>
      </c>
      <c r="H2">
        <v>655</v>
      </c>
      <c r="I2" t="s">
        <v>29</v>
      </c>
      <c r="J2">
        <v>1000</v>
      </c>
      <c r="K2">
        <v>5</v>
      </c>
      <c r="L2">
        <v>1</v>
      </c>
      <c r="M2" t="s">
        <v>25</v>
      </c>
      <c r="N2" t="s">
        <v>26</v>
      </c>
      <c r="O2" t="s">
        <v>25</v>
      </c>
      <c r="P2" t="s">
        <v>25</v>
      </c>
      <c r="Q2">
        <v>30</v>
      </c>
      <c r="R2">
        <v>140</v>
      </c>
      <c r="S2" t="s">
        <v>31</v>
      </c>
    </row>
    <row r="3" spans="1:19" x14ac:dyDescent="0.35">
      <c r="A3" t="s">
        <v>28</v>
      </c>
      <c r="B3">
        <v>2</v>
      </c>
      <c r="C3" t="s">
        <v>206</v>
      </c>
      <c r="D3">
        <v>129</v>
      </c>
      <c r="E3" t="s">
        <v>207</v>
      </c>
      <c r="F3" t="s">
        <v>22</v>
      </c>
      <c r="G3" t="s">
        <v>23</v>
      </c>
      <c r="H3">
        <v>865</v>
      </c>
      <c r="I3" t="s">
        <v>29</v>
      </c>
      <c r="J3">
        <v>1000</v>
      </c>
      <c r="K3">
        <v>5</v>
      </c>
      <c r="L3">
        <v>1</v>
      </c>
      <c r="M3" t="s">
        <v>25</v>
      </c>
      <c r="N3" t="s">
        <v>26</v>
      </c>
      <c r="O3" t="s">
        <v>30</v>
      </c>
      <c r="P3" t="s">
        <v>30</v>
      </c>
      <c r="Q3">
        <v>24</v>
      </c>
      <c r="R3">
        <v>200</v>
      </c>
      <c r="S3" t="s">
        <v>27</v>
      </c>
    </row>
    <row r="4" spans="1:19" x14ac:dyDescent="0.35">
      <c r="A4" t="s">
        <v>32</v>
      </c>
      <c r="B4">
        <v>4</v>
      </c>
      <c r="C4" t="s">
        <v>206</v>
      </c>
      <c r="D4">
        <v>129</v>
      </c>
      <c r="E4" t="s">
        <v>207</v>
      </c>
      <c r="F4" t="s">
        <v>22</v>
      </c>
      <c r="G4" t="s">
        <v>23</v>
      </c>
      <c r="H4">
        <v>750</v>
      </c>
      <c r="I4" t="s">
        <v>29</v>
      </c>
      <c r="J4">
        <v>928</v>
      </c>
      <c r="K4">
        <v>5</v>
      </c>
      <c r="L4">
        <v>1</v>
      </c>
      <c r="M4" t="s">
        <v>25</v>
      </c>
      <c r="N4" t="s">
        <v>26</v>
      </c>
      <c r="O4" t="s">
        <v>25</v>
      </c>
      <c r="P4" t="s">
        <v>30</v>
      </c>
      <c r="Q4">
        <v>20</v>
      </c>
      <c r="R4">
        <v>135</v>
      </c>
      <c r="S4" t="s">
        <v>31</v>
      </c>
    </row>
    <row r="5" spans="1:19" x14ac:dyDescent="0.35">
      <c r="A5" t="s">
        <v>33</v>
      </c>
      <c r="B5">
        <v>5</v>
      </c>
      <c r="C5" t="s">
        <v>206</v>
      </c>
      <c r="D5">
        <v>129</v>
      </c>
      <c r="E5" t="s">
        <v>207</v>
      </c>
      <c r="F5" t="s">
        <v>22</v>
      </c>
      <c r="G5" t="s">
        <v>23</v>
      </c>
      <c r="H5">
        <v>590</v>
      </c>
      <c r="I5" t="s">
        <v>29</v>
      </c>
      <c r="J5">
        <v>1000</v>
      </c>
      <c r="K5">
        <v>5</v>
      </c>
      <c r="L5">
        <v>1</v>
      </c>
      <c r="M5" t="s">
        <v>25</v>
      </c>
      <c r="N5">
        <v>18</v>
      </c>
      <c r="O5" t="s">
        <v>30</v>
      </c>
      <c r="P5" t="s">
        <v>30</v>
      </c>
      <c r="Q5">
        <v>20</v>
      </c>
      <c r="R5">
        <v>130</v>
      </c>
      <c r="S5" t="s">
        <v>31</v>
      </c>
    </row>
    <row r="6" spans="1:19" x14ac:dyDescent="0.35">
      <c r="A6" t="s">
        <v>34</v>
      </c>
      <c r="B6">
        <v>6</v>
      </c>
      <c r="C6" t="s">
        <v>206</v>
      </c>
      <c r="D6">
        <v>129</v>
      </c>
      <c r="E6" t="s">
        <v>207</v>
      </c>
      <c r="F6" t="s">
        <v>22</v>
      </c>
      <c r="G6" t="s">
        <v>23</v>
      </c>
      <c r="H6">
        <v>565</v>
      </c>
      <c r="I6" t="s">
        <v>29</v>
      </c>
      <c r="J6">
        <v>1000</v>
      </c>
      <c r="K6">
        <v>5</v>
      </c>
      <c r="L6">
        <v>1</v>
      </c>
      <c r="M6" t="s">
        <v>25</v>
      </c>
      <c r="N6">
        <v>18</v>
      </c>
      <c r="O6" t="s">
        <v>25</v>
      </c>
      <c r="P6" t="s">
        <v>25</v>
      </c>
      <c r="Q6">
        <v>24</v>
      </c>
      <c r="R6">
        <v>220</v>
      </c>
      <c r="S6" t="s">
        <v>31</v>
      </c>
    </row>
    <row r="7" spans="1:19" x14ac:dyDescent="0.35">
      <c r="A7" t="s">
        <v>35</v>
      </c>
      <c r="B7">
        <v>8</v>
      </c>
      <c r="C7" t="s">
        <v>206</v>
      </c>
      <c r="D7">
        <v>129</v>
      </c>
      <c r="E7" t="s">
        <v>207</v>
      </c>
      <c r="F7" t="s">
        <v>22</v>
      </c>
      <c r="G7" t="s">
        <v>23</v>
      </c>
      <c r="H7">
        <v>595</v>
      </c>
      <c r="I7" t="s">
        <v>29</v>
      </c>
      <c r="J7">
        <v>1000</v>
      </c>
      <c r="K7">
        <v>5</v>
      </c>
      <c r="L7">
        <v>1</v>
      </c>
      <c r="M7" t="s">
        <v>25</v>
      </c>
      <c r="N7" t="s">
        <v>26</v>
      </c>
      <c r="O7" t="s">
        <v>25</v>
      </c>
      <c r="P7" t="s">
        <v>25</v>
      </c>
      <c r="Q7">
        <v>24</v>
      </c>
      <c r="R7">
        <v>69</v>
      </c>
      <c r="S7" t="s">
        <v>27</v>
      </c>
    </row>
    <row r="8" spans="1:19" x14ac:dyDescent="0.35">
      <c r="A8" t="s">
        <v>36</v>
      </c>
      <c r="B8">
        <v>9</v>
      </c>
      <c r="C8" t="s">
        <v>206</v>
      </c>
      <c r="D8">
        <v>129</v>
      </c>
      <c r="E8" t="s">
        <v>207</v>
      </c>
      <c r="F8" t="s">
        <v>22</v>
      </c>
      <c r="G8" t="s">
        <v>23</v>
      </c>
      <c r="H8">
        <v>715</v>
      </c>
      <c r="I8" t="s">
        <v>29</v>
      </c>
      <c r="J8">
        <v>1000</v>
      </c>
      <c r="K8">
        <v>5</v>
      </c>
      <c r="L8">
        <v>1</v>
      </c>
      <c r="M8" t="s">
        <v>25</v>
      </c>
      <c r="N8" t="s">
        <v>26</v>
      </c>
      <c r="O8" t="s">
        <v>25</v>
      </c>
      <c r="P8" t="s">
        <v>25</v>
      </c>
      <c r="Q8">
        <v>24</v>
      </c>
      <c r="R8">
        <v>205</v>
      </c>
      <c r="S8" t="s">
        <v>27</v>
      </c>
    </row>
    <row r="9" spans="1:19" x14ac:dyDescent="0.35">
      <c r="A9" t="s">
        <v>37</v>
      </c>
      <c r="B9">
        <v>10</v>
      </c>
      <c r="C9" t="s">
        <v>206</v>
      </c>
      <c r="D9">
        <v>129</v>
      </c>
      <c r="E9" t="s">
        <v>207</v>
      </c>
      <c r="F9" t="s">
        <v>22</v>
      </c>
      <c r="G9" t="s">
        <v>23</v>
      </c>
      <c r="H9">
        <v>738</v>
      </c>
      <c r="I9" t="s">
        <v>29</v>
      </c>
      <c r="J9">
        <v>1000</v>
      </c>
      <c r="K9">
        <v>5</v>
      </c>
      <c r="L9">
        <v>1</v>
      </c>
      <c r="M9" t="s">
        <v>25</v>
      </c>
      <c r="N9" t="s">
        <v>26</v>
      </c>
      <c r="O9" t="s">
        <v>25</v>
      </c>
      <c r="P9" t="s">
        <v>25</v>
      </c>
      <c r="Q9">
        <v>24</v>
      </c>
      <c r="R9" t="s">
        <v>26</v>
      </c>
      <c r="S9" t="s">
        <v>31</v>
      </c>
    </row>
    <row r="10" spans="1:19" x14ac:dyDescent="0.35">
      <c r="A10" t="s">
        <v>38</v>
      </c>
      <c r="B10">
        <v>11</v>
      </c>
      <c r="C10" t="s">
        <v>206</v>
      </c>
      <c r="D10">
        <v>129</v>
      </c>
      <c r="E10" t="s">
        <v>207</v>
      </c>
      <c r="F10" t="s">
        <v>22</v>
      </c>
      <c r="G10" t="s">
        <v>23</v>
      </c>
      <c r="H10">
        <v>779</v>
      </c>
      <c r="I10" t="s">
        <v>29</v>
      </c>
      <c r="J10">
        <v>1000</v>
      </c>
      <c r="K10">
        <v>5</v>
      </c>
      <c r="L10">
        <v>1</v>
      </c>
      <c r="M10" t="s">
        <v>25</v>
      </c>
      <c r="N10">
        <v>18</v>
      </c>
      <c r="O10" t="s">
        <v>25</v>
      </c>
      <c r="P10" t="s">
        <v>25</v>
      </c>
      <c r="Q10">
        <v>24</v>
      </c>
      <c r="R10">
        <v>179</v>
      </c>
      <c r="S10" t="s">
        <v>27</v>
      </c>
    </row>
    <row r="11" spans="1:19" x14ac:dyDescent="0.35">
      <c r="A11" t="s">
        <v>39</v>
      </c>
      <c r="B11">
        <v>12</v>
      </c>
      <c r="C11" t="s">
        <v>206</v>
      </c>
      <c r="D11">
        <v>129</v>
      </c>
      <c r="E11" t="s">
        <v>207</v>
      </c>
      <c r="F11" t="s">
        <v>22</v>
      </c>
      <c r="G11" t="s">
        <v>23</v>
      </c>
      <c r="H11">
        <v>695</v>
      </c>
      <c r="I11" t="s">
        <v>29</v>
      </c>
      <c r="J11">
        <v>1000</v>
      </c>
      <c r="K11">
        <v>5</v>
      </c>
      <c r="L11">
        <v>1</v>
      </c>
      <c r="M11" t="s">
        <v>25</v>
      </c>
      <c r="N11" t="s">
        <v>26</v>
      </c>
      <c r="O11" t="s">
        <v>25</v>
      </c>
      <c r="P11" t="s">
        <v>30</v>
      </c>
      <c r="Q11">
        <v>26</v>
      </c>
      <c r="R11">
        <v>60</v>
      </c>
      <c r="S11" t="s">
        <v>27</v>
      </c>
    </row>
    <row r="12" spans="1:19" x14ac:dyDescent="0.35">
      <c r="A12" t="s">
        <v>40</v>
      </c>
      <c r="B12">
        <v>13</v>
      </c>
      <c r="C12" t="s">
        <v>206</v>
      </c>
      <c r="D12">
        <v>129</v>
      </c>
      <c r="E12" t="s">
        <v>207</v>
      </c>
      <c r="F12" t="s">
        <v>22</v>
      </c>
      <c r="G12" t="s">
        <v>23</v>
      </c>
      <c r="H12">
        <v>585</v>
      </c>
      <c r="I12" t="s">
        <v>29</v>
      </c>
      <c r="J12">
        <v>1000</v>
      </c>
      <c r="K12">
        <v>5</v>
      </c>
      <c r="L12">
        <v>1</v>
      </c>
      <c r="M12" t="s">
        <v>25</v>
      </c>
      <c r="N12">
        <v>18</v>
      </c>
      <c r="O12" t="s">
        <v>25</v>
      </c>
      <c r="P12" t="s">
        <v>30</v>
      </c>
      <c r="Q12">
        <v>24</v>
      </c>
      <c r="R12">
        <v>65</v>
      </c>
      <c r="S12" t="s">
        <v>31</v>
      </c>
    </row>
    <row r="13" spans="1:19" x14ac:dyDescent="0.35">
      <c r="A13" t="s">
        <v>41</v>
      </c>
      <c r="B13">
        <v>15</v>
      </c>
      <c r="C13" t="s">
        <v>206</v>
      </c>
      <c r="D13">
        <v>129</v>
      </c>
      <c r="E13" t="s">
        <v>207</v>
      </c>
      <c r="F13" t="s">
        <v>22</v>
      </c>
      <c r="G13" t="s">
        <v>23</v>
      </c>
      <c r="H13">
        <v>794</v>
      </c>
      <c r="I13" t="s">
        <v>29</v>
      </c>
      <c r="J13">
        <v>1000</v>
      </c>
      <c r="K13">
        <v>5</v>
      </c>
      <c r="L13">
        <v>1</v>
      </c>
      <c r="M13" t="s">
        <v>25</v>
      </c>
      <c r="N13">
        <v>18</v>
      </c>
      <c r="O13" t="s">
        <v>25</v>
      </c>
      <c r="P13" t="s">
        <v>25</v>
      </c>
      <c r="Q13">
        <v>0</v>
      </c>
      <c r="R13">
        <v>186</v>
      </c>
      <c r="S13" t="s">
        <v>31</v>
      </c>
    </row>
    <row r="14" spans="1:19" x14ac:dyDescent="0.35">
      <c r="A14" t="s">
        <v>42</v>
      </c>
      <c r="B14">
        <v>16</v>
      </c>
      <c r="C14" t="s">
        <v>206</v>
      </c>
      <c r="D14">
        <v>129</v>
      </c>
      <c r="E14" t="s">
        <v>207</v>
      </c>
      <c r="F14" t="s">
        <v>22</v>
      </c>
      <c r="G14" t="s">
        <v>23</v>
      </c>
      <c r="H14">
        <v>595</v>
      </c>
      <c r="I14" t="s">
        <v>29</v>
      </c>
      <c r="J14">
        <v>1000</v>
      </c>
      <c r="K14">
        <v>5</v>
      </c>
      <c r="L14">
        <v>1</v>
      </c>
      <c r="M14" t="s">
        <v>25</v>
      </c>
      <c r="N14" t="s">
        <v>26</v>
      </c>
      <c r="O14" t="s">
        <v>25</v>
      </c>
      <c r="P14" t="s">
        <v>30</v>
      </c>
      <c r="Q14">
        <v>20</v>
      </c>
      <c r="R14">
        <v>40</v>
      </c>
      <c r="S14" t="s">
        <v>27</v>
      </c>
    </row>
    <row r="15" spans="1:19" x14ac:dyDescent="0.35">
      <c r="A15" t="s">
        <v>43</v>
      </c>
      <c r="B15">
        <v>17</v>
      </c>
      <c r="C15" t="s">
        <v>206</v>
      </c>
      <c r="D15">
        <v>129</v>
      </c>
      <c r="E15" t="s">
        <v>207</v>
      </c>
      <c r="F15" t="s">
        <v>22</v>
      </c>
      <c r="G15" t="s">
        <v>23</v>
      </c>
      <c r="H15">
        <v>540</v>
      </c>
      <c r="I15" t="s">
        <v>29</v>
      </c>
      <c r="J15">
        <v>1000</v>
      </c>
      <c r="K15">
        <v>5</v>
      </c>
      <c r="L15">
        <v>1</v>
      </c>
      <c r="M15" t="s">
        <v>25</v>
      </c>
      <c r="N15" t="s">
        <v>26</v>
      </c>
      <c r="O15" t="s">
        <v>25</v>
      </c>
      <c r="P15" t="s">
        <v>25</v>
      </c>
      <c r="Q15">
        <v>24</v>
      </c>
      <c r="R15">
        <v>40</v>
      </c>
      <c r="S15" t="s">
        <v>27</v>
      </c>
    </row>
    <row r="16" spans="1:19" x14ac:dyDescent="0.35">
      <c r="A16" t="s">
        <v>44</v>
      </c>
      <c r="B16">
        <v>18</v>
      </c>
      <c r="C16" t="s">
        <v>206</v>
      </c>
      <c r="D16">
        <v>129</v>
      </c>
      <c r="E16" t="s">
        <v>207</v>
      </c>
      <c r="F16" t="s">
        <v>22</v>
      </c>
      <c r="G16" t="s">
        <v>23</v>
      </c>
      <c r="H16">
        <v>615</v>
      </c>
      <c r="I16" t="s">
        <v>29</v>
      </c>
      <c r="J16">
        <v>1000</v>
      </c>
      <c r="K16">
        <v>5</v>
      </c>
      <c r="L16">
        <v>1</v>
      </c>
      <c r="M16" t="s">
        <v>25</v>
      </c>
      <c r="N16" t="s">
        <v>26</v>
      </c>
      <c r="O16" t="s">
        <v>25</v>
      </c>
      <c r="P16" t="s">
        <v>25</v>
      </c>
      <c r="Q16">
        <v>18</v>
      </c>
      <c r="R16">
        <v>100</v>
      </c>
      <c r="S16" t="s">
        <v>27</v>
      </c>
    </row>
    <row r="17" spans="1:19" x14ac:dyDescent="0.35">
      <c r="A17" t="s">
        <v>45</v>
      </c>
      <c r="B17">
        <v>19</v>
      </c>
      <c r="C17" t="s">
        <v>206</v>
      </c>
      <c r="D17">
        <v>129</v>
      </c>
      <c r="E17" t="s">
        <v>207</v>
      </c>
      <c r="F17" t="s">
        <v>22</v>
      </c>
      <c r="G17" t="s">
        <v>23</v>
      </c>
      <c r="H17">
        <v>635</v>
      </c>
      <c r="I17" t="s">
        <v>29</v>
      </c>
      <c r="J17">
        <v>1000</v>
      </c>
      <c r="K17">
        <v>5</v>
      </c>
      <c r="L17">
        <v>1</v>
      </c>
      <c r="M17" t="s">
        <v>25</v>
      </c>
      <c r="N17" t="s">
        <v>26</v>
      </c>
      <c r="O17" t="s">
        <v>25</v>
      </c>
      <c r="P17" t="s">
        <v>25</v>
      </c>
      <c r="Q17">
        <v>30</v>
      </c>
      <c r="R17">
        <v>60</v>
      </c>
      <c r="S17" t="s">
        <v>27</v>
      </c>
    </row>
    <row r="18" spans="1:19" x14ac:dyDescent="0.35">
      <c r="A18" t="s">
        <v>46</v>
      </c>
      <c r="B18">
        <v>20</v>
      </c>
      <c r="C18" t="s">
        <v>206</v>
      </c>
      <c r="D18">
        <v>129</v>
      </c>
      <c r="E18" t="s">
        <v>207</v>
      </c>
      <c r="F18" t="s">
        <v>22</v>
      </c>
      <c r="G18" t="s">
        <v>23</v>
      </c>
      <c r="H18">
        <v>595</v>
      </c>
      <c r="I18" t="s">
        <v>29</v>
      </c>
      <c r="J18">
        <v>1000</v>
      </c>
      <c r="K18">
        <v>5</v>
      </c>
      <c r="L18">
        <v>1</v>
      </c>
      <c r="M18" t="s">
        <v>25</v>
      </c>
      <c r="N18" t="s">
        <v>26</v>
      </c>
      <c r="O18" t="s">
        <v>25</v>
      </c>
      <c r="P18" t="s">
        <v>25</v>
      </c>
      <c r="Q18">
        <v>40</v>
      </c>
      <c r="R18">
        <v>144</v>
      </c>
      <c r="S18" t="s">
        <v>27</v>
      </c>
    </row>
    <row r="19" spans="1:19" x14ac:dyDescent="0.35">
      <c r="A19" t="s">
        <v>47</v>
      </c>
      <c r="B19">
        <v>21</v>
      </c>
      <c r="C19" t="s">
        <v>206</v>
      </c>
      <c r="D19">
        <v>129</v>
      </c>
      <c r="E19" t="s">
        <v>207</v>
      </c>
      <c r="F19" t="s">
        <v>22</v>
      </c>
      <c r="G19" t="s">
        <v>23</v>
      </c>
      <c r="H19">
        <v>565</v>
      </c>
      <c r="I19" t="s">
        <v>29</v>
      </c>
      <c r="J19">
        <v>1000</v>
      </c>
      <c r="K19">
        <v>5</v>
      </c>
      <c r="L19">
        <v>2</v>
      </c>
      <c r="M19" t="s">
        <v>25</v>
      </c>
      <c r="N19" t="s">
        <v>26</v>
      </c>
      <c r="O19" t="s">
        <v>25</v>
      </c>
      <c r="P19" t="s">
        <v>30</v>
      </c>
      <c r="Q19">
        <v>24</v>
      </c>
      <c r="R19">
        <v>100</v>
      </c>
      <c r="S19" t="s">
        <v>31</v>
      </c>
    </row>
    <row r="20" spans="1:19" x14ac:dyDescent="0.35">
      <c r="A20" t="s">
        <v>48</v>
      </c>
      <c r="B20">
        <v>22</v>
      </c>
      <c r="C20" t="s">
        <v>206</v>
      </c>
      <c r="D20">
        <v>129</v>
      </c>
      <c r="E20" t="s">
        <v>207</v>
      </c>
      <c r="F20" t="s">
        <v>22</v>
      </c>
      <c r="G20" t="s">
        <v>23</v>
      </c>
      <c r="H20">
        <v>665</v>
      </c>
      <c r="I20" t="s">
        <v>29</v>
      </c>
      <c r="J20">
        <v>1000</v>
      </c>
      <c r="K20">
        <v>5</v>
      </c>
      <c r="L20">
        <v>1</v>
      </c>
      <c r="M20" t="s">
        <v>25</v>
      </c>
      <c r="N20" t="s">
        <v>26</v>
      </c>
      <c r="O20" t="s">
        <v>25</v>
      </c>
      <c r="P20" t="s">
        <v>30</v>
      </c>
      <c r="Q20">
        <v>24</v>
      </c>
      <c r="R20">
        <v>100</v>
      </c>
      <c r="S20" t="s">
        <v>31</v>
      </c>
    </row>
    <row r="21" spans="1:19" x14ac:dyDescent="0.35">
      <c r="A21" t="s">
        <v>49</v>
      </c>
      <c r="B21">
        <v>23</v>
      </c>
      <c r="C21" t="s">
        <v>206</v>
      </c>
      <c r="D21">
        <v>129</v>
      </c>
      <c r="E21" t="s">
        <v>207</v>
      </c>
      <c r="F21" t="s">
        <v>22</v>
      </c>
      <c r="G21" t="s">
        <v>23</v>
      </c>
      <c r="H21">
        <v>550</v>
      </c>
      <c r="I21" t="s">
        <v>29</v>
      </c>
      <c r="J21">
        <v>1000</v>
      </c>
      <c r="K21">
        <v>5</v>
      </c>
      <c r="L21">
        <v>1</v>
      </c>
      <c r="M21" t="s">
        <v>25</v>
      </c>
      <c r="N21" t="s">
        <v>26</v>
      </c>
      <c r="O21" t="s">
        <v>30</v>
      </c>
      <c r="P21" t="s">
        <v>25</v>
      </c>
      <c r="Q21">
        <v>0</v>
      </c>
      <c r="R21">
        <v>70</v>
      </c>
      <c r="S21" t="s">
        <v>27</v>
      </c>
    </row>
    <row r="22" spans="1:19" x14ac:dyDescent="0.35">
      <c r="A22" t="s">
        <v>50</v>
      </c>
      <c r="B22">
        <v>24</v>
      </c>
      <c r="C22" t="s">
        <v>206</v>
      </c>
      <c r="D22">
        <v>129</v>
      </c>
      <c r="E22" t="s">
        <v>207</v>
      </c>
      <c r="F22" t="s">
        <v>22</v>
      </c>
      <c r="G22" t="s">
        <v>23</v>
      </c>
      <c r="H22">
        <v>715</v>
      </c>
      <c r="I22" t="s">
        <v>29</v>
      </c>
      <c r="J22">
        <v>1000</v>
      </c>
      <c r="K22">
        <v>5</v>
      </c>
      <c r="L22">
        <v>2</v>
      </c>
      <c r="M22" t="s">
        <v>25</v>
      </c>
      <c r="N22">
        <v>18</v>
      </c>
      <c r="O22" t="s">
        <v>25</v>
      </c>
      <c r="P22" t="s">
        <v>30</v>
      </c>
      <c r="Q22">
        <v>24</v>
      </c>
      <c r="R22">
        <v>280</v>
      </c>
      <c r="S22" t="s">
        <v>25</v>
      </c>
    </row>
    <row r="23" spans="1:19" x14ac:dyDescent="0.35">
      <c r="A23" t="s">
        <v>51</v>
      </c>
      <c r="B23">
        <v>25</v>
      </c>
      <c r="C23" t="s">
        <v>206</v>
      </c>
      <c r="D23">
        <v>129</v>
      </c>
      <c r="E23" t="s">
        <v>207</v>
      </c>
      <c r="F23" t="s">
        <v>22</v>
      </c>
      <c r="G23" t="s">
        <v>23</v>
      </c>
      <c r="H23">
        <v>752</v>
      </c>
      <c r="I23" t="s">
        <v>29</v>
      </c>
      <c r="J23">
        <v>1000</v>
      </c>
      <c r="K23">
        <v>5</v>
      </c>
      <c r="L23">
        <v>1</v>
      </c>
      <c r="M23" t="s">
        <v>25</v>
      </c>
      <c r="N23" t="s">
        <v>26</v>
      </c>
      <c r="O23" t="s">
        <v>30</v>
      </c>
      <c r="P23" t="s">
        <v>25</v>
      </c>
      <c r="Q23">
        <v>24</v>
      </c>
      <c r="R23">
        <v>100</v>
      </c>
      <c r="S23" t="s">
        <v>27</v>
      </c>
    </row>
    <row r="24" spans="1:19" x14ac:dyDescent="0.35">
      <c r="A24" t="s">
        <v>52</v>
      </c>
      <c r="B24">
        <v>26</v>
      </c>
      <c r="C24" t="s">
        <v>206</v>
      </c>
      <c r="D24">
        <v>129</v>
      </c>
      <c r="E24" t="s">
        <v>207</v>
      </c>
      <c r="F24" t="s">
        <v>22</v>
      </c>
      <c r="G24" t="s">
        <v>23</v>
      </c>
      <c r="H24" s="5">
        <v>698.8</v>
      </c>
      <c r="I24" t="s">
        <v>29</v>
      </c>
      <c r="J24">
        <v>1000</v>
      </c>
      <c r="K24">
        <v>5</v>
      </c>
      <c r="L24">
        <v>2</v>
      </c>
      <c r="M24" t="s">
        <v>25</v>
      </c>
      <c r="N24" t="s">
        <v>26</v>
      </c>
      <c r="O24" t="s">
        <v>30</v>
      </c>
      <c r="P24" t="s">
        <v>30</v>
      </c>
      <c r="Q24">
        <v>20</v>
      </c>
      <c r="R24" s="5">
        <v>162.19999999999999</v>
      </c>
      <c r="S24" t="s">
        <v>27</v>
      </c>
    </row>
    <row r="25" spans="1:19" x14ac:dyDescent="0.35">
      <c r="A25" t="s">
        <v>53</v>
      </c>
      <c r="B25">
        <v>27</v>
      </c>
      <c r="C25" t="s">
        <v>206</v>
      </c>
      <c r="D25">
        <v>129</v>
      </c>
      <c r="E25" t="s">
        <v>207</v>
      </c>
      <c r="F25" t="s">
        <v>22</v>
      </c>
      <c r="G25" t="s">
        <v>23</v>
      </c>
      <c r="H25">
        <v>700</v>
      </c>
      <c r="I25" t="s">
        <v>29</v>
      </c>
      <c r="J25">
        <v>1000</v>
      </c>
      <c r="K25">
        <v>5</v>
      </c>
      <c r="L25">
        <v>1</v>
      </c>
      <c r="M25" t="s">
        <v>25</v>
      </c>
      <c r="N25" t="s">
        <v>26</v>
      </c>
      <c r="O25" t="s">
        <v>25</v>
      </c>
      <c r="P25" t="s">
        <v>25</v>
      </c>
      <c r="Q25">
        <v>24</v>
      </c>
      <c r="R25">
        <v>185</v>
      </c>
      <c r="S25" t="s">
        <v>31</v>
      </c>
    </row>
    <row r="26" spans="1:19" x14ac:dyDescent="0.35">
      <c r="A26" t="s">
        <v>54</v>
      </c>
      <c r="B26">
        <v>28</v>
      </c>
      <c r="C26" t="s">
        <v>206</v>
      </c>
      <c r="D26">
        <v>129</v>
      </c>
      <c r="E26" t="s">
        <v>207</v>
      </c>
      <c r="F26" t="s">
        <v>22</v>
      </c>
      <c r="G26" t="s">
        <v>23</v>
      </c>
      <c r="H26">
        <v>765</v>
      </c>
      <c r="I26" t="s">
        <v>29</v>
      </c>
      <c r="J26">
        <v>1000</v>
      </c>
      <c r="K26">
        <v>5</v>
      </c>
      <c r="L26">
        <v>1</v>
      </c>
      <c r="M26" t="s">
        <v>25</v>
      </c>
      <c r="N26" t="s">
        <v>26</v>
      </c>
      <c r="O26" t="s">
        <v>30</v>
      </c>
      <c r="P26" t="s">
        <v>30</v>
      </c>
      <c r="Q26">
        <v>20</v>
      </c>
      <c r="R26">
        <v>150</v>
      </c>
      <c r="S26" t="s">
        <v>27</v>
      </c>
    </row>
    <row r="27" spans="1:19" x14ac:dyDescent="0.35">
      <c r="A27" t="s">
        <v>55</v>
      </c>
      <c r="B27">
        <v>29</v>
      </c>
      <c r="C27" t="s">
        <v>206</v>
      </c>
      <c r="D27">
        <v>129</v>
      </c>
      <c r="E27" t="s">
        <v>207</v>
      </c>
      <c r="F27" t="s">
        <v>22</v>
      </c>
      <c r="G27" t="s">
        <v>23</v>
      </c>
      <c r="H27">
        <v>545</v>
      </c>
      <c r="I27" t="s">
        <v>29</v>
      </c>
      <c r="J27">
        <v>1000</v>
      </c>
      <c r="K27">
        <v>5</v>
      </c>
      <c r="L27">
        <v>2</v>
      </c>
      <c r="M27" t="s">
        <v>25</v>
      </c>
      <c r="N27" t="s">
        <v>26</v>
      </c>
      <c r="O27" t="s">
        <v>25</v>
      </c>
      <c r="P27" t="s">
        <v>25</v>
      </c>
      <c r="Q27">
        <v>24</v>
      </c>
      <c r="R27">
        <v>30</v>
      </c>
      <c r="S27" t="s">
        <v>31</v>
      </c>
    </row>
    <row r="28" spans="1:19" x14ac:dyDescent="0.35">
      <c r="A28" t="s">
        <v>56</v>
      </c>
      <c r="B28">
        <v>30</v>
      </c>
      <c r="C28" t="s">
        <v>206</v>
      </c>
      <c r="D28">
        <v>129</v>
      </c>
      <c r="E28" t="s">
        <v>207</v>
      </c>
      <c r="F28" t="s">
        <v>22</v>
      </c>
      <c r="G28" t="s">
        <v>23</v>
      </c>
      <c r="H28">
        <v>705</v>
      </c>
      <c r="I28" t="s">
        <v>29</v>
      </c>
      <c r="J28">
        <v>1000</v>
      </c>
      <c r="K28">
        <v>5</v>
      </c>
      <c r="L28">
        <v>1</v>
      </c>
      <c r="M28" t="s">
        <v>25</v>
      </c>
      <c r="N28" t="s">
        <v>26</v>
      </c>
      <c r="O28" t="s">
        <v>25</v>
      </c>
      <c r="P28" t="s">
        <v>25</v>
      </c>
      <c r="Q28">
        <v>20</v>
      </c>
      <c r="R28">
        <v>110</v>
      </c>
      <c r="S28" t="s">
        <v>27</v>
      </c>
    </row>
    <row r="29" spans="1:19" x14ac:dyDescent="0.35">
      <c r="A29" t="s">
        <v>57</v>
      </c>
      <c r="B29">
        <v>31</v>
      </c>
      <c r="C29" t="s">
        <v>206</v>
      </c>
      <c r="D29">
        <v>129</v>
      </c>
      <c r="E29" t="s">
        <v>207</v>
      </c>
      <c r="F29" t="s">
        <v>22</v>
      </c>
      <c r="G29" t="s">
        <v>23</v>
      </c>
      <c r="H29">
        <v>635</v>
      </c>
      <c r="I29" t="s">
        <v>29</v>
      </c>
      <c r="J29">
        <v>1000</v>
      </c>
      <c r="K29">
        <v>5</v>
      </c>
      <c r="L29">
        <v>1</v>
      </c>
      <c r="M29" t="s">
        <v>25</v>
      </c>
      <c r="N29">
        <v>19</v>
      </c>
      <c r="O29" t="s">
        <v>30</v>
      </c>
      <c r="P29" t="s">
        <v>30</v>
      </c>
      <c r="Q29">
        <v>20</v>
      </c>
      <c r="R29">
        <v>120</v>
      </c>
      <c r="S29" t="s">
        <v>31</v>
      </c>
    </row>
    <row r="30" spans="1:19" x14ac:dyDescent="0.35">
      <c r="A30" t="s">
        <v>58</v>
      </c>
      <c r="B30">
        <v>32</v>
      </c>
      <c r="C30" t="s">
        <v>206</v>
      </c>
      <c r="D30">
        <v>129</v>
      </c>
      <c r="E30" t="s">
        <v>207</v>
      </c>
      <c r="F30" t="s">
        <v>22</v>
      </c>
      <c r="G30" t="s">
        <v>23</v>
      </c>
      <c r="H30">
        <v>915</v>
      </c>
      <c r="I30" t="s">
        <v>29</v>
      </c>
      <c r="J30">
        <v>1000</v>
      </c>
      <c r="K30">
        <v>5</v>
      </c>
      <c r="L30">
        <v>2</v>
      </c>
      <c r="M30" t="s">
        <v>25</v>
      </c>
      <c r="N30" t="s">
        <v>26</v>
      </c>
      <c r="O30" t="s">
        <v>25</v>
      </c>
      <c r="P30" t="s">
        <v>30</v>
      </c>
      <c r="Q30">
        <v>24</v>
      </c>
      <c r="R30">
        <v>250</v>
      </c>
      <c r="S30" t="s">
        <v>27</v>
      </c>
    </row>
    <row r="31" spans="1:19" x14ac:dyDescent="0.35">
      <c r="A31" t="s">
        <v>59</v>
      </c>
      <c r="B31">
        <v>33</v>
      </c>
      <c r="C31" t="s">
        <v>206</v>
      </c>
      <c r="D31">
        <v>129</v>
      </c>
      <c r="E31" t="s">
        <v>207</v>
      </c>
      <c r="F31" t="s">
        <v>22</v>
      </c>
      <c r="G31" t="s">
        <v>23</v>
      </c>
      <c r="H31">
        <v>685</v>
      </c>
      <c r="I31" t="s">
        <v>29</v>
      </c>
      <c r="J31">
        <v>1000</v>
      </c>
      <c r="K31">
        <v>5</v>
      </c>
      <c r="L31">
        <v>1</v>
      </c>
      <c r="M31" t="s">
        <v>25</v>
      </c>
      <c r="N31">
        <v>17</v>
      </c>
      <c r="O31" t="s">
        <v>25</v>
      </c>
      <c r="P31" t="s">
        <v>30</v>
      </c>
      <c r="Q31">
        <v>24</v>
      </c>
      <c r="R31">
        <v>110</v>
      </c>
      <c r="S31" t="s">
        <v>25</v>
      </c>
    </row>
    <row r="32" spans="1:19" x14ac:dyDescent="0.35">
      <c r="A32" t="s">
        <v>60</v>
      </c>
      <c r="B32">
        <v>34</v>
      </c>
      <c r="C32" t="s">
        <v>206</v>
      </c>
      <c r="D32">
        <v>129</v>
      </c>
      <c r="E32" t="s">
        <v>207</v>
      </c>
      <c r="F32" t="s">
        <v>22</v>
      </c>
      <c r="G32" t="s">
        <v>23</v>
      </c>
      <c r="H32">
        <v>775</v>
      </c>
      <c r="I32" t="s">
        <v>29</v>
      </c>
      <c r="J32">
        <v>1000</v>
      </c>
      <c r="K32">
        <v>5</v>
      </c>
      <c r="L32">
        <v>2</v>
      </c>
      <c r="M32" t="s">
        <v>25</v>
      </c>
      <c r="N32">
        <v>18</v>
      </c>
      <c r="O32" t="s">
        <v>25</v>
      </c>
      <c r="P32" t="s">
        <v>30</v>
      </c>
      <c r="Q32">
        <v>0</v>
      </c>
      <c r="R32">
        <v>160</v>
      </c>
      <c r="S32" t="s">
        <v>31</v>
      </c>
    </row>
    <row r="33" spans="1:19" x14ac:dyDescent="0.35">
      <c r="A33" t="s">
        <v>61</v>
      </c>
      <c r="B33">
        <v>35</v>
      </c>
      <c r="C33" t="s">
        <v>206</v>
      </c>
      <c r="D33">
        <v>129</v>
      </c>
      <c r="E33" t="s">
        <v>207</v>
      </c>
      <c r="F33" t="s">
        <v>22</v>
      </c>
      <c r="G33" t="s">
        <v>23</v>
      </c>
      <c r="H33">
        <v>635</v>
      </c>
      <c r="I33" t="s">
        <v>29</v>
      </c>
      <c r="J33">
        <v>1000</v>
      </c>
      <c r="K33">
        <v>5</v>
      </c>
      <c r="L33">
        <v>2</v>
      </c>
      <c r="M33" t="s">
        <v>25</v>
      </c>
      <c r="N33" t="s">
        <v>26</v>
      </c>
      <c r="O33" t="s">
        <v>25</v>
      </c>
      <c r="P33" t="s">
        <v>25</v>
      </c>
      <c r="Q33">
        <v>30</v>
      </c>
      <c r="R33">
        <v>170</v>
      </c>
      <c r="S33" t="s">
        <v>27</v>
      </c>
    </row>
    <row r="34" spans="1:19" x14ac:dyDescent="0.35">
      <c r="A34" t="s">
        <v>62</v>
      </c>
      <c r="B34">
        <v>36</v>
      </c>
      <c r="C34" t="s">
        <v>206</v>
      </c>
      <c r="D34">
        <v>129</v>
      </c>
      <c r="E34" t="s">
        <v>207</v>
      </c>
      <c r="F34" t="s">
        <v>22</v>
      </c>
      <c r="G34" t="s">
        <v>23</v>
      </c>
      <c r="H34">
        <v>809</v>
      </c>
      <c r="I34" t="s">
        <v>29</v>
      </c>
      <c r="J34">
        <v>1000</v>
      </c>
      <c r="K34">
        <v>5</v>
      </c>
      <c r="L34">
        <v>1</v>
      </c>
      <c r="M34" t="s">
        <v>25</v>
      </c>
      <c r="N34">
        <v>21</v>
      </c>
      <c r="O34" t="s">
        <v>30</v>
      </c>
      <c r="P34" t="s">
        <v>30</v>
      </c>
      <c r="Q34">
        <v>24</v>
      </c>
      <c r="R34">
        <v>630</v>
      </c>
      <c r="S34" t="s">
        <v>25</v>
      </c>
    </row>
    <row r="35" spans="1:19" x14ac:dyDescent="0.35">
      <c r="A35" t="s">
        <v>63</v>
      </c>
      <c r="B35">
        <v>37</v>
      </c>
      <c r="C35" t="s">
        <v>206</v>
      </c>
      <c r="D35">
        <v>129</v>
      </c>
      <c r="E35" t="s">
        <v>207</v>
      </c>
      <c r="F35" t="s">
        <v>22</v>
      </c>
      <c r="G35" t="s">
        <v>23</v>
      </c>
      <c r="H35">
        <v>625</v>
      </c>
      <c r="I35" t="s">
        <v>29</v>
      </c>
      <c r="J35">
        <v>1000</v>
      </c>
      <c r="K35">
        <v>5</v>
      </c>
      <c r="L35">
        <v>2</v>
      </c>
      <c r="M35" t="s">
        <v>25</v>
      </c>
      <c r="N35" t="s">
        <v>26</v>
      </c>
      <c r="O35" t="s">
        <v>25</v>
      </c>
      <c r="P35" t="s">
        <v>30</v>
      </c>
      <c r="Q35">
        <v>30</v>
      </c>
      <c r="R35">
        <v>100</v>
      </c>
      <c r="S35" t="s">
        <v>27</v>
      </c>
    </row>
    <row r="36" spans="1:19" x14ac:dyDescent="0.35">
      <c r="A36" t="s">
        <v>64</v>
      </c>
      <c r="B36">
        <v>38</v>
      </c>
      <c r="C36" t="s">
        <v>206</v>
      </c>
      <c r="D36">
        <v>129</v>
      </c>
      <c r="E36" t="s">
        <v>207</v>
      </c>
      <c r="F36" t="s">
        <v>22</v>
      </c>
      <c r="G36" t="s">
        <v>23</v>
      </c>
      <c r="H36">
        <v>715</v>
      </c>
      <c r="I36" t="s">
        <v>29</v>
      </c>
      <c r="J36">
        <v>1000</v>
      </c>
      <c r="K36">
        <v>5</v>
      </c>
      <c r="L36">
        <v>2</v>
      </c>
      <c r="M36" t="s">
        <v>25</v>
      </c>
      <c r="N36" t="s">
        <v>26</v>
      </c>
      <c r="O36" t="s">
        <v>25</v>
      </c>
      <c r="P36" t="s">
        <v>25</v>
      </c>
      <c r="Q36">
        <v>20</v>
      </c>
      <c r="R36">
        <v>150</v>
      </c>
      <c r="S36" t="s">
        <v>31</v>
      </c>
    </row>
    <row r="37" spans="1:19" x14ac:dyDescent="0.35">
      <c r="A37" t="s">
        <v>65</v>
      </c>
      <c r="B37">
        <v>39</v>
      </c>
      <c r="C37" t="s">
        <v>206</v>
      </c>
      <c r="D37">
        <v>129</v>
      </c>
      <c r="E37" t="s">
        <v>207</v>
      </c>
      <c r="F37" t="s">
        <v>22</v>
      </c>
      <c r="G37" t="s">
        <v>23</v>
      </c>
      <c r="H37">
        <v>615</v>
      </c>
      <c r="I37" t="s">
        <v>29</v>
      </c>
      <c r="J37">
        <v>1000</v>
      </c>
      <c r="K37">
        <v>5</v>
      </c>
      <c r="L37">
        <v>2</v>
      </c>
      <c r="M37" t="s">
        <v>25</v>
      </c>
      <c r="N37">
        <v>18</v>
      </c>
      <c r="O37" t="s">
        <v>30</v>
      </c>
      <c r="P37" t="s">
        <v>25</v>
      </c>
      <c r="Q37">
        <v>20</v>
      </c>
      <c r="R37">
        <v>70</v>
      </c>
      <c r="S37" t="s">
        <v>27</v>
      </c>
    </row>
    <row r="38" spans="1:19" x14ac:dyDescent="0.35">
      <c r="A38" t="s">
        <v>66</v>
      </c>
      <c r="B38">
        <v>40</v>
      </c>
      <c r="C38" t="s">
        <v>206</v>
      </c>
      <c r="D38">
        <v>129</v>
      </c>
      <c r="E38" t="s">
        <v>207</v>
      </c>
      <c r="F38" t="s">
        <v>22</v>
      </c>
      <c r="G38" t="s">
        <v>23</v>
      </c>
      <c r="H38">
        <v>635</v>
      </c>
      <c r="I38" t="s">
        <v>29</v>
      </c>
      <c r="J38">
        <v>1000</v>
      </c>
      <c r="K38">
        <v>5</v>
      </c>
      <c r="L38">
        <v>1</v>
      </c>
      <c r="M38" t="s">
        <v>25</v>
      </c>
      <c r="N38">
        <v>18</v>
      </c>
      <c r="O38" t="s">
        <v>25</v>
      </c>
      <c r="P38" t="s">
        <v>25</v>
      </c>
      <c r="Q38">
        <v>20</v>
      </c>
      <c r="R38">
        <v>200</v>
      </c>
      <c r="S38" t="s">
        <v>27</v>
      </c>
    </row>
    <row r="39" spans="1:19" x14ac:dyDescent="0.35">
      <c r="A39" t="s">
        <v>67</v>
      </c>
      <c r="B39">
        <v>41</v>
      </c>
      <c r="C39" t="s">
        <v>206</v>
      </c>
      <c r="D39">
        <v>129</v>
      </c>
      <c r="E39" t="s">
        <v>207</v>
      </c>
      <c r="F39" t="s">
        <v>22</v>
      </c>
      <c r="G39" t="s">
        <v>23</v>
      </c>
      <c r="H39">
        <v>785</v>
      </c>
      <c r="I39" t="s">
        <v>29</v>
      </c>
      <c r="J39">
        <v>1000</v>
      </c>
      <c r="K39">
        <v>5</v>
      </c>
      <c r="L39">
        <v>2</v>
      </c>
      <c r="M39" t="s">
        <v>25</v>
      </c>
      <c r="N39" t="s">
        <v>26</v>
      </c>
      <c r="O39" t="s">
        <v>30</v>
      </c>
      <c r="P39" t="s">
        <v>25</v>
      </c>
      <c r="Q39">
        <v>30</v>
      </c>
      <c r="R39">
        <v>150</v>
      </c>
      <c r="S39" t="s">
        <v>27</v>
      </c>
    </row>
    <row r="40" spans="1:19" x14ac:dyDescent="0.35">
      <c r="A40" t="s">
        <v>68</v>
      </c>
      <c r="B40">
        <v>42</v>
      </c>
      <c r="C40" t="s">
        <v>206</v>
      </c>
      <c r="D40">
        <v>129</v>
      </c>
      <c r="E40" t="s">
        <v>207</v>
      </c>
      <c r="F40" t="s">
        <v>22</v>
      </c>
      <c r="G40" t="s">
        <v>23</v>
      </c>
      <c r="H40">
        <v>545</v>
      </c>
      <c r="I40" t="s">
        <v>29</v>
      </c>
      <c r="J40">
        <v>1000</v>
      </c>
      <c r="K40">
        <v>5</v>
      </c>
      <c r="L40">
        <v>1</v>
      </c>
      <c r="M40" t="s">
        <v>25</v>
      </c>
      <c r="N40" t="s">
        <v>26</v>
      </c>
      <c r="O40" t="s">
        <v>25</v>
      </c>
      <c r="P40" t="s">
        <v>30</v>
      </c>
      <c r="Q40">
        <v>24</v>
      </c>
      <c r="R40">
        <v>55</v>
      </c>
      <c r="S40" t="s">
        <v>27</v>
      </c>
    </row>
    <row r="41" spans="1:19" x14ac:dyDescent="0.35">
      <c r="A41" t="s">
        <v>69</v>
      </c>
      <c r="B41">
        <v>44</v>
      </c>
      <c r="C41" t="s">
        <v>206</v>
      </c>
      <c r="D41">
        <v>129</v>
      </c>
      <c r="E41" t="s">
        <v>207</v>
      </c>
      <c r="F41" t="s">
        <v>22</v>
      </c>
      <c r="G41" t="s">
        <v>23</v>
      </c>
      <c r="H41">
        <v>655</v>
      </c>
      <c r="I41" t="s">
        <v>29</v>
      </c>
      <c r="J41">
        <v>1000</v>
      </c>
      <c r="K41">
        <v>5</v>
      </c>
      <c r="L41">
        <v>1</v>
      </c>
      <c r="M41" t="s">
        <v>25</v>
      </c>
      <c r="N41">
        <v>18</v>
      </c>
      <c r="O41" t="s">
        <v>25</v>
      </c>
      <c r="P41" t="s">
        <v>30</v>
      </c>
      <c r="Q41">
        <v>20</v>
      </c>
      <c r="R41">
        <v>140</v>
      </c>
      <c r="S41" t="s">
        <v>27</v>
      </c>
    </row>
    <row r="42" spans="1:19" x14ac:dyDescent="0.35">
      <c r="A42" t="s">
        <v>70</v>
      </c>
      <c r="B42">
        <v>45</v>
      </c>
      <c r="C42" t="s">
        <v>206</v>
      </c>
      <c r="D42">
        <v>129</v>
      </c>
      <c r="E42" t="s">
        <v>207</v>
      </c>
      <c r="F42" t="s">
        <v>22</v>
      </c>
      <c r="G42" t="s">
        <v>23</v>
      </c>
      <c r="H42">
        <v>650</v>
      </c>
      <c r="I42" t="s">
        <v>29</v>
      </c>
      <c r="J42">
        <v>1000</v>
      </c>
      <c r="K42">
        <v>5</v>
      </c>
      <c r="L42">
        <v>2</v>
      </c>
      <c r="M42" t="s">
        <v>25</v>
      </c>
      <c r="N42" t="s">
        <v>26</v>
      </c>
      <c r="O42" t="s">
        <v>25</v>
      </c>
      <c r="P42" t="s">
        <v>25</v>
      </c>
      <c r="Q42">
        <v>16</v>
      </c>
      <c r="R42">
        <v>100</v>
      </c>
      <c r="S42" t="s">
        <v>27</v>
      </c>
    </row>
    <row r="43" spans="1:19" x14ac:dyDescent="0.35">
      <c r="A43" t="s">
        <v>71</v>
      </c>
      <c r="B43">
        <v>46</v>
      </c>
      <c r="C43" t="s">
        <v>206</v>
      </c>
      <c r="D43">
        <v>129</v>
      </c>
      <c r="E43" t="s">
        <v>207</v>
      </c>
      <c r="F43" t="s">
        <v>22</v>
      </c>
      <c r="G43" t="s">
        <v>23</v>
      </c>
      <c r="H43">
        <v>565</v>
      </c>
      <c r="I43" t="s">
        <v>29</v>
      </c>
      <c r="J43">
        <v>1000</v>
      </c>
      <c r="K43">
        <v>5</v>
      </c>
      <c r="L43">
        <v>1</v>
      </c>
      <c r="M43" t="s">
        <v>25</v>
      </c>
      <c r="N43" t="s">
        <v>26</v>
      </c>
      <c r="O43" t="s">
        <v>25</v>
      </c>
      <c r="P43" t="s">
        <v>30</v>
      </c>
      <c r="Q43">
        <v>12</v>
      </c>
      <c r="R43">
        <v>100</v>
      </c>
      <c r="S43" t="s">
        <v>31</v>
      </c>
    </row>
    <row r="44" spans="1:19" x14ac:dyDescent="0.35">
      <c r="A44" t="s">
        <v>72</v>
      </c>
      <c r="B44">
        <v>47</v>
      </c>
      <c r="C44" t="s">
        <v>206</v>
      </c>
      <c r="D44">
        <v>129</v>
      </c>
      <c r="E44" t="s">
        <v>207</v>
      </c>
      <c r="F44" t="s">
        <v>22</v>
      </c>
      <c r="G44" t="s">
        <v>23</v>
      </c>
      <c r="H44">
        <v>615</v>
      </c>
      <c r="I44" t="s">
        <v>29</v>
      </c>
      <c r="J44">
        <v>1000</v>
      </c>
      <c r="K44">
        <v>5</v>
      </c>
      <c r="L44">
        <v>1</v>
      </c>
      <c r="M44" t="s">
        <v>25</v>
      </c>
      <c r="N44" t="s">
        <v>26</v>
      </c>
      <c r="O44" t="s">
        <v>25</v>
      </c>
      <c r="P44" t="s">
        <v>30</v>
      </c>
      <c r="Q44">
        <v>24</v>
      </c>
      <c r="R44">
        <v>85</v>
      </c>
      <c r="S44" t="s">
        <v>31</v>
      </c>
    </row>
    <row r="45" spans="1:19" x14ac:dyDescent="0.35">
      <c r="A45" t="s">
        <v>73</v>
      </c>
      <c r="B45">
        <v>48</v>
      </c>
      <c r="C45" t="s">
        <v>206</v>
      </c>
      <c r="D45">
        <v>129</v>
      </c>
      <c r="E45" t="s">
        <v>207</v>
      </c>
      <c r="F45" t="s">
        <v>22</v>
      </c>
      <c r="G45" t="s">
        <v>23</v>
      </c>
      <c r="H45">
        <v>655</v>
      </c>
      <c r="I45" t="s">
        <v>29</v>
      </c>
      <c r="J45">
        <v>1000</v>
      </c>
      <c r="K45">
        <v>5</v>
      </c>
      <c r="L45">
        <v>2</v>
      </c>
      <c r="M45" t="s">
        <v>25</v>
      </c>
      <c r="N45" t="s">
        <v>26</v>
      </c>
      <c r="O45" t="s">
        <v>25</v>
      </c>
      <c r="P45" t="s">
        <v>25</v>
      </c>
      <c r="Q45">
        <v>24</v>
      </c>
      <c r="R45">
        <v>248</v>
      </c>
      <c r="S45" t="s">
        <v>27</v>
      </c>
    </row>
    <row r="46" spans="1:19" x14ac:dyDescent="0.35">
      <c r="A46" t="s">
        <v>74</v>
      </c>
      <c r="B46">
        <v>49</v>
      </c>
      <c r="C46" t="s">
        <v>206</v>
      </c>
      <c r="D46">
        <v>129</v>
      </c>
      <c r="E46" t="s">
        <v>207</v>
      </c>
      <c r="F46" t="s">
        <v>22</v>
      </c>
      <c r="G46" t="s">
        <v>23</v>
      </c>
      <c r="H46">
        <v>585</v>
      </c>
      <c r="I46" t="s">
        <v>29</v>
      </c>
      <c r="J46">
        <v>1000</v>
      </c>
      <c r="K46">
        <v>5</v>
      </c>
      <c r="L46">
        <v>1</v>
      </c>
      <c r="M46" t="s">
        <v>25</v>
      </c>
      <c r="N46" t="s">
        <v>26</v>
      </c>
      <c r="O46" t="s">
        <v>25</v>
      </c>
      <c r="P46" t="s">
        <v>25</v>
      </c>
      <c r="Q46">
        <v>24</v>
      </c>
      <c r="R46">
        <v>47</v>
      </c>
      <c r="S46" t="s">
        <v>27</v>
      </c>
    </row>
    <row r="47" spans="1:19" x14ac:dyDescent="0.35">
      <c r="A47" t="s">
        <v>75</v>
      </c>
      <c r="B47">
        <v>50</v>
      </c>
      <c r="C47" t="s">
        <v>206</v>
      </c>
      <c r="D47">
        <v>129</v>
      </c>
      <c r="E47" t="s">
        <v>207</v>
      </c>
      <c r="F47" t="s">
        <v>22</v>
      </c>
      <c r="G47" t="s">
        <v>23</v>
      </c>
      <c r="H47">
        <v>615</v>
      </c>
      <c r="I47" t="s">
        <v>29</v>
      </c>
      <c r="J47">
        <v>1000</v>
      </c>
      <c r="K47">
        <v>5</v>
      </c>
      <c r="L47">
        <v>1</v>
      </c>
      <c r="M47" t="s">
        <v>25</v>
      </c>
      <c r="N47" t="s">
        <v>26</v>
      </c>
      <c r="O47" t="s">
        <v>25</v>
      </c>
      <c r="P47" t="s">
        <v>25</v>
      </c>
      <c r="Q47">
        <v>20</v>
      </c>
      <c r="R47">
        <v>240</v>
      </c>
      <c r="S47" t="s">
        <v>27</v>
      </c>
    </row>
    <row r="48" spans="1:19" x14ac:dyDescent="0.35">
      <c r="A48" t="s">
        <v>76</v>
      </c>
      <c r="B48">
        <v>51</v>
      </c>
      <c r="C48" t="s">
        <v>206</v>
      </c>
      <c r="D48">
        <v>129</v>
      </c>
      <c r="E48" t="s">
        <v>207</v>
      </c>
      <c r="F48" t="s">
        <v>22</v>
      </c>
      <c r="G48" t="s">
        <v>23</v>
      </c>
      <c r="H48">
        <v>645</v>
      </c>
      <c r="I48" t="s">
        <v>29</v>
      </c>
      <c r="J48">
        <v>1000</v>
      </c>
      <c r="K48">
        <v>5</v>
      </c>
      <c r="L48">
        <v>1</v>
      </c>
      <c r="M48" t="s">
        <v>25</v>
      </c>
      <c r="N48" t="s">
        <v>26</v>
      </c>
      <c r="O48" t="s">
        <v>30</v>
      </c>
      <c r="P48" t="s">
        <v>25</v>
      </c>
      <c r="Q48">
        <v>20</v>
      </c>
      <c r="R48">
        <v>135</v>
      </c>
      <c r="S48" t="s">
        <v>27</v>
      </c>
    </row>
    <row r="49" spans="1:19" x14ac:dyDescent="0.35">
      <c r="A49" t="s">
        <v>77</v>
      </c>
      <c r="B49">
        <v>53</v>
      </c>
      <c r="C49" t="s">
        <v>206</v>
      </c>
      <c r="D49">
        <v>129</v>
      </c>
      <c r="E49" t="s">
        <v>207</v>
      </c>
      <c r="F49" t="s">
        <v>22</v>
      </c>
      <c r="G49" t="s">
        <v>23</v>
      </c>
      <c r="H49">
        <v>681</v>
      </c>
      <c r="I49" t="s">
        <v>29</v>
      </c>
      <c r="J49">
        <v>1000</v>
      </c>
      <c r="K49">
        <v>5</v>
      </c>
      <c r="L49">
        <v>2</v>
      </c>
      <c r="M49" t="s">
        <v>25</v>
      </c>
      <c r="N49" t="s">
        <v>26</v>
      </c>
      <c r="O49" t="s">
        <v>25</v>
      </c>
      <c r="P49" t="s">
        <v>30</v>
      </c>
      <c r="Q49">
        <v>30</v>
      </c>
      <c r="R49">
        <v>157</v>
      </c>
      <c r="S49" t="s">
        <v>27</v>
      </c>
    </row>
    <row r="50" spans="1:19" x14ac:dyDescent="0.35">
      <c r="A50" t="s">
        <v>79</v>
      </c>
      <c r="B50">
        <v>54</v>
      </c>
      <c r="C50" t="s">
        <v>206</v>
      </c>
      <c r="D50">
        <v>129</v>
      </c>
      <c r="E50" t="s">
        <v>207</v>
      </c>
      <c r="F50" t="s">
        <v>22</v>
      </c>
      <c r="G50" t="s">
        <v>23</v>
      </c>
      <c r="H50">
        <v>665</v>
      </c>
      <c r="I50" t="s">
        <v>29</v>
      </c>
      <c r="J50">
        <v>1000</v>
      </c>
      <c r="K50">
        <v>5</v>
      </c>
      <c r="L50">
        <v>1</v>
      </c>
      <c r="M50" t="s">
        <v>25</v>
      </c>
      <c r="N50" t="s">
        <v>26</v>
      </c>
      <c r="O50" t="s">
        <v>25</v>
      </c>
      <c r="P50" t="s">
        <v>30</v>
      </c>
      <c r="Q50">
        <v>24</v>
      </c>
      <c r="R50">
        <v>120</v>
      </c>
      <c r="S50" t="s">
        <v>31</v>
      </c>
    </row>
    <row r="51" spans="1:19" x14ac:dyDescent="0.35">
      <c r="A51" t="s">
        <v>80</v>
      </c>
      <c r="B51">
        <v>55</v>
      </c>
      <c r="C51" t="s">
        <v>206</v>
      </c>
      <c r="D51">
        <v>129</v>
      </c>
      <c r="E51" t="s">
        <v>207</v>
      </c>
      <c r="F51" t="s">
        <v>22</v>
      </c>
      <c r="G51" t="s">
        <v>23</v>
      </c>
      <c r="H51">
        <v>650</v>
      </c>
      <c r="I51" t="s">
        <v>29</v>
      </c>
      <c r="J51">
        <v>1000</v>
      </c>
      <c r="K51">
        <v>5</v>
      </c>
      <c r="L51">
        <v>2</v>
      </c>
      <c r="M51" t="s">
        <v>25</v>
      </c>
      <c r="N51" t="s">
        <v>26</v>
      </c>
      <c r="O51" t="s">
        <v>30</v>
      </c>
      <c r="P51" t="s">
        <v>25</v>
      </c>
      <c r="Q51">
        <v>24</v>
      </c>
      <c r="R51">
        <v>60</v>
      </c>
      <c r="S51" t="s">
        <v>31</v>
      </c>
    </row>
    <row r="52" spans="1:19" x14ac:dyDescent="0.35">
      <c r="A52" t="s">
        <v>81</v>
      </c>
      <c r="B52">
        <v>56</v>
      </c>
      <c r="C52" t="s">
        <v>206</v>
      </c>
      <c r="D52">
        <v>129</v>
      </c>
      <c r="E52" t="s">
        <v>207</v>
      </c>
      <c r="F52" t="s">
        <v>22</v>
      </c>
      <c r="G52" t="s">
        <v>23</v>
      </c>
      <c r="H52">
        <v>740</v>
      </c>
      <c r="I52" t="s">
        <v>29</v>
      </c>
      <c r="J52">
        <v>1000</v>
      </c>
      <c r="K52">
        <v>5</v>
      </c>
      <c r="L52">
        <v>1</v>
      </c>
      <c r="M52" t="s">
        <v>25</v>
      </c>
      <c r="N52" t="s">
        <v>26</v>
      </c>
      <c r="O52" t="s">
        <v>25</v>
      </c>
      <c r="P52" t="s">
        <v>25</v>
      </c>
      <c r="Q52">
        <v>32</v>
      </c>
      <c r="R52">
        <v>110</v>
      </c>
      <c r="S52" t="s">
        <v>27</v>
      </c>
    </row>
  </sheetData>
  <phoneticPr fontId="1" type="noConversion"/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982F18-9E4C-4D0E-8107-E80CAF17E879}">
  <dimension ref="A1:S52"/>
  <sheetViews>
    <sheetView workbookViewId="0"/>
  </sheetViews>
  <sheetFormatPr defaultColWidth="8.81640625" defaultRowHeight="14.5" x14ac:dyDescent="0.35"/>
  <cols>
    <col min="1" max="1" width="17.453125" customWidth="1"/>
    <col min="2" max="2" width="8.81640625" bestFit="1" customWidth="1"/>
    <col min="3" max="3" width="30.453125" bestFit="1" customWidth="1"/>
    <col min="4" max="4" width="10.453125" customWidth="1"/>
    <col min="5" max="5" width="7.7265625" bestFit="1" customWidth="1"/>
    <col min="6" max="7" width="10.453125" customWidth="1"/>
    <col min="8" max="8" width="10" customWidth="1"/>
    <col min="9" max="9" width="17.81640625" bestFit="1" customWidth="1"/>
    <col min="11" max="11" width="19.26953125" customWidth="1"/>
    <col min="18" max="18" width="9.1796875"/>
    <col min="19" max="19" width="14.453125" customWidth="1"/>
  </cols>
  <sheetData>
    <row r="1" spans="1:19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9" x14ac:dyDescent="0.35">
      <c r="A2" t="s">
        <v>19</v>
      </c>
      <c r="B2">
        <v>1</v>
      </c>
      <c r="C2" t="s">
        <v>206</v>
      </c>
      <c r="D2">
        <v>130</v>
      </c>
      <c r="E2" t="s">
        <v>207</v>
      </c>
      <c r="F2" t="s">
        <v>22</v>
      </c>
      <c r="G2" t="s">
        <v>23</v>
      </c>
      <c r="H2">
        <v>115</v>
      </c>
      <c r="I2" t="s">
        <v>178</v>
      </c>
      <c r="J2">
        <v>667</v>
      </c>
      <c r="K2">
        <v>3</v>
      </c>
      <c r="L2">
        <v>1</v>
      </c>
      <c r="M2" t="s">
        <v>25</v>
      </c>
      <c r="N2" t="s">
        <v>26</v>
      </c>
      <c r="O2" t="s">
        <v>25</v>
      </c>
      <c r="P2" t="s">
        <v>25</v>
      </c>
      <c r="Q2">
        <v>20</v>
      </c>
      <c r="R2">
        <v>115</v>
      </c>
      <c r="S2" t="s">
        <v>31</v>
      </c>
    </row>
    <row r="3" spans="1:19" x14ac:dyDescent="0.35">
      <c r="A3" t="s">
        <v>28</v>
      </c>
      <c r="B3">
        <v>2</v>
      </c>
      <c r="C3" t="s">
        <v>208</v>
      </c>
      <c r="D3">
        <v>130</v>
      </c>
      <c r="E3" t="s">
        <v>207</v>
      </c>
      <c r="F3" t="s">
        <v>22</v>
      </c>
      <c r="G3" t="s">
        <v>23</v>
      </c>
      <c r="H3">
        <v>795</v>
      </c>
      <c r="I3" t="s">
        <v>178</v>
      </c>
      <c r="J3">
        <v>334</v>
      </c>
      <c r="K3">
        <v>3</v>
      </c>
      <c r="L3">
        <v>1</v>
      </c>
      <c r="M3" t="s">
        <v>25</v>
      </c>
      <c r="N3" t="s">
        <v>26</v>
      </c>
      <c r="O3" t="s">
        <v>30</v>
      </c>
      <c r="P3" t="s">
        <v>30</v>
      </c>
      <c r="Q3">
        <v>24</v>
      </c>
      <c r="R3">
        <v>130</v>
      </c>
      <c r="S3" t="s">
        <v>27</v>
      </c>
    </row>
    <row r="4" spans="1:19" x14ac:dyDescent="0.35">
      <c r="A4" t="s">
        <v>32</v>
      </c>
      <c r="B4">
        <v>4</v>
      </c>
      <c r="C4" t="s">
        <v>208</v>
      </c>
      <c r="D4">
        <v>130</v>
      </c>
      <c r="E4" t="s">
        <v>207</v>
      </c>
      <c r="F4" t="s">
        <v>22</v>
      </c>
      <c r="G4" t="s">
        <v>23</v>
      </c>
      <c r="H4">
        <v>685</v>
      </c>
      <c r="I4" t="s">
        <v>178</v>
      </c>
      <c r="J4">
        <v>608</v>
      </c>
      <c r="K4">
        <v>3</v>
      </c>
      <c r="L4">
        <v>1</v>
      </c>
      <c r="M4" t="s">
        <v>25</v>
      </c>
      <c r="N4" t="s">
        <v>26</v>
      </c>
      <c r="O4" t="s">
        <v>30</v>
      </c>
      <c r="P4" t="s">
        <v>25</v>
      </c>
      <c r="Q4">
        <v>12</v>
      </c>
      <c r="R4">
        <v>70</v>
      </c>
      <c r="S4" t="s">
        <v>31</v>
      </c>
    </row>
    <row r="5" spans="1:19" x14ac:dyDescent="0.35">
      <c r="A5" t="s">
        <v>33</v>
      </c>
      <c r="B5">
        <v>5</v>
      </c>
      <c r="C5" t="s">
        <v>208</v>
      </c>
      <c r="D5">
        <v>130</v>
      </c>
      <c r="E5" t="s">
        <v>207</v>
      </c>
      <c r="F5" t="s">
        <v>22</v>
      </c>
      <c r="G5" t="s">
        <v>23</v>
      </c>
      <c r="H5">
        <v>565</v>
      </c>
      <c r="I5" t="s">
        <v>178</v>
      </c>
      <c r="J5">
        <v>334</v>
      </c>
      <c r="K5">
        <v>3</v>
      </c>
      <c r="L5">
        <v>1</v>
      </c>
      <c r="M5" t="s">
        <v>25</v>
      </c>
      <c r="N5">
        <v>18</v>
      </c>
      <c r="O5" t="s">
        <v>30</v>
      </c>
      <c r="P5" t="s">
        <v>30</v>
      </c>
      <c r="Q5">
        <v>20</v>
      </c>
      <c r="R5">
        <v>130</v>
      </c>
      <c r="S5" t="s">
        <v>31</v>
      </c>
    </row>
    <row r="6" spans="1:19" x14ac:dyDescent="0.35">
      <c r="A6" t="s">
        <v>34</v>
      </c>
      <c r="B6">
        <v>6</v>
      </c>
      <c r="C6" t="s">
        <v>208</v>
      </c>
      <c r="D6">
        <v>130</v>
      </c>
      <c r="E6" t="s">
        <v>207</v>
      </c>
      <c r="F6" t="s">
        <v>22</v>
      </c>
      <c r="G6" t="s">
        <v>23</v>
      </c>
      <c r="H6">
        <v>565</v>
      </c>
      <c r="I6" t="s">
        <v>178</v>
      </c>
      <c r="J6">
        <v>667</v>
      </c>
      <c r="K6">
        <v>3</v>
      </c>
      <c r="L6">
        <v>1</v>
      </c>
      <c r="M6" t="s">
        <v>25</v>
      </c>
      <c r="N6">
        <v>18</v>
      </c>
      <c r="O6" t="s">
        <v>25</v>
      </c>
      <c r="P6" t="s">
        <v>25</v>
      </c>
      <c r="Q6">
        <v>24</v>
      </c>
      <c r="R6">
        <v>180</v>
      </c>
      <c r="S6" t="s">
        <v>31</v>
      </c>
    </row>
    <row r="7" spans="1:19" x14ac:dyDescent="0.35">
      <c r="A7" t="s">
        <v>35</v>
      </c>
      <c r="B7">
        <v>8</v>
      </c>
      <c r="C7" t="s">
        <v>208</v>
      </c>
      <c r="D7">
        <v>130</v>
      </c>
      <c r="E7" t="s">
        <v>207</v>
      </c>
      <c r="F7" t="s">
        <v>22</v>
      </c>
      <c r="G7" t="s">
        <v>23</v>
      </c>
      <c r="H7">
        <v>562</v>
      </c>
      <c r="I7" t="s">
        <v>178</v>
      </c>
      <c r="J7">
        <v>667</v>
      </c>
      <c r="K7">
        <v>3</v>
      </c>
      <c r="L7">
        <v>1</v>
      </c>
      <c r="M7" t="s">
        <v>25</v>
      </c>
      <c r="N7" t="s">
        <v>26</v>
      </c>
      <c r="O7" t="s">
        <v>25</v>
      </c>
      <c r="P7" t="s">
        <v>25</v>
      </c>
      <c r="Q7">
        <v>24</v>
      </c>
      <c r="R7">
        <v>28</v>
      </c>
      <c r="S7" t="s">
        <v>27</v>
      </c>
    </row>
    <row r="8" spans="1:19" x14ac:dyDescent="0.35">
      <c r="A8" t="s">
        <v>36</v>
      </c>
      <c r="B8">
        <v>9</v>
      </c>
      <c r="C8" t="s">
        <v>208</v>
      </c>
      <c r="D8">
        <v>130</v>
      </c>
      <c r="E8" t="s">
        <v>207</v>
      </c>
      <c r="F8" t="s">
        <v>22</v>
      </c>
      <c r="G8" t="s">
        <v>23</v>
      </c>
      <c r="H8">
        <v>715</v>
      </c>
      <c r="I8" t="s">
        <v>178</v>
      </c>
      <c r="J8">
        <v>334</v>
      </c>
      <c r="K8">
        <v>3</v>
      </c>
      <c r="L8">
        <v>1</v>
      </c>
      <c r="M8" t="s">
        <v>25</v>
      </c>
      <c r="N8" t="s">
        <v>26</v>
      </c>
      <c r="O8" t="s">
        <v>25</v>
      </c>
      <c r="P8" t="s">
        <v>25</v>
      </c>
      <c r="Q8">
        <v>18</v>
      </c>
      <c r="R8">
        <v>205</v>
      </c>
      <c r="S8" t="s">
        <v>27</v>
      </c>
    </row>
    <row r="9" spans="1:19" x14ac:dyDescent="0.35">
      <c r="A9" t="s">
        <v>37</v>
      </c>
      <c r="B9">
        <v>10</v>
      </c>
      <c r="C9" t="s">
        <v>208</v>
      </c>
      <c r="D9">
        <v>130</v>
      </c>
      <c r="E9" t="s">
        <v>207</v>
      </c>
      <c r="F9" t="s">
        <v>22</v>
      </c>
      <c r="G9" t="s">
        <v>23</v>
      </c>
      <c r="H9">
        <v>603</v>
      </c>
      <c r="I9" t="s">
        <v>178</v>
      </c>
      <c r="J9">
        <v>667</v>
      </c>
      <c r="K9">
        <v>3</v>
      </c>
      <c r="L9">
        <v>1</v>
      </c>
      <c r="M9" t="s">
        <v>25</v>
      </c>
      <c r="N9" t="s">
        <v>26</v>
      </c>
      <c r="O9" t="s">
        <v>25</v>
      </c>
      <c r="P9" t="s">
        <v>25</v>
      </c>
      <c r="Q9">
        <v>24</v>
      </c>
      <c r="R9" t="s">
        <v>26</v>
      </c>
      <c r="S9" t="s">
        <v>31</v>
      </c>
    </row>
    <row r="10" spans="1:19" x14ac:dyDescent="0.35">
      <c r="A10" t="s">
        <v>38</v>
      </c>
      <c r="B10">
        <v>11</v>
      </c>
      <c r="C10" t="s">
        <v>208</v>
      </c>
      <c r="D10">
        <v>130</v>
      </c>
      <c r="E10" t="s">
        <v>207</v>
      </c>
      <c r="F10" t="s">
        <v>22</v>
      </c>
      <c r="G10" t="s">
        <v>23</v>
      </c>
      <c r="H10">
        <v>779</v>
      </c>
      <c r="I10" t="s">
        <v>178</v>
      </c>
      <c r="J10">
        <v>667</v>
      </c>
      <c r="K10">
        <v>3</v>
      </c>
      <c r="L10">
        <v>1</v>
      </c>
      <c r="M10" t="s">
        <v>25</v>
      </c>
      <c r="N10">
        <v>18</v>
      </c>
      <c r="O10" t="s">
        <v>25</v>
      </c>
      <c r="P10" t="s">
        <v>25</v>
      </c>
      <c r="Q10">
        <v>12</v>
      </c>
      <c r="R10">
        <v>179</v>
      </c>
      <c r="S10" t="s">
        <v>27</v>
      </c>
    </row>
    <row r="11" spans="1:19" x14ac:dyDescent="0.35">
      <c r="A11" t="s">
        <v>39</v>
      </c>
      <c r="B11">
        <v>12</v>
      </c>
      <c r="C11" t="s">
        <v>208</v>
      </c>
      <c r="D11">
        <v>130</v>
      </c>
      <c r="E11" t="s">
        <v>207</v>
      </c>
      <c r="F11" t="s">
        <v>22</v>
      </c>
      <c r="G11" t="s">
        <v>23</v>
      </c>
      <c r="H11">
        <v>695</v>
      </c>
      <c r="I11" t="s">
        <v>178</v>
      </c>
      <c r="J11">
        <v>84</v>
      </c>
      <c r="K11">
        <v>3</v>
      </c>
      <c r="L11">
        <v>1</v>
      </c>
      <c r="M11" t="s">
        <v>25</v>
      </c>
      <c r="N11" t="s">
        <v>26</v>
      </c>
      <c r="O11" t="s">
        <v>30</v>
      </c>
      <c r="P11" t="s">
        <v>25</v>
      </c>
      <c r="Q11">
        <v>26</v>
      </c>
      <c r="R11">
        <v>60</v>
      </c>
      <c r="S11" t="s">
        <v>27</v>
      </c>
    </row>
    <row r="12" spans="1:19" x14ac:dyDescent="0.35">
      <c r="A12" t="s">
        <v>40</v>
      </c>
      <c r="B12">
        <v>13</v>
      </c>
      <c r="C12" t="s">
        <v>208</v>
      </c>
      <c r="D12">
        <v>130</v>
      </c>
      <c r="E12" t="s">
        <v>207</v>
      </c>
      <c r="F12" t="s">
        <v>22</v>
      </c>
      <c r="G12" t="s">
        <v>23</v>
      </c>
      <c r="H12">
        <v>600</v>
      </c>
      <c r="I12" t="s">
        <v>178</v>
      </c>
      <c r="J12">
        <v>667</v>
      </c>
      <c r="K12">
        <v>3</v>
      </c>
      <c r="L12">
        <v>1</v>
      </c>
      <c r="M12" t="s">
        <v>25</v>
      </c>
      <c r="N12">
        <v>18</v>
      </c>
      <c r="O12" t="s">
        <v>30</v>
      </c>
      <c r="P12" t="s">
        <v>25</v>
      </c>
      <c r="Q12">
        <v>24</v>
      </c>
      <c r="R12">
        <v>55</v>
      </c>
      <c r="S12" t="s">
        <v>31</v>
      </c>
    </row>
    <row r="13" spans="1:19" x14ac:dyDescent="0.35">
      <c r="A13" t="s">
        <v>41</v>
      </c>
      <c r="B13">
        <v>15</v>
      </c>
      <c r="C13" t="s">
        <v>208</v>
      </c>
      <c r="D13">
        <v>130</v>
      </c>
      <c r="E13" t="s">
        <v>207</v>
      </c>
      <c r="F13" t="s">
        <v>22</v>
      </c>
      <c r="G13" t="s">
        <v>23</v>
      </c>
      <c r="H13">
        <v>794</v>
      </c>
      <c r="I13" t="s">
        <v>178</v>
      </c>
      <c r="J13">
        <v>667</v>
      </c>
      <c r="K13">
        <v>3</v>
      </c>
      <c r="L13">
        <v>1</v>
      </c>
      <c r="M13" t="s">
        <v>25</v>
      </c>
      <c r="N13">
        <v>18</v>
      </c>
      <c r="O13" t="s">
        <v>25</v>
      </c>
      <c r="P13" t="s">
        <v>25</v>
      </c>
      <c r="Q13">
        <v>0</v>
      </c>
      <c r="R13">
        <v>186</v>
      </c>
      <c r="S13" t="s">
        <v>31</v>
      </c>
    </row>
    <row r="14" spans="1:19" x14ac:dyDescent="0.35">
      <c r="A14" t="s">
        <v>42</v>
      </c>
      <c r="B14">
        <v>16</v>
      </c>
      <c r="C14" t="s">
        <v>208</v>
      </c>
      <c r="D14">
        <v>130</v>
      </c>
      <c r="E14" t="s">
        <v>207</v>
      </c>
      <c r="F14" t="s">
        <v>22</v>
      </c>
      <c r="G14" t="s">
        <v>23</v>
      </c>
      <c r="H14">
        <v>575</v>
      </c>
      <c r="I14" t="s">
        <v>178</v>
      </c>
      <c r="J14">
        <v>667</v>
      </c>
      <c r="K14">
        <v>3</v>
      </c>
      <c r="L14">
        <v>1</v>
      </c>
      <c r="M14" t="s">
        <v>25</v>
      </c>
      <c r="N14" t="s">
        <v>26</v>
      </c>
      <c r="O14" t="s">
        <v>30</v>
      </c>
      <c r="P14" t="s">
        <v>25</v>
      </c>
      <c r="Q14">
        <v>20</v>
      </c>
      <c r="R14">
        <v>60</v>
      </c>
      <c r="S14" t="s">
        <v>27</v>
      </c>
    </row>
    <row r="15" spans="1:19" x14ac:dyDescent="0.35">
      <c r="A15" t="s">
        <v>43</v>
      </c>
      <c r="B15">
        <v>17</v>
      </c>
      <c r="C15" t="s">
        <v>208</v>
      </c>
      <c r="D15">
        <v>130</v>
      </c>
      <c r="E15" t="s">
        <v>207</v>
      </c>
      <c r="F15" t="s">
        <v>22</v>
      </c>
      <c r="G15" t="s">
        <v>23</v>
      </c>
      <c r="H15">
        <v>540</v>
      </c>
      <c r="I15" t="s">
        <v>178</v>
      </c>
      <c r="J15">
        <v>667</v>
      </c>
      <c r="K15">
        <v>3</v>
      </c>
      <c r="L15">
        <v>1</v>
      </c>
      <c r="M15" t="s">
        <v>25</v>
      </c>
      <c r="N15" t="s">
        <v>26</v>
      </c>
      <c r="O15" t="s">
        <v>25</v>
      </c>
      <c r="P15" t="s">
        <v>25</v>
      </c>
      <c r="Q15">
        <v>24</v>
      </c>
      <c r="R15">
        <v>20</v>
      </c>
      <c r="S15" t="s">
        <v>27</v>
      </c>
    </row>
    <row r="16" spans="1:19" x14ac:dyDescent="0.35">
      <c r="A16" t="s">
        <v>44</v>
      </c>
      <c r="B16">
        <v>18</v>
      </c>
      <c r="C16" t="s">
        <v>208</v>
      </c>
      <c r="D16">
        <v>130</v>
      </c>
      <c r="E16" t="s">
        <v>207</v>
      </c>
      <c r="F16" t="s">
        <v>22</v>
      </c>
      <c r="G16" t="s">
        <v>23</v>
      </c>
      <c r="H16">
        <v>615</v>
      </c>
      <c r="I16" t="s">
        <v>178</v>
      </c>
      <c r="J16">
        <v>667</v>
      </c>
      <c r="K16">
        <v>3</v>
      </c>
      <c r="L16">
        <v>1</v>
      </c>
      <c r="M16" t="s">
        <v>25</v>
      </c>
      <c r="N16" t="s">
        <v>26</v>
      </c>
      <c r="O16" t="s">
        <v>25</v>
      </c>
      <c r="P16" t="s">
        <v>25</v>
      </c>
      <c r="Q16">
        <v>18</v>
      </c>
      <c r="R16">
        <v>100</v>
      </c>
      <c r="S16" t="s">
        <v>27</v>
      </c>
    </row>
    <row r="17" spans="1:19" x14ac:dyDescent="0.35">
      <c r="A17" t="s">
        <v>45</v>
      </c>
      <c r="B17">
        <v>19</v>
      </c>
      <c r="C17" t="s">
        <v>208</v>
      </c>
      <c r="D17">
        <v>130</v>
      </c>
      <c r="E17" t="s">
        <v>207</v>
      </c>
      <c r="F17" t="s">
        <v>22</v>
      </c>
      <c r="G17" t="s">
        <v>23</v>
      </c>
      <c r="H17">
        <v>635</v>
      </c>
      <c r="I17" t="s">
        <v>178</v>
      </c>
      <c r="J17">
        <v>334</v>
      </c>
      <c r="K17">
        <v>3</v>
      </c>
      <c r="L17">
        <v>1</v>
      </c>
      <c r="M17" t="s">
        <v>25</v>
      </c>
      <c r="N17" t="s">
        <v>26</v>
      </c>
      <c r="O17" t="s">
        <v>25</v>
      </c>
      <c r="P17" t="s">
        <v>25</v>
      </c>
      <c r="Q17">
        <v>15</v>
      </c>
      <c r="R17">
        <v>60</v>
      </c>
      <c r="S17" t="s">
        <v>27</v>
      </c>
    </row>
    <row r="18" spans="1:19" x14ac:dyDescent="0.35">
      <c r="A18" t="s">
        <v>46</v>
      </c>
      <c r="B18">
        <v>20</v>
      </c>
      <c r="C18" t="s">
        <v>208</v>
      </c>
      <c r="D18">
        <v>130</v>
      </c>
      <c r="E18" t="s">
        <v>207</v>
      </c>
      <c r="F18" t="s">
        <v>22</v>
      </c>
      <c r="G18" t="s">
        <v>23</v>
      </c>
      <c r="H18">
        <v>595</v>
      </c>
      <c r="I18" t="s">
        <v>178</v>
      </c>
      <c r="J18">
        <v>667</v>
      </c>
      <c r="K18">
        <v>3</v>
      </c>
      <c r="L18">
        <v>1</v>
      </c>
      <c r="M18" t="s">
        <v>25</v>
      </c>
      <c r="N18" t="s">
        <v>26</v>
      </c>
      <c r="O18" t="s">
        <v>25</v>
      </c>
      <c r="P18" t="s">
        <v>25</v>
      </c>
      <c r="Q18">
        <v>40</v>
      </c>
      <c r="R18">
        <v>72</v>
      </c>
      <c r="S18" t="s">
        <v>27</v>
      </c>
    </row>
    <row r="19" spans="1:19" x14ac:dyDescent="0.35">
      <c r="A19" t="s">
        <v>47</v>
      </c>
      <c r="B19">
        <v>21</v>
      </c>
      <c r="C19" t="s">
        <v>208</v>
      </c>
      <c r="D19">
        <v>130</v>
      </c>
      <c r="E19" t="s">
        <v>207</v>
      </c>
      <c r="F19" t="s">
        <v>22</v>
      </c>
      <c r="G19" t="s">
        <v>23</v>
      </c>
      <c r="H19">
        <v>550</v>
      </c>
      <c r="I19" t="s">
        <v>178</v>
      </c>
      <c r="J19">
        <v>667</v>
      </c>
      <c r="K19">
        <v>3</v>
      </c>
      <c r="L19">
        <v>2</v>
      </c>
      <c r="M19" t="s">
        <v>25</v>
      </c>
      <c r="N19" t="s">
        <v>26</v>
      </c>
      <c r="O19" t="s">
        <v>30</v>
      </c>
      <c r="P19" t="s">
        <v>25</v>
      </c>
      <c r="Q19">
        <v>24</v>
      </c>
      <c r="R19">
        <v>70</v>
      </c>
      <c r="S19" t="s">
        <v>31</v>
      </c>
    </row>
    <row r="20" spans="1:19" x14ac:dyDescent="0.35">
      <c r="A20" t="s">
        <v>48</v>
      </c>
      <c r="B20">
        <v>22</v>
      </c>
      <c r="C20" t="s">
        <v>208</v>
      </c>
      <c r="D20">
        <v>130</v>
      </c>
      <c r="E20" t="s">
        <v>207</v>
      </c>
      <c r="F20" t="s">
        <v>22</v>
      </c>
      <c r="G20" t="s">
        <v>23</v>
      </c>
      <c r="H20">
        <v>615</v>
      </c>
      <c r="I20" t="s">
        <v>178</v>
      </c>
      <c r="J20">
        <v>667</v>
      </c>
      <c r="K20">
        <v>3</v>
      </c>
      <c r="L20">
        <v>1</v>
      </c>
      <c r="M20" t="s">
        <v>25</v>
      </c>
      <c r="N20" t="s">
        <v>26</v>
      </c>
      <c r="O20" t="s">
        <v>30</v>
      </c>
      <c r="P20" t="s">
        <v>25</v>
      </c>
      <c r="Q20">
        <v>24</v>
      </c>
      <c r="R20">
        <v>75</v>
      </c>
      <c r="S20" t="s">
        <v>31</v>
      </c>
    </row>
    <row r="21" spans="1:19" x14ac:dyDescent="0.35">
      <c r="A21" t="s">
        <v>49</v>
      </c>
      <c r="B21">
        <v>23</v>
      </c>
      <c r="C21" t="s">
        <v>208</v>
      </c>
      <c r="D21">
        <v>130</v>
      </c>
      <c r="E21" t="s">
        <v>207</v>
      </c>
      <c r="F21" t="s">
        <v>22</v>
      </c>
      <c r="G21" t="s">
        <v>23</v>
      </c>
      <c r="H21">
        <v>545</v>
      </c>
      <c r="I21" t="s">
        <v>178</v>
      </c>
      <c r="J21">
        <v>667</v>
      </c>
      <c r="K21">
        <v>3</v>
      </c>
      <c r="L21">
        <v>1</v>
      </c>
      <c r="M21" t="s">
        <v>25</v>
      </c>
      <c r="N21" t="s">
        <v>26</v>
      </c>
      <c r="O21" t="s">
        <v>25</v>
      </c>
      <c r="P21" t="s">
        <v>30</v>
      </c>
      <c r="Q21">
        <v>0</v>
      </c>
      <c r="R21">
        <v>60</v>
      </c>
      <c r="S21" t="s">
        <v>27</v>
      </c>
    </row>
    <row r="22" spans="1:19" x14ac:dyDescent="0.35">
      <c r="A22" t="s">
        <v>50</v>
      </c>
      <c r="B22">
        <v>24</v>
      </c>
      <c r="C22" t="s">
        <v>208</v>
      </c>
      <c r="D22">
        <v>130</v>
      </c>
      <c r="E22" t="s">
        <v>207</v>
      </c>
      <c r="F22" t="s">
        <v>22</v>
      </c>
      <c r="G22" t="s">
        <v>23</v>
      </c>
      <c r="H22">
        <v>715</v>
      </c>
      <c r="I22" t="s">
        <v>178</v>
      </c>
      <c r="J22">
        <v>667</v>
      </c>
      <c r="K22">
        <v>3</v>
      </c>
      <c r="L22">
        <v>2</v>
      </c>
      <c r="M22" t="s">
        <v>25</v>
      </c>
      <c r="N22">
        <v>18</v>
      </c>
      <c r="O22" t="s">
        <v>30</v>
      </c>
      <c r="P22" t="s">
        <v>25</v>
      </c>
      <c r="Q22">
        <v>24</v>
      </c>
      <c r="R22">
        <v>200</v>
      </c>
      <c r="S22" t="s">
        <v>25</v>
      </c>
    </row>
    <row r="23" spans="1:19" x14ac:dyDescent="0.35">
      <c r="A23" t="s">
        <v>51</v>
      </c>
      <c r="B23">
        <v>25</v>
      </c>
      <c r="C23" t="s">
        <v>208</v>
      </c>
      <c r="D23">
        <v>130</v>
      </c>
      <c r="E23" t="s">
        <v>207</v>
      </c>
      <c r="F23" t="s">
        <v>22</v>
      </c>
      <c r="G23" t="s">
        <v>23</v>
      </c>
      <c r="H23">
        <v>752</v>
      </c>
      <c r="I23" t="s">
        <v>178</v>
      </c>
      <c r="J23">
        <v>667</v>
      </c>
      <c r="K23">
        <v>3</v>
      </c>
      <c r="L23">
        <v>1</v>
      </c>
      <c r="M23" t="s">
        <v>25</v>
      </c>
      <c r="N23" t="s">
        <v>26</v>
      </c>
      <c r="O23" t="s">
        <v>25</v>
      </c>
      <c r="P23" t="s">
        <v>30</v>
      </c>
      <c r="Q23">
        <v>24</v>
      </c>
      <c r="R23">
        <v>100</v>
      </c>
      <c r="S23" t="s">
        <v>27</v>
      </c>
    </row>
    <row r="24" spans="1:19" x14ac:dyDescent="0.35">
      <c r="A24" t="s">
        <v>52</v>
      </c>
      <c r="B24">
        <v>26</v>
      </c>
      <c r="C24" t="s">
        <v>208</v>
      </c>
      <c r="D24">
        <v>130</v>
      </c>
      <c r="E24" t="s">
        <v>207</v>
      </c>
      <c r="F24" t="s">
        <v>22</v>
      </c>
      <c r="G24" t="s">
        <v>23</v>
      </c>
      <c r="H24">
        <v>617.70000000000005</v>
      </c>
      <c r="I24" t="s">
        <v>178</v>
      </c>
      <c r="J24">
        <v>667</v>
      </c>
      <c r="K24">
        <v>3</v>
      </c>
      <c r="L24">
        <v>2</v>
      </c>
      <c r="M24" t="s">
        <v>25</v>
      </c>
      <c r="N24" t="s">
        <v>26</v>
      </c>
      <c r="O24" t="s">
        <v>30</v>
      </c>
      <c r="P24" t="s">
        <v>30</v>
      </c>
      <c r="Q24">
        <v>20</v>
      </c>
      <c r="R24">
        <v>162.19999999999999</v>
      </c>
      <c r="S24" t="s">
        <v>27</v>
      </c>
    </row>
    <row r="25" spans="1:19" x14ac:dyDescent="0.35">
      <c r="A25" t="s">
        <v>53</v>
      </c>
      <c r="B25">
        <v>27</v>
      </c>
      <c r="C25" t="s">
        <v>208</v>
      </c>
      <c r="D25">
        <v>130</v>
      </c>
      <c r="E25" t="s">
        <v>207</v>
      </c>
      <c r="F25" t="s">
        <v>22</v>
      </c>
      <c r="G25" t="s">
        <v>23</v>
      </c>
      <c r="H25">
        <v>620</v>
      </c>
      <c r="I25" t="s">
        <v>178</v>
      </c>
      <c r="J25">
        <v>667</v>
      </c>
      <c r="K25">
        <v>3</v>
      </c>
      <c r="L25">
        <v>1</v>
      </c>
      <c r="M25" t="s">
        <v>25</v>
      </c>
      <c r="N25" t="s">
        <v>26</v>
      </c>
      <c r="O25" t="s">
        <v>25</v>
      </c>
      <c r="P25" t="s">
        <v>25</v>
      </c>
      <c r="Q25">
        <v>18</v>
      </c>
      <c r="R25">
        <v>105</v>
      </c>
      <c r="S25" t="s">
        <v>31</v>
      </c>
    </row>
    <row r="26" spans="1:19" x14ac:dyDescent="0.35">
      <c r="A26" t="s">
        <v>54</v>
      </c>
      <c r="B26">
        <v>28</v>
      </c>
      <c r="C26" t="s">
        <v>208</v>
      </c>
      <c r="D26">
        <v>130</v>
      </c>
      <c r="E26" t="s">
        <v>207</v>
      </c>
      <c r="F26" t="s">
        <v>22</v>
      </c>
      <c r="G26" t="s">
        <v>23</v>
      </c>
      <c r="H26">
        <v>715</v>
      </c>
      <c r="I26" t="s">
        <v>178</v>
      </c>
      <c r="J26">
        <v>667</v>
      </c>
      <c r="K26">
        <v>3</v>
      </c>
      <c r="L26">
        <v>1</v>
      </c>
      <c r="M26" t="s">
        <v>25</v>
      </c>
      <c r="N26" t="s">
        <v>26</v>
      </c>
      <c r="O26" t="s">
        <v>30</v>
      </c>
      <c r="P26" t="s">
        <v>30</v>
      </c>
      <c r="Q26">
        <v>20</v>
      </c>
      <c r="R26">
        <v>100</v>
      </c>
      <c r="S26" t="s">
        <v>27</v>
      </c>
    </row>
    <row r="27" spans="1:19" x14ac:dyDescent="0.35">
      <c r="A27" t="s">
        <v>55</v>
      </c>
      <c r="B27">
        <v>29</v>
      </c>
      <c r="C27" t="s">
        <v>208</v>
      </c>
      <c r="D27">
        <v>130</v>
      </c>
      <c r="E27" t="s">
        <v>207</v>
      </c>
      <c r="F27" t="s">
        <v>22</v>
      </c>
      <c r="G27" t="s">
        <v>23</v>
      </c>
      <c r="H27">
        <v>525</v>
      </c>
      <c r="I27" t="s">
        <v>178</v>
      </c>
      <c r="J27">
        <v>667</v>
      </c>
      <c r="K27">
        <v>3</v>
      </c>
      <c r="L27">
        <v>2</v>
      </c>
      <c r="M27" t="s">
        <v>25</v>
      </c>
      <c r="N27" t="s">
        <v>26</v>
      </c>
      <c r="O27" t="s">
        <v>25</v>
      </c>
      <c r="P27" t="s">
        <v>25</v>
      </c>
      <c r="Q27">
        <v>24</v>
      </c>
      <c r="R27">
        <v>10</v>
      </c>
      <c r="S27" t="s">
        <v>31</v>
      </c>
    </row>
    <row r="28" spans="1:19" x14ac:dyDescent="0.35">
      <c r="A28" t="s">
        <v>56</v>
      </c>
      <c r="B28">
        <v>30</v>
      </c>
      <c r="C28" t="s">
        <v>208</v>
      </c>
      <c r="D28">
        <v>130</v>
      </c>
      <c r="E28" t="s">
        <v>207</v>
      </c>
      <c r="F28" t="s">
        <v>22</v>
      </c>
      <c r="G28" t="s">
        <v>23</v>
      </c>
      <c r="H28">
        <v>745</v>
      </c>
      <c r="I28" t="s">
        <v>178</v>
      </c>
      <c r="J28">
        <v>334</v>
      </c>
      <c r="K28">
        <v>3</v>
      </c>
      <c r="L28">
        <v>1</v>
      </c>
      <c r="M28" t="s">
        <v>25</v>
      </c>
      <c r="N28" t="s">
        <v>26</v>
      </c>
      <c r="O28" t="s">
        <v>25</v>
      </c>
      <c r="P28" t="s">
        <v>25</v>
      </c>
      <c r="Q28">
        <v>20</v>
      </c>
      <c r="R28">
        <v>220</v>
      </c>
      <c r="S28" t="s">
        <v>27</v>
      </c>
    </row>
    <row r="29" spans="1:19" x14ac:dyDescent="0.35">
      <c r="A29" t="s">
        <v>57</v>
      </c>
      <c r="B29">
        <v>31</v>
      </c>
      <c r="C29" t="s">
        <v>208</v>
      </c>
      <c r="D29">
        <v>130</v>
      </c>
      <c r="E29" t="s">
        <v>207</v>
      </c>
      <c r="F29" t="s">
        <v>22</v>
      </c>
      <c r="G29" t="s">
        <v>23</v>
      </c>
      <c r="H29">
        <v>635</v>
      </c>
      <c r="I29" t="s">
        <v>178</v>
      </c>
      <c r="J29">
        <v>334</v>
      </c>
      <c r="K29">
        <v>3</v>
      </c>
      <c r="L29">
        <v>1</v>
      </c>
      <c r="M29" t="s">
        <v>25</v>
      </c>
      <c r="N29">
        <v>19</v>
      </c>
      <c r="O29" t="s">
        <v>30</v>
      </c>
      <c r="P29" t="s">
        <v>30</v>
      </c>
      <c r="Q29">
        <v>15</v>
      </c>
      <c r="R29">
        <v>120</v>
      </c>
      <c r="S29" t="s">
        <v>31</v>
      </c>
    </row>
    <row r="30" spans="1:19" x14ac:dyDescent="0.35">
      <c r="A30" t="s">
        <v>58</v>
      </c>
      <c r="B30">
        <v>32</v>
      </c>
      <c r="C30" t="s">
        <v>208</v>
      </c>
      <c r="D30">
        <v>130</v>
      </c>
      <c r="E30" t="s">
        <v>207</v>
      </c>
      <c r="F30" t="s">
        <v>22</v>
      </c>
      <c r="G30" t="s">
        <v>23</v>
      </c>
      <c r="H30">
        <v>840</v>
      </c>
      <c r="I30" t="s">
        <v>178</v>
      </c>
      <c r="J30">
        <v>667</v>
      </c>
      <c r="K30">
        <v>3</v>
      </c>
      <c r="L30">
        <v>2</v>
      </c>
      <c r="M30" t="s">
        <v>25</v>
      </c>
      <c r="N30" t="s">
        <v>26</v>
      </c>
      <c r="O30" t="s">
        <v>30</v>
      </c>
      <c r="P30" t="s">
        <v>25</v>
      </c>
      <c r="Q30">
        <v>24</v>
      </c>
      <c r="R30">
        <v>175</v>
      </c>
      <c r="S30" t="s">
        <v>27</v>
      </c>
    </row>
    <row r="31" spans="1:19" x14ac:dyDescent="0.35">
      <c r="A31" t="s">
        <v>59</v>
      </c>
      <c r="B31">
        <v>33</v>
      </c>
      <c r="C31" t="s">
        <v>208</v>
      </c>
      <c r="D31">
        <v>130</v>
      </c>
      <c r="E31" t="s">
        <v>207</v>
      </c>
      <c r="F31" t="s">
        <v>22</v>
      </c>
      <c r="G31" t="s">
        <v>23</v>
      </c>
      <c r="H31">
        <v>685</v>
      </c>
      <c r="I31" t="s">
        <v>178</v>
      </c>
      <c r="J31">
        <v>334</v>
      </c>
      <c r="K31">
        <v>3</v>
      </c>
      <c r="L31">
        <v>1</v>
      </c>
      <c r="M31" t="s">
        <v>25</v>
      </c>
      <c r="N31">
        <v>17</v>
      </c>
      <c r="O31" t="s">
        <v>30</v>
      </c>
      <c r="P31" t="s">
        <v>25</v>
      </c>
      <c r="Q31">
        <v>24</v>
      </c>
      <c r="R31">
        <v>110</v>
      </c>
      <c r="S31" t="s">
        <v>25</v>
      </c>
    </row>
    <row r="32" spans="1:19" x14ac:dyDescent="0.35">
      <c r="A32" t="s">
        <v>60</v>
      </c>
      <c r="B32">
        <v>34</v>
      </c>
      <c r="C32" t="s">
        <v>208</v>
      </c>
      <c r="D32">
        <v>130</v>
      </c>
      <c r="E32" t="s">
        <v>207</v>
      </c>
      <c r="F32" t="s">
        <v>22</v>
      </c>
      <c r="G32" t="s">
        <v>23</v>
      </c>
      <c r="H32">
        <v>715</v>
      </c>
      <c r="I32" t="s">
        <v>178</v>
      </c>
      <c r="J32">
        <v>500</v>
      </c>
      <c r="K32">
        <v>3</v>
      </c>
      <c r="L32">
        <v>2</v>
      </c>
      <c r="M32" t="s">
        <v>25</v>
      </c>
      <c r="N32">
        <v>18</v>
      </c>
      <c r="O32" t="s">
        <v>30</v>
      </c>
      <c r="P32" t="s">
        <v>25</v>
      </c>
      <c r="Q32">
        <v>0</v>
      </c>
      <c r="R32">
        <v>100</v>
      </c>
      <c r="S32" t="s">
        <v>31</v>
      </c>
    </row>
    <row r="33" spans="1:19" x14ac:dyDescent="0.35">
      <c r="A33" t="s">
        <v>61</v>
      </c>
      <c r="B33">
        <v>35</v>
      </c>
      <c r="C33" t="s">
        <v>208</v>
      </c>
      <c r="D33">
        <v>130</v>
      </c>
      <c r="E33" t="s">
        <v>207</v>
      </c>
      <c r="F33" t="s">
        <v>22</v>
      </c>
      <c r="G33" t="s">
        <v>23</v>
      </c>
      <c r="H33">
        <v>625</v>
      </c>
      <c r="I33" t="s">
        <v>178</v>
      </c>
      <c r="J33">
        <v>667</v>
      </c>
      <c r="K33">
        <v>3</v>
      </c>
      <c r="L33">
        <v>2</v>
      </c>
      <c r="M33" t="s">
        <v>25</v>
      </c>
      <c r="N33" t="s">
        <v>26</v>
      </c>
      <c r="O33" t="s">
        <v>25</v>
      </c>
      <c r="P33" t="s">
        <v>25</v>
      </c>
      <c r="Q33">
        <v>30</v>
      </c>
      <c r="R33">
        <v>120</v>
      </c>
      <c r="S33" t="s">
        <v>27</v>
      </c>
    </row>
    <row r="34" spans="1:19" x14ac:dyDescent="0.35">
      <c r="A34" t="s">
        <v>62</v>
      </c>
      <c r="B34">
        <v>36</v>
      </c>
      <c r="C34" t="s">
        <v>208</v>
      </c>
      <c r="D34">
        <v>130</v>
      </c>
      <c r="E34" t="s">
        <v>207</v>
      </c>
      <c r="F34" t="s">
        <v>22</v>
      </c>
      <c r="G34" t="s">
        <v>23</v>
      </c>
      <c r="H34">
        <v>662</v>
      </c>
      <c r="I34" t="s">
        <v>178</v>
      </c>
      <c r="J34">
        <v>667</v>
      </c>
      <c r="K34">
        <v>3</v>
      </c>
      <c r="L34">
        <v>1</v>
      </c>
      <c r="M34" t="s">
        <v>25</v>
      </c>
      <c r="N34">
        <v>18</v>
      </c>
      <c r="O34" t="s">
        <v>30</v>
      </c>
      <c r="P34" t="s">
        <v>30</v>
      </c>
      <c r="Q34">
        <v>36</v>
      </c>
      <c r="R34">
        <v>114</v>
      </c>
      <c r="S34" t="s">
        <v>25</v>
      </c>
    </row>
    <row r="35" spans="1:19" x14ac:dyDescent="0.35">
      <c r="A35" t="s">
        <v>63</v>
      </c>
      <c r="B35">
        <v>37</v>
      </c>
      <c r="C35" t="s">
        <v>208</v>
      </c>
      <c r="D35">
        <v>130</v>
      </c>
      <c r="E35" t="s">
        <v>207</v>
      </c>
      <c r="F35" t="s">
        <v>22</v>
      </c>
      <c r="G35" t="s">
        <v>23</v>
      </c>
      <c r="H35">
        <v>625</v>
      </c>
      <c r="I35" t="s">
        <v>178</v>
      </c>
      <c r="J35">
        <v>667</v>
      </c>
      <c r="K35">
        <v>3</v>
      </c>
      <c r="L35">
        <v>2</v>
      </c>
      <c r="M35" t="s">
        <v>25</v>
      </c>
      <c r="N35" t="s">
        <v>26</v>
      </c>
      <c r="O35" t="s">
        <v>30</v>
      </c>
      <c r="P35" t="s">
        <v>25</v>
      </c>
      <c r="Q35">
        <v>30</v>
      </c>
      <c r="R35">
        <v>100</v>
      </c>
      <c r="S35" t="s">
        <v>27</v>
      </c>
    </row>
    <row r="36" spans="1:19" x14ac:dyDescent="0.35">
      <c r="A36" t="s">
        <v>64</v>
      </c>
      <c r="B36">
        <v>38</v>
      </c>
      <c r="C36" t="s">
        <v>208</v>
      </c>
      <c r="D36">
        <v>130</v>
      </c>
      <c r="E36" t="s">
        <v>207</v>
      </c>
      <c r="F36" t="s">
        <v>22</v>
      </c>
      <c r="G36" t="s">
        <v>23</v>
      </c>
      <c r="H36">
        <v>675</v>
      </c>
      <c r="I36" t="s">
        <v>178</v>
      </c>
      <c r="J36">
        <v>667</v>
      </c>
      <c r="K36">
        <v>3</v>
      </c>
      <c r="L36">
        <v>2</v>
      </c>
      <c r="M36" t="s">
        <v>25</v>
      </c>
      <c r="N36" t="s">
        <v>26</v>
      </c>
      <c r="O36" t="s">
        <v>25</v>
      </c>
      <c r="P36" t="s">
        <v>25</v>
      </c>
      <c r="Q36">
        <v>20</v>
      </c>
      <c r="R36">
        <v>110</v>
      </c>
      <c r="S36" t="s">
        <v>31</v>
      </c>
    </row>
    <row r="37" spans="1:19" x14ac:dyDescent="0.35">
      <c r="A37" t="s">
        <v>65</v>
      </c>
      <c r="B37">
        <v>39</v>
      </c>
      <c r="C37" t="s">
        <v>208</v>
      </c>
      <c r="D37">
        <v>130</v>
      </c>
      <c r="E37" t="s">
        <v>207</v>
      </c>
      <c r="F37" t="s">
        <v>22</v>
      </c>
      <c r="G37" t="s">
        <v>23</v>
      </c>
      <c r="H37">
        <v>615</v>
      </c>
      <c r="I37" t="s">
        <v>178</v>
      </c>
      <c r="J37">
        <v>334</v>
      </c>
      <c r="K37">
        <v>3</v>
      </c>
      <c r="L37">
        <v>2</v>
      </c>
      <c r="M37" t="s">
        <v>25</v>
      </c>
      <c r="N37">
        <v>18</v>
      </c>
      <c r="O37" t="s">
        <v>25</v>
      </c>
      <c r="P37" t="s">
        <v>30</v>
      </c>
      <c r="Q37">
        <v>20</v>
      </c>
      <c r="R37">
        <v>70</v>
      </c>
      <c r="S37" t="s">
        <v>27</v>
      </c>
    </row>
    <row r="38" spans="1:19" x14ac:dyDescent="0.35">
      <c r="A38" t="s">
        <v>66</v>
      </c>
      <c r="B38">
        <v>40</v>
      </c>
      <c r="C38" t="s">
        <v>208</v>
      </c>
      <c r="D38">
        <v>130</v>
      </c>
      <c r="E38" t="s">
        <v>207</v>
      </c>
      <c r="F38" t="s">
        <v>22</v>
      </c>
      <c r="G38" t="s">
        <v>23</v>
      </c>
      <c r="H38">
        <v>635</v>
      </c>
      <c r="I38" t="s">
        <v>178</v>
      </c>
      <c r="J38">
        <v>334</v>
      </c>
      <c r="K38">
        <v>3</v>
      </c>
      <c r="L38">
        <v>1</v>
      </c>
      <c r="M38" t="s">
        <v>25</v>
      </c>
      <c r="N38">
        <v>18</v>
      </c>
      <c r="O38" t="s">
        <v>25</v>
      </c>
      <c r="P38" t="s">
        <v>25</v>
      </c>
      <c r="Q38">
        <v>20</v>
      </c>
      <c r="R38">
        <v>200</v>
      </c>
      <c r="S38" t="s">
        <v>27</v>
      </c>
    </row>
    <row r="39" spans="1:19" x14ac:dyDescent="0.35">
      <c r="A39" t="s">
        <v>67</v>
      </c>
      <c r="B39">
        <v>41</v>
      </c>
      <c r="C39" t="s">
        <v>208</v>
      </c>
      <c r="D39">
        <v>130</v>
      </c>
      <c r="E39" t="s">
        <v>207</v>
      </c>
      <c r="F39" t="s">
        <v>22</v>
      </c>
      <c r="G39" t="s">
        <v>23</v>
      </c>
      <c r="H39">
        <v>725</v>
      </c>
      <c r="I39" t="s">
        <v>178</v>
      </c>
      <c r="J39">
        <v>334</v>
      </c>
      <c r="K39">
        <v>3</v>
      </c>
      <c r="L39">
        <v>2</v>
      </c>
      <c r="M39" t="s">
        <v>25</v>
      </c>
      <c r="N39">
        <v>18</v>
      </c>
      <c r="O39" t="s">
        <v>25</v>
      </c>
      <c r="P39" t="s">
        <v>30</v>
      </c>
      <c r="Q39">
        <v>30</v>
      </c>
      <c r="R39">
        <v>100</v>
      </c>
      <c r="S39" t="s">
        <v>27</v>
      </c>
    </row>
    <row r="40" spans="1:19" x14ac:dyDescent="0.35">
      <c r="A40" t="s">
        <v>68</v>
      </c>
      <c r="B40">
        <v>42</v>
      </c>
      <c r="C40" t="s">
        <v>208</v>
      </c>
      <c r="D40">
        <v>130</v>
      </c>
      <c r="E40" t="s">
        <v>207</v>
      </c>
      <c r="F40" t="s">
        <v>22</v>
      </c>
      <c r="G40" t="s">
        <v>23</v>
      </c>
      <c r="H40">
        <v>545</v>
      </c>
      <c r="I40" t="s">
        <v>178</v>
      </c>
      <c r="J40">
        <v>334</v>
      </c>
      <c r="K40">
        <v>3</v>
      </c>
      <c r="L40">
        <v>1</v>
      </c>
      <c r="M40" t="s">
        <v>25</v>
      </c>
      <c r="N40" t="s">
        <v>26</v>
      </c>
      <c r="O40" t="s">
        <v>30</v>
      </c>
      <c r="P40" t="s">
        <v>25</v>
      </c>
      <c r="Q40">
        <v>24</v>
      </c>
      <c r="R40">
        <v>45</v>
      </c>
      <c r="S40" t="s">
        <v>27</v>
      </c>
    </row>
    <row r="41" spans="1:19" x14ac:dyDescent="0.35">
      <c r="A41" t="s">
        <v>69</v>
      </c>
      <c r="B41">
        <v>44</v>
      </c>
      <c r="C41" t="s">
        <v>208</v>
      </c>
      <c r="D41">
        <v>130</v>
      </c>
      <c r="E41" t="s">
        <v>207</v>
      </c>
      <c r="F41" t="s">
        <v>22</v>
      </c>
      <c r="G41" t="s">
        <v>23</v>
      </c>
      <c r="H41">
        <v>655</v>
      </c>
      <c r="I41" t="s">
        <v>178</v>
      </c>
      <c r="J41">
        <v>500</v>
      </c>
      <c r="K41">
        <v>3</v>
      </c>
      <c r="L41">
        <v>1</v>
      </c>
      <c r="M41" t="s">
        <v>25</v>
      </c>
      <c r="N41">
        <v>18</v>
      </c>
      <c r="O41" t="s">
        <v>30</v>
      </c>
      <c r="P41" t="s">
        <v>25</v>
      </c>
      <c r="Q41">
        <v>20</v>
      </c>
      <c r="R41">
        <v>140</v>
      </c>
      <c r="S41" t="s">
        <v>27</v>
      </c>
    </row>
    <row r="42" spans="1:19" x14ac:dyDescent="0.35">
      <c r="A42" t="s">
        <v>70</v>
      </c>
      <c r="B42">
        <v>45</v>
      </c>
      <c r="C42" t="s">
        <v>208</v>
      </c>
      <c r="D42">
        <v>130</v>
      </c>
      <c r="E42" t="s">
        <v>207</v>
      </c>
      <c r="F42" t="s">
        <v>22</v>
      </c>
      <c r="G42" t="s">
        <v>23</v>
      </c>
      <c r="H42">
        <v>630</v>
      </c>
      <c r="I42" t="s">
        <v>178</v>
      </c>
      <c r="J42">
        <v>334</v>
      </c>
      <c r="K42">
        <v>3</v>
      </c>
      <c r="L42">
        <v>2</v>
      </c>
      <c r="M42" t="s">
        <v>25</v>
      </c>
      <c r="N42" t="s">
        <v>26</v>
      </c>
      <c r="O42" t="s">
        <v>25</v>
      </c>
      <c r="P42" t="s">
        <v>25</v>
      </c>
      <c r="Q42">
        <v>16</v>
      </c>
      <c r="R42">
        <v>80</v>
      </c>
      <c r="S42" t="s">
        <v>27</v>
      </c>
    </row>
    <row r="43" spans="1:19" x14ac:dyDescent="0.35">
      <c r="A43" t="s">
        <v>71</v>
      </c>
      <c r="B43">
        <v>46</v>
      </c>
      <c r="C43" t="s">
        <v>208</v>
      </c>
      <c r="D43">
        <v>130</v>
      </c>
      <c r="E43" t="s">
        <v>207</v>
      </c>
      <c r="F43" t="s">
        <v>22</v>
      </c>
      <c r="G43" t="s">
        <v>23</v>
      </c>
      <c r="H43">
        <v>565</v>
      </c>
      <c r="I43" t="s">
        <v>178</v>
      </c>
      <c r="J43">
        <v>334</v>
      </c>
      <c r="K43">
        <v>3</v>
      </c>
      <c r="L43">
        <v>1</v>
      </c>
      <c r="M43" t="s">
        <v>25</v>
      </c>
      <c r="N43" t="s">
        <v>26</v>
      </c>
      <c r="O43" t="s">
        <v>30</v>
      </c>
      <c r="P43" t="s">
        <v>25</v>
      </c>
      <c r="Q43">
        <v>24</v>
      </c>
      <c r="R43">
        <v>100</v>
      </c>
      <c r="S43" t="s">
        <v>31</v>
      </c>
    </row>
    <row r="44" spans="1:19" x14ac:dyDescent="0.35">
      <c r="A44" t="s">
        <v>72</v>
      </c>
      <c r="B44">
        <v>47</v>
      </c>
      <c r="C44" t="s">
        <v>208</v>
      </c>
      <c r="D44">
        <v>130</v>
      </c>
      <c r="E44" t="s">
        <v>207</v>
      </c>
      <c r="F44" t="s">
        <v>22</v>
      </c>
      <c r="G44" t="s">
        <v>23</v>
      </c>
      <c r="H44">
        <v>590</v>
      </c>
      <c r="I44" t="s">
        <v>178</v>
      </c>
      <c r="J44">
        <v>667</v>
      </c>
      <c r="K44">
        <v>3</v>
      </c>
      <c r="L44">
        <v>1</v>
      </c>
      <c r="M44" t="s">
        <v>25</v>
      </c>
      <c r="N44" t="s">
        <v>26</v>
      </c>
      <c r="O44" t="s">
        <v>30</v>
      </c>
      <c r="P44" t="s">
        <v>25</v>
      </c>
      <c r="Q44">
        <v>24</v>
      </c>
      <c r="R44">
        <v>60</v>
      </c>
      <c r="S44" t="s">
        <v>31</v>
      </c>
    </row>
    <row r="45" spans="1:19" x14ac:dyDescent="0.35">
      <c r="A45" t="s">
        <v>73</v>
      </c>
      <c r="B45">
        <v>48</v>
      </c>
      <c r="C45" t="s">
        <v>208</v>
      </c>
      <c r="D45">
        <v>130</v>
      </c>
      <c r="E45" t="s">
        <v>207</v>
      </c>
      <c r="F45" t="s">
        <v>22</v>
      </c>
      <c r="G45" t="s">
        <v>23</v>
      </c>
      <c r="H45">
        <v>615</v>
      </c>
      <c r="I45" t="s">
        <v>178</v>
      </c>
      <c r="J45">
        <v>667</v>
      </c>
      <c r="K45">
        <v>3</v>
      </c>
      <c r="L45">
        <v>2</v>
      </c>
      <c r="M45" t="s">
        <v>25</v>
      </c>
      <c r="N45" t="s">
        <v>26</v>
      </c>
      <c r="O45" t="s">
        <v>25</v>
      </c>
      <c r="P45" t="s">
        <v>25</v>
      </c>
      <c r="Q45">
        <v>24</v>
      </c>
      <c r="R45">
        <v>184</v>
      </c>
      <c r="S45" t="s">
        <v>27</v>
      </c>
    </row>
    <row r="46" spans="1:19" x14ac:dyDescent="0.35">
      <c r="A46" t="s">
        <v>74</v>
      </c>
      <c r="B46">
        <v>49</v>
      </c>
      <c r="C46" t="s">
        <v>208</v>
      </c>
      <c r="D46">
        <v>130</v>
      </c>
      <c r="E46" t="s">
        <v>207</v>
      </c>
      <c r="F46" t="s">
        <v>22</v>
      </c>
      <c r="G46" t="s">
        <v>23</v>
      </c>
      <c r="H46">
        <v>585</v>
      </c>
      <c r="I46" t="s">
        <v>178</v>
      </c>
      <c r="J46">
        <v>667</v>
      </c>
      <c r="K46">
        <v>3</v>
      </c>
      <c r="L46">
        <v>1</v>
      </c>
      <c r="M46" t="s">
        <v>25</v>
      </c>
      <c r="N46" t="s">
        <v>26</v>
      </c>
      <c r="O46" t="s">
        <v>25</v>
      </c>
      <c r="P46" t="s">
        <v>25</v>
      </c>
      <c r="Q46">
        <v>24</v>
      </c>
      <c r="R46">
        <v>47</v>
      </c>
      <c r="S46" t="s">
        <v>27</v>
      </c>
    </row>
    <row r="47" spans="1:19" x14ac:dyDescent="0.35">
      <c r="A47" t="s">
        <v>75</v>
      </c>
      <c r="B47">
        <v>50</v>
      </c>
      <c r="C47" t="s">
        <v>208</v>
      </c>
      <c r="D47">
        <v>130</v>
      </c>
      <c r="E47" t="s">
        <v>207</v>
      </c>
      <c r="F47" t="s">
        <v>22</v>
      </c>
      <c r="G47" t="s">
        <v>23</v>
      </c>
      <c r="H47">
        <v>615</v>
      </c>
      <c r="I47" t="s">
        <v>178</v>
      </c>
      <c r="J47">
        <v>667</v>
      </c>
      <c r="K47">
        <v>3</v>
      </c>
      <c r="L47">
        <v>1</v>
      </c>
      <c r="M47" t="s">
        <v>25</v>
      </c>
      <c r="N47" t="s">
        <v>26</v>
      </c>
      <c r="O47" t="s">
        <v>25</v>
      </c>
      <c r="P47" t="s">
        <v>25</v>
      </c>
      <c r="Q47">
        <v>20</v>
      </c>
      <c r="R47">
        <v>240</v>
      </c>
      <c r="S47" t="s">
        <v>27</v>
      </c>
    </row>
    <row r="48" spans="1:19" x14ac:dyDescent="0.35">
      <c r="A48" t="s">
        <v>76</v>
      </c>
      <c r="B48">
        <v>51</v>
      </c>
      <c r="C48" t="s">
        <v>208</v>
      </c>
      <c r="D48">
        <v>130</v>
      </c>
      <c r="E48" t="s">
        <v>207</v>
      </c>
      <c r="F48" t="s">
        <v>22</v>
      </c>
      <c r="G48" t="s">
        <v>23</v>
      </c>
      <c r="H48">
        <v>585</v>
      </c>
      <c r="I48" t="s">
        <v>178</v>
      </c>
      <c r="J48">
        <v>667</v>
      </c>
      <c r="K48">
        <v>3</v>
      </c>
      <c r="L48">
        <v>1</v>
      </c>
      <c r="M48" t="s">
        <v>25</v>
      </c>
      <c r="N48" t="s">
        <v>26</v>
      </c>
      <c r="O48" t="s">
        <v>25</v>
      </c>
      <c r="P48" t="s">
        <v>30</v>
      </c>
      <c r="Q48">
        <v>20</v>
      </c>
      <c r="R48">
        <v>70</v>
      </c>
      <c r="S48" t="s">
        <v>27</v>
      </c>
    </row>
    <row r="49" spans="1:19" x14ac:dyDescent="0.35">
      <c r="A49" t="s">
        <v>77</v>
      </c>
      <c r="B49">
        <v>53</v>
      </c>
      <c r="C49" t="s">
        <v>208</v>
      </c>
      <c r="D49">
        <v>130</v>
      </c>
      <c r="E49" t="s">
        <v>207</v>
      </c>
      <c r="F49" t="s">
        <v>22</v>
      </c>
      <c r="G49" t="s">
        <v>23</v>
      </c>
      <c r="H49">
        <v>681</v>
      </c>
      <c r="I49" t="s">
        <v>178</v>
      </c>
      <c r="J49">
        <v>667</v>
      </c>
      <c r="K49">
        <v>3</v>
      </c>
      <c r="L49">
        <v>2</v>
      </c>
      <c r="M49" t="s">
        <v>25</v>
      </c>
      <c r="N49" t="s">
        <v>26</v>
      </c>
      <c r="O49" t="s">
        <v>30</v>
      </c>
      <c r="P49" t="s">
        <v>25</v>
      </c>
      <c r="Q49">
        <v>30</v>
      </c>
      <c r="R49">
        <v>137</v>
      </c>
      <c r="S49" t="s">
        <v>27</v>
      </c>
    </row>
    <row r="50" spans="1:19" x14ac:dyDescent="0.35">
      <c r="A50" t="s">
        <v>79</v>
      </c>
      <c r="B50">
        <v>54</v>
      </c>
      <c r="C50" t="s">
        <v>208</v>
      </c>
      <c r="D50">
        <v>130</v>
      </c>
      <c r="E50" t="s">
        <v>207</v>
      </c>
      <c r="F50" t="s">
        <v>22</v>
      </c>
      <c r="G50" t="s">
        <v>23</v>
      </c>
      <c r="H50">
        <v>615</v>
      </c>
      <c r="I50" t="s">
        <v>178</v>
      </c>
      <c r="J50">
        <v>667</v>
      </c>
      <c r="K50">
        <v>3</v>
      </c>
      <c r="L50">
        <v>1</v>
      </c>
      <c r="M50" t="s">
        <v>25</v>
      </c>
      <c r="N50" t="s">
        <v>26</v>
      </c>
      <c r="O50" t="s">
        <v>30</v>
      </c>
      <c r="P50" t="s">
        <v>25</v>
      </c>
      <c r="Q50">
        <v>24</v>
      </c>
      <c r="R50">
        <v>100</v>
      </c>
      <c r="S50" t="s">
        <v>31</v>
      </c>
    </row>
    <row r="51" spans="1:19" x14ac:dyDescent="0.35">
      <c r="A51" t="s">
        <v>80</v>
      </c>
      <c r="B51">
        <v>55</v>
      </c>
      <c r="C51" t="s">
        <v>208</v>
      </c>
      <c r="D51">
        <v>130</v>
      </c>
      <c r="E51" t="s">
        <v>207</v>
      </c>
      <c r="F51" t="s">
        <v>22</v>
      </c>
      <c r="G51" t="s">
        <v>23</v>
      </c>
      <c r="H51">
        <v>650</v>
      </c>
      <c r="I51" t="s">
        <v>178</v>
      </c>
      <c r="J51">
        <v>667</v>
      </c>
      <c r="K51">
        <v>3</v>
      </c>
      <c r="L51">
        <v>2</v>
      </c>
      <c r="M51" t="s">
        <v>25</v>
      </c>
      <c r="N51" t="s">
        <v>26</v>
      </c>
      <c r="O51" t="s">
        <v>25</v>
      </c>
      <c r="P51" t="s">
        <v>30</v>
      </c>
      <c r="Q51">
        <v>24</v>
      </c>
      <c r="R51">
        <v>75</v>
      </c>
      <c r="S51" t="s">
        <v>31</v>
      </c>
    </row>
    <row r="52" spans="1:19" x14ac:dyDescent="0.35">
      <c r="A52" t="s">
        <v>81</v>
      </c>
      <c r="B52">
        <v>56</v>
      </c>
      <c r="C52" t="s">
        <v>208</v>
      </c>
      <c r="D52">
        <v>130</v>
      </c>
      <c r="E52" t="s">
        <v>207</v>
      </c>
      <c r="F52" t="s">
        <v>22</v>
      </c>
      <c r="G52" t="s">
        <v>23</v>
      </c>
      <c r="H52">
        <v>690</v>
      </c>
      <c r="I52" t="s">
        <v>178</v>
      </c>
      <c r="J52">
        <v>667</v>
      </c>
      <c r="K52">
        <v>3</v>
      </c>
      <c r="L52">
        <v>1</v>
      </c>
      <c r="M52" t="s">
        <v>25</v>
      </c>
      <c r="N52" t="s">
        <v>26</v>
      </c>
      <c r="O52" t="s">
        <v>25</v>
      </c>
      <c r="P52" t="s">
        <v>25</v>
      </c>
      <c r="Q52">
        <v>32</v>
      </c>
      <c r="R52">
        <v>120</v>
      </c>
      <c r="S52" t="s">
        <v>27</v>
      </c>
    </row>
  </sheetData>
  <phoneticPr fontId="1" type="noConversion"/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065B7A-8426-45F5-B231-CE228BBA5DA0}">
  <dimension ref="A1:S52"/>
  <sheetViews>
    <sheetView workbookViewId="0"/>
  </sheetViews>
  <sheetFormatPr defaultColWidth="8.81640625" defaultRowHeight="14.5" x14ac:dyDescent="0.35"/>
  <cols>
    <col min="1" max="1" width="14.81640625" customWidth="1"/>
    <col min="3" max="3" width="13.1796875" customWidth="1"/>
    <col min="4" max="4" width="15.453125" customWidth="1"/>
    <col min="5" max="5" width="9.7265625" customWidth="1"/>
    <col min="6" max="6" width="13.1796875" customWidth="1"/>
    <col min="8" max="8" width="9.1796875"/>
    <col min="10" max="10" width="9.1796875"/>
    <col min="18" max="18" width="9.1796875"/>
  </cols>
  <sheetData>
    <row r="1" spans="1:19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270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9" x14ac:dyDescent="0.35">
      <c r="A2" t="s">
        <v>19</v>
      </c>
      <c r="B2">
        <v>1</v>
      </c>
      <c r="C2" t="s">
        <v>209</v>
      </c>
      <c r="D2">
        <v>131</v>
      </c>
      <c r="E2" t="s">
        <v>179</v>
      </c>
      <c r="F2" t="s">
        <v>22</v>
      </c>
      <c r="G2" t="s">
        <v>25</v>
      </c>
      <c r="H2" t="s">
        <v>26</v>
      </c>
      <c r="I2" t="s">
        <v>26</v>
      </c>
      <c r="J2" t="s">
        <v>26</v>
      </c>
      <c r="K2" t="s">
        <v>26</v>
      </c>
      <c r="L2" t="s">
        <v>26</v>
      </c>
      <c r="M2" t="s">
        <v>26</v>
      </c>
      <c r="N2" t="s">
        <v>26</v>
      </c>
      <c r="O2" t="s">
        <v>26</v>
      </c>
      <c r="P2" t="s">
        <v>26</v>
      </c>
      <c r="Q2" t="s">
        <v>26</v>
      </c>
      <c r="R2" t="s">
        <v>26</v>
      </c>
      <c r="S2" t="s">
        <v>26</v>
      </c>
    </row>
    <row r="3" spans="1:19" x14ac:dyDescent="0.35">
      <c r="A3" t="s">
        <v>28</v>
      </c>
      <c r="B3">
        <v>2</v>
      </c>
      <c r="C3" t="s">
        <v>209</v>
      </c>
      <c r="D3">
        <v>131</v>
      </c>
      <c r="E3" t="s">
        <v>179</v>
      </c>
      <c r="F3" t="s">
        <v>22</v>
      </c>
      <c r="G3" t="s">
        <v>25</v>
      </c>
      <c r="H3" t="s">
        <v>26</v>
      </c>
      <c r="I3" t="s">
        <v>26</v>
      </c>
      <c r="J3" t="s">
        <v>26</v>
      </c>
      <c r="K3" t="s">
        <v>26</v>
      </c>
      <c r="L3" t="s">
        <v>26</v>
      </c>
      <c r="M3" t="s">
        <v>26</v>
      </c>
      <c r="N3" t="s">
        <v>26</v>
      </c>
      <c r="O3" t="s">
        <v>26</v>
      </c>
      <c r="P3" t="s">
        <v>26</v>
      </c>
      <c r="Q3" t="s">
        <v>26</v>
      </c>
      <c r="R3" t="s">
        <v>26</v>
      </c>
      <c r="S3" t="s">
        <v>26</v>
      </c>
    </row>
    <row r="4" spans="1:19" x14ac:dyDescent="0.35">
      <c r="A4" t="s">
        <v>32</v>
      </c>
      <c r="B4">
        <v>4</v>
      </c>
      <c r="C4" t="s">
        <v>209</v>
      </c>
      <c r="D4">
        <v>131</v>
      </c>
      <c r="E4" t="s">
        <v>179</v>
      </c>
      <c r="F4" t="s">
        <v>22</v>
      </c>
      <c r="G4" t="s">
        <v>25</v>
      </c>
      <c r="H4" t="s">
        <v>26</v>
      </c>
      <c r="I4" t="s">
        <v>26</v>
      </c>
      <c r="J4" t="s">
        <v>26</v>
      </c>
      <c r="K4" t="s">
        <v>26</v>
      </c>
      <c r="L4" t="s">
        <v>26</v>
      </c>
      <c r="M4" t="s">
        <v>26</v>
      </c>
      <c r="N4" t="s">
        <v>26</v>
      </c>
      <c r="O4" t="s">
        <v>26</v>
      </c>
      <c r="P4" t="s">
        <v>26</v>
      </c>
      <c r="Q4" t="s">
        <v>26</v>
      </c>
      <c r="R4" t="s">
        <v>26</v>
      </c>
      <c r="S4" t="s">
        <v>26</v>
      </c>
    </row>
    <row r="5" spans="1:19" x14ac:dyDescent="0.35">
      <c r="A5" t="s">
        <v>33</v>
      </c>
      <c r="B5">
        <v>5</v>
      </c>
      <c r="C5" t="s">
        <v>209</v>
      </c>
      <c r="D5">
        <v>131</v>
      </c>
      <c r="E5" t="s">
        <v>179</v>
      </c>
      <c r="F5" t="s">
        <v>22</v>
      </c>
      <c r="G5" t="s">
        <v>25</v>
      </c>
      <c r="H5" t="s">
        <v>26</v>
      </c>
      <c r="I5" t="s">
        <v>26</v>
      </c>
      <c r="J5" t="s">
        <v>26</v>
      </c>
      <c r="K5" t="s">
        <v>26</v>
      </c>
      <c r="L5" t="s">
        <v>26</v>
      </c>
      <c r="M5" t="s">
        <v>26</v>
      </c>
      <c r="N5" t="s">
        <v>26</v>
      </c>
      <c r="O5" t="s">
        <v>26</v>
      </c>
      <c r="P5" t="s">
        <v>26</v>
      </c>
      <c r="Q5" t="s">
        <v>26</v>
      </c>
      <c r="R5" t="s">
        <v>26</v>
      </c>
      <c r="S5" t="s">
        <v>26</v>
      </c>
    </row>
    <row r="6" spans="1:19" x14ac:dyDescent="0.35">
      <c r="A6" t="s">
        <v>34</v>
      </c>
      <c r="B6">
        <v>6</v>
      </c>
      <c r="C6" t="s">
        <v>209</v>
      </c>
      <c r="D6">
        <v>131</v>
      </c>
      <c r="E6" t="s">
        <v>179</v>
      </c>
      <c r="F6" t="s">
        <v>22</v>
      </c>
      <c r="G6" t="s">
        <v>25</v>
      </c>
      <c r="H6" t="s">
        <v>26</v>
      </c>
      <c r="I6" t="s">
        <v>26</v>
      </c>
      <c r="J6" t="s">
        <v>26</v>
      </c>
      <c r="K6" t="s">
        <v>26</v>
      </c>
      <c r="L6" t="s">
        <v>26</v>
      </c>
      <c r="M6" t="s">
        <v>26</v>
      </c>
      <c r="N6" t="s">
        <v>26</v>
      </c>
      <c r="O6" t="s">
        <v>26</v>
      </c>
      <c r="P6" t="s">
        <v>26</v>
      </c>
      <c r="Q6" t="s">
        <v>26</v>
      </c>
      <c r="R6" t="s">
        <v>26</v>
      </c>
      <c r="S6" t="s">
        <v>26</v>
      </c>
    </row>
    <row r="7" spans="1:19" x14ac:dyDescent="0.35">
      <c r="A7" t="s">
        <v>35</v>
      </c>
      <c r="B7">
        <v>8</v>
      </c>
      <c r="C7" t="s">
        <v>209</v>
      </c>
      <c r="D7">
        <v>131</v>
      </c>
      <c r="E7" t="s">
        <v>179</v>
      </c>
      <c r="F7" t="s">
        <v>22</v>
      </c>
      <c r="G7" t="s">
        <v>25</v>
      </c>
      <c r="H7" t="s">
        <v>26</v>
      </c>
      <c r="I7" t="s">
        <v>26</v>
      </c>
      <c r="J7" t="s">
        <v>26</v>
      </c>
      <c r="K7" t="s">
        <v>26</v>
      </c>
      <c r="L7" t="s">
        <v>26</v>
      </c>
      <c r="M7" t="s">
        <v>26</v>
      </c>
      <c r="N7" t="s">
        <v>26</v>
      </c>
      <c r="O7" t="s">
        <v>26</v>
      </c>
      <c r="P7" t="s">
        <v>26</v>
      </c>
      <c r="Q7" t="s">
        <v>26</v>
      </c>
      <c r="R7" t="s">
        <v>26</v>
      </c>
      <c r="S7" t="s">
        <v>26</v>
      </c>
    </row>
    <row r="8" spans="1:19" x14ac:dyDescent="0.35">
      <c r="A8" t="s">
        <v>36</v>
      </c>
      <c r="B8">
        <v>9</v>
      </c>
      <c r="C8" t="s">
        <v>209</v>
      </c>
      <c r="D8">
        <v>131</v>
      </c>
      <c r="E8" t="s">
        <v>179</v>
      </c>
      <c r="F8" t="s">
        <v>22</v>
      </c>
      <c r="G8" t="s">
        <v>25</v>
      </c>
      <c r="H8" t="s">
        <v>26</v>
      </c>
      <c r="I8" t="s">
        <v>26</v>
      </c>
      <c r="J8" t="s">
        <v>26</v>
      </c>
      <c r="K8" t="s">
        <v>26</v>
      </c>
      <c r="L8" t="s">
        <v>26</v>
      </c>
      <c r="M8" t="s">
        <v>26</v>
      </c>
      <c r="N8" t="s">
        <v>26</v>
      </c>
      <c r="O8" t="s">
        <v>26</v>
      </c>
      <c r="P8" t="s">
        <v>26</v>
      </c>
      <c r="Q8" t="s">
        <v>26</v>
      </c>
      <c r="R8" t="s">
        <v>26</v>
      </c>
      <c r="S8" t="s">
        <v>26</v>
      </c>
    </row>
    <row r="9" spans="1:19" x14ac:dyDescent="0.35">
      <c r="A9" t="s">
        <v>37</v>
      </c>
      <c r="B9">
        <v>10</v>
      </c>
      <c r="C9" t="s">
        <v>209</v>
      </c>
      <c r="D9">
        <v>131</v>
      </c>
      <c r="E9" t="s">
        <v>179</v>
      </c>
      <c r="F9" t="s">
        <v>22</v>
      </c>
      <c r="G9" t="s">
        <v>25</v>
      </c>
      <c r="H9" t="s">
        <v>26</v>
      </c>
      <c r="I9" t="s">
        <v>26</v>
      </c>
      <c r="J9" t="s">
        <v>26</v>
      </c>
      <c r="K9" t="s">
        <v>26</v>
      </c>
      <c r="L9" t="s">
        <v>26</v>
      </c>
      <c r="M9" t="s">
        <v>26</v>
      </c>
      <c r="N9" t="s">
        <v>26</v>
      </c>
      <c r="O9" t="s">
        <v>26</v>
      </c>
      <c r="P9" t="s">
        <v>26</v>
      </c>
      <c r="Q9" t="s">
        <v>26</v>
      </c>
      <c r="R9" t="s">
        <v>26</v>
      </c>
      <c r="S9" t="s">
        <v>26</v>
      </c>
    </row>
    <row r="10" spans="1:19" x14ac:dyDescent="0.35">
      <c r="A10" t="s">
        <v>38</v>
      </c>
      <c r="B10">
        <v>11</v>
      </c>
      <c r="C10" t="s">
        <v>209</v>
      </c>
      <c r="D10">
        <v>131</v>
      </c>
      <c r="E10" t="s">
        <v>179</v>
      </c>
      <c r="F10" t="s">
        <v>22</v>
      </c>
      <c r="G10" t="s">
        <v>25</v>
      </c>
      <c r="H10" t="s">
        <v>26</v>
      </c>
      <c r="I10" t="s">
        <v>26</v>
      </c>
      <c r="J10" t="s">
        <v>26</v>
      </c>
      <c r="K10" t="s">
        <v>26</v>
      </c>
      <c r="L10" t="s">
        <v>26</v>
      </c>
      <c r="M10" t="s">
        <v>26</v>
      </c>
      <c r="N10" t="s">
        <v>26</v>
      </c>
      <c r="O10" t="s">
        <v>26</v>
      </c>
      <c r="P10" t="s">
        <v>26</v>
      </c>
      <c r="Q10" t="s">
        <v>26</v>
      </c>
      <c r="R10" t="s">
        <v>26</v>
      </c>
      <c r="S10" t="s">
        <v>26</v>
      </c>
    </row>
    <row r="11" spans="1:19" x14ac:dyDescent="0.35">
      <c r="A11" t="s">
        <v>39</v>
      </c>
      <c r="B11">
        <v>12</v>
      </c>
      <c r="C11" t="s">
        <v>209</v>
      </c>
      <c r="D11">
        <v>131</v>
      </c>
      <c r="E11" t="s">
        <v>179</v>
      </c>
      <c r="F11" t="s">
        <v>22</v>
      </c>
      <c r="G11" t="s">
        <v>25</v>
      </c>
      <c r="H11" t="s">
        <v>26</v>
      </c>
      <c r="I11" t="s">
        <v>26</v>
      </c>
      <c r="J11" t="s">
        <v>26</v>
      </c>
      <c r="K11" t="s">
        <v>26</v>
      </c>
      <c r="L11" t="s">
        <v>26</v>
      </c>
      <c r="M11" t="s">
        <v>26</v>
      </c>
      <c r="N11" t="s">
        <v>26</v>
      </c>
      <c r="O11" t="s">
        <v>26</v>
      </c>
      <c r="P11" t="s">
        <v>26</v>
      </c>
      <c r="Q11" t="s">
        <v>26</v>
      </c>
      <c r="R11" t="s">
        <v>26</v>
      </c>
      <c r="S11" t="s">
        <v>26</v>
      </c>
    </row>
    <row r="12" spans="1:19" x14ac:dyDescent="0.35">
      <c r="A12" t="s">
        <v>40</v>
      </c>
      <c r="B12">
        <v>13</v>
      </c>
      <c r="C12" t="s">
        <v>209</v>
      </c>
      <c r="D12">
        <v>131</v>
      </c>
      <c r="E12" t="s">
        <v>179</v>
      </c>
      <c r="F12" t="s">
        <v>22</v>
      </c>
      <c r="G12" t="s">
        <v>25</v>
      </c>
      <c r="H12" t="s">
        <v>26</v>
      </c>
      <c r="I12" t="s">
        <v>26</v>
      </c>
      <c r="J12" t="s">
        <v>26</v>
      </c>
      <c r="K12" t="s">
        <v>26</v>
      </c>
      <c r="L12" t="s">
        <v>26</v>
      </c>
      <c r="M12" t="s">
        <v>26</v>
      </c>
      <c r="N12" t="s">
        <v>26</v>
      </c>
      <c r="O12" t="s">
        <v>26</v>
      </c>
      <c r="P12" t="s">
        <v>26</v>
      </c>
      <c r="Q12" t="s">
        <v>26</v>
      </c>
      <c r="R12" t="s">
        <v>26</v>
      </c>
      <c r="S12" t="s">
        <v>26</v>
      </c>
    </row>
    <row r="13" spans="1:19" x14ac:dyDescent="0.35">
      <c r="A13" t="s">
        <v>41</v>
      </c>
      <c r="B13">
        <v>15</v>
      </c>
      <c r="C13" t="s">
        <v>209</v>
      </c>
      <c r="D13">
        <v>131</v>
      </c>
      <c r="E13" t="s">
        <v>179</v>
      </c>
      <c r="F13" t="s">
        <v>22</v>
      </c>
      <c r="G13" t="s">
        <v>25</v>
      </c>
      <c r="H13" t="s">
        <v>26</v>
      </c>
      <c r="I13" t="s">
        <v>26</v>
      </c>
      <c r="J13" t="s">
        <v>26</v>
      </c>
      <c r="K13" t="s">
        <v>26</v>
      </c>
      <c r="L13" t="s">
        <v>26</v>
      </c>
      <c r="M13" t="s">
        <v>26</v>
      </c>
      <c r="N13" t="s">
        <v>26</v>
      </c>
      <c r="O13" t="s">
        <v>26</v>
      </c>
      <c r="P13" t="s">
        <v>26</v>
      </c>
      <c r="Q13" t="s">
        <v>26</v>
      </c>
      <c r="R13" t="s">
        <v>26</v>
      </c>
      <c r="S13" t="s">
        <v>26</v>
      </c>
    </row>
    <row r="14" spans="1:19" x14ac:dyDescent="0.35">
      <c r="A14" t="s">
        <v>42</v>
      </c>
      <c r="B14">
        <v>16</v>
      </c>
      <c r="C14" t="s">
        <v>209</v>
      </c>
      <c r="D14">
        <v>131</v>
      </c>
      <c r="E14" t="s">
        <v>179</v>
      </c>
      <c r="F14" t="s">
        <v>22</v>
      </c>
      <c r="G14" t="s">
        <v>25</v>
      </c>
      <c r="H14" t="s">
        <v>26</v>
      </c>
      <c r="I14" t="s">
        <v>26</v>
      </c>
      <c r="J14" t="s">
        <v>26</v>
      </c>
      <c r="K14" t="s">
        <v>26</v>
      </c>
      <c r="L14" t="s">
        <v>26</v>
      </c>
      <c r="M14" t="s">
        <v>26</v>
      </c>
      <c r="N14" t="s">
        <v>26</v>
      </c>
      <c r="O14" t="s">
        <v>26</v>
      </c>
      <c r="P14" t="s">
        <v>26</v>
      </c>
      <c r="Q14" t="s">
        <v>26</v>
      </c>
      <c r="R14" t="s">
        <v>26</v>
      </c>
      <c r="S14" t="s">
        <v>26</v>
      </c>
    </row>
    <row r="15" spans="1:19" x14ac:dyDescent="0.35">
      <c r="A15" t="s">
        <v>43</v>
      </c>
      <c r="B15">
        <v>17</v>
      </c>
      <c r="C15" t="s">
        <v>209</v>
      </c>
      <c r="D15">
        <v>131</v>
      </c>
      <c r="E15" t="s">
        <v>179</v>
      </c>
      <c r="F15" t="s">
        <v>22</v>
      </c>
      <c r="G15" t="s">
        <v>25</v>
      </c>
      <c r="H15" t="s">
        <v>26</v>
      </c>
      <c r="I15" t="s">
        <v>26</v>
      </c>
      <c r="J15" t="s">
        <v>26</v>
      </c>
      <c r="K15" t="s">
        <v>26</v>
      </c>
      <c r="L15" t="s">
        <v>26</v>
      </c>
      <c r="M15" t="s">
        <v>26</v>
      </c>
      <c r="N15" t="s">
        <v>26</v>
      </c>
      <c r="O15" t="s">
        <v>26</v>
      </c>
      <c r="P15" t="s">
        <v>26</v>
      </c>
      <c r="Q15" t="s">
        <v>26</v>
      </c>
      <c r="R15" t="s">
        <v>26</v>
      </c>
      <c r="S15" t="s">
        <v>26</v>
      </c>
    </row>
    <row r="16" spans="1:19" x14ac:dyDescent="0.35">
      <c r="A16" t="s">
        <v>44</v>
      </c>
      <c r="B16">
        <v>18</v>
      </c>
      <c r="C16" t="s">
        <v>209</v>
      </c>
      <c r="D16">
        <v>131</v>
      </c>
      <c r="E16" t="s">
        <v>179</v>
      </c>
      <c r="F16" t="s">
        <v>22</v>
      </c>
      <c r="G16" t="s">
        <v>25</v>
      </c>
      <c r="H16" t="s">
        <v>26</v>
      </c>
      <c r="I16" t="s">
        <v>26</v>
      </c>
      <c r="J16" t="s">
        <v>26</v>
      </c>
      <c r="K16" t="s">
        <v>26</v>
      </c>
      <c r="L16" t="s">
        <v>26</v>
      </c>
      <c r="M16" t="s">
        <v>26</v>
      </c>
      <c r="N16" t="s">
        <v>26</v>
      </c>
      <c r="O16" t="s">
        <v>26</v>
      </c>
      <c r="P16" t="s">
        <v>26</v>
      </c>
      <c r="Q16" t="s">
        <v>26</v>
      </c>
      <c r="R16" t="s">
        <v>26</v>
      </c>
      <c r="S16" t="s">
        <v>26</v>
      </c>
    </row>
    <row r="17" spans="1:19" x14ac:dyDescent="0.35">
      <c r="A17" t="s">
        <v>45</v>
      </c>
      <c r="B17">
        <v>19</v>
      </c>
      <c r="C17" t="s">
        <v>209</v>
      </c>
      <c r="D17">
        <v>131</v>
      </c>
      <c r="E17" t="s">
        <v>179</v>
      </c>
      <c r="F17" t="s">
        <v>22</v>
      </c>
      <c r="G17" t="s">
        <v>25</v>
      </c>
      <c r="H17" t="s">
        <v>26</v>
      </c>
      <c r="I17" t="s">
        <v>26</v>
      </c>
      <c r="J17" t="s">
        <v>26</v>
      </c>
      <c r="K17" t="s">
        <v>26</v>
      </c>
      <c r="L17" t="s">
        <v>26</v>
      </c>
      <c r="M17" t="s">
        <v>26</v>
      </c>
      <c r="N17" t="s">
        <v>26</v>
      </c>
      <c r="O17" t="s">
        <v>26</v>
      </c>
      <c r="P17" t="s">
        <v>26</v>
      </c>
      <c r="Q17" t="s">
        <v>26</v>
      </c>
      <c r="R17" t="s">
        <v>26</v>
      </c>
      <c r="S17" t="s">
        <v>26</v>
      </c>
    </row>
    <row r="18" spans="1:19" x14ac:dyDescent="0.35">
      <c r="A18" t="s">
        <v>46</v>
      </c>
      <c r="B18">
        <v>20</v>
      </c>
      <c r="C18" t="s">
        <v>209</v>
      </c>
      <c r="D18">
        <v>131</v>
      </c>
      <c r="E18" t="s">
        <v>179</v>
      </c>
      <c r="F18" t="s">
        <v>22</v>
      </c>
      <c r="G18" t="s">
        <v>25</v>
      </c>
      <c r="H18" t="s">
        <v>26</v>
      </c>
      <c r="I18" t="s">
        <v>26</v>
      </c>
      <c r="J18" t="s">
        <v>26</v>
      </c>
      <c r="K18" t="s">
        <v>26</v>
      </c>
      <c r="L18" t="s">
        <v>26</v>
      </c>
      <c r="M18" t="s">
        <v>26</v>
      </c>
      <c r="N18" t="s">
        <v>26</v>
      </c>
      <c r="O18" t="s">
        <v>26</v>
      </c>
      <c r="P18" t="s">
        <v>26</v>
      </c>
      <c r="Q18" t="s">
        <v>26</v>
      </c>
      <c r="R18" t="s">
        <v>26</v>
      </c>
      <c r="S18" t="s">
        <v>26</v>
      </c>
    </row>
    <row r="19" spans="1:19" x14ac:dyDescent="0.35">
      <c r="A19" t="s">
        <v>47</v>
      </c>
      <c r="B19">
        <v>21</v>
      </c>
      <c r="C19" t="s">
        <v>209</v>
      </c>
      <c r="D19">
        <v>131</v>
      </c>
      <c r="E19" t="s">
        <v>179</v>
      </c>
      <c r="F19" t="s">
        <v>22</v>
      </c>
      <c r="G19" t="s">
        <v>25</v>
      </c>
      <c r="H19" t="s">
        <v>26</v>
      </c>
      <c r="I19" t="s">
        <v>26</v>
      </c>
      <c r="J19" t="s">
        <v>26</v>
      </c>
      <c r="K19" t="s">
        <v>26</v>
      </c>
      <c r="L19" t="s">
        <v>26</v>
      </c>
      <c r="M19" t="s">
        <v>26</v>
      </c>
      <c r="N19" t="s">
        <v>26</v>
      </c>
      <c r="O19" t="s">
        <v>26</v>
      </c>
      <c r="P19" t="s">
        <v>26</v>
      </c>
      <c r="Q19" t="s">
        <v>26</v>
      </c>
      <c r="R19" t="s">
        <v>26</v>
      </c>
      <c r="S19" t="s">
        <v>26</v>
      </c>
    </row>
    <row r="20" spans="1:19" x14ac:dyDescent="0.35">
      <c r="A20" t="s">
        <v>48</v>
      </c>
      <c r="B20">
        <v>22</v>
      </c>
      <c r="C20" t="s">
        <v>209</v>
      </c>
      <c r="D20">
        <v>131</v>
      </c>
      <c r="E20" t="s">
        <v>179</v>
      </c>
      <c r="F20" t="s">
        <v>22</v>
      </c>
      <c r="G20" t="s">
        <v>25</v>
      </c>
      <c r="H20" t="s">
        <v>26</v>
      </c>
      <c r="I20" t="s">
        <v>26</v>
      </c>
      <c r="J20" t="s">
        <v>26</v>
      </c>
      <c r="K20" t="s">
        <v>26</v>
      </c>
      <c r="L20" t="s">
        <v>26</v>
      </c>
      <c r="M20" t="s">
        <v>26</v>
      </c>
      <c r="N20" t="s">
        <v>26</v>
      </c>
      <c r="O20" t="s">
        <v>26</v>
      </c>
      <c r="P20" t="s">
        <v>26</v>
      </c>
      <c r="Q20" t="s">
        <v>26</v>
      </c>
      <c r="R20" t="s">
        <v>26</v>
      </c>
      <c r="S20" t="s">
        <v>26</v>
      </c>
    </row>
    <row r="21" spans="1:19" x14ac:dyDescent="0.35">
      <c r="A21" t="s">
        <v>49</v>
      </c>
      <c r="B21">
        <v>23</v>
      </c>
      <c r="C21" t="s">
        <v>209</v>
      </c>
      <c r="D21">
        <v>131</v>
      </c>
      <c r="E21" t="s">
        <v>179</v>
      </c>
      <c r="F21" t="s">
        <v>22</v>
      </c>
      <c r="G21" t="s">
        <v>25</v>
      </c>
      <c r="H21" t="s">
        <v>26</v>
      </c>
      <c r="I21" t="s">
        <v>26</v>
      </c>
      <c r="J21" t="s">
        <v>26</v>
      </c>
      <c r="K21" t="s">
        <v>26</v>
      </c>
      <c r="L21" t="s">
        <v>26</v>
      </c>
      <c r="M21" t="s">
        <v>26</v>
      </c>
      <c r="N21" t="s">
        <v>26</v>
      </c>
      <c r="O21" t="s">
        <v>26</v>
      </c>
      <c r="P21" t="s">
        <v>26</v>
      </c>
      <c r="Q21" t="s">
        <v>26</v>
      </c>
      <c r="R21" t="s">
        <v>26</v>
      </c>
      <c r="S21" t="s">
        <v>26</v>
      </c>
    </row>
    <row r="22" spans="1:19" x14ac:dyDescent="0.35">
      <c r="A22" t="s">
        <v>50</v>
      </c>
      <c r="B22">
        <v>24</v>
      </c>
      <c r="C22" t="s">
        <v>209</v>
      </c>
      <c r="D22">
        <v>131</v>
      </c>
      <c r="E22" t="s">
        <v>179</v>
      </c>
      <c r="F22" t="s">
        <v>22</v>
      </c>
      <c r="G22" t="s">
        <v>25</v>
      </c>
      <c r="H22" t="s">
        <v>26</v>
      </c>
      <c r="I22" t="s">
        <v>26</v>
      </c>
      <c r="J22" t="s">
        <v>26</v>
      </c>
      <c r="K22" t="s">
        <v>26</v>
      </c>
      <c r="L22" t="s">
        <v>26</v>
      </c>
      <c r="M22" t="s">
        <v>26</v>
      </c>
      <c r="N22" t="s">
        <v>26</v>
      </c>
      <c r="O22" t="s">
        <v>26</v>
      </c>
      <c r="P22" t="s">
        <v>26</v>
      </c>
      <c r="Q22" t="s">
        <v>26</v>
      </c>
      <c r="R22" t="s">
        <v>26</v>
      </c>
      <c r="S22" t="s">
        <v>26</v>
      </c>
    </row>
    <row r="23" spans="1:19" x14ac:dyDescent="0.35">
      <c r="A23" t="s">
        <v>51</v>
      </c>
      <c r="B23">
        <v>25</v>
      </c>
      <c r="C23" t="s">
        <v>209</v>
      </c>
      <c r="D23">
        <v>131</v>
      </c>
      <c r="E23" t="s">
        <v>179</v>
      </c>
      <c r="F23" t="s">
        <v>22</v>
      </c>
      <c r="G23" t="s">
        <v>25</v>
      </c>
      <c r="H23" t="s">
        <v>26</v>
      </c>
      <c r="I23" t="s">
        <v>26</v>
      </c>
      <c r="J23" t="s">
        <v>26</v>
      </c>
      <c r="K23" t="s">
        <v>26</v>
      </c>
      <c r="L23" t="s">
        <v>26</v>
      </c>
      <c r="M23" t="s">
        <v>26</v>
      </c>
      <c r="N23" t="s">
        <v>26</v>
      </c>
      <c r="O23" t="s">
        <v>26</v>
      </c>
      <c r="P23" t="s">
        <v>26</v>
      </c>
      <c r="Q23" t="s">
        <v>26</v>
      </c>
      <c r="R23" t="s">
        <v>26</v>
      </c>
      <c r="S23" t="s">
        <v>26</v>
      </c>
    </row>
    <row r="24" spans="1:19" x14ac:dyDescent="0.35">
      <c r="A24" t="s">
        <v>52</v>
      </c>
      <c r="B24">
        <v>26</v>
      </c>
      <c r="C24" t="s">
        <v>209</v>
      </c>
      <c r="D24">
        <v>131</v>
      </c>
      <c r="E24" t="s">
        <v>179</v>
      </c>
      <c r="F24" t="s">
        <v>22</v>
      </c>
      <c r="G24" t="s">
        <v>25</v>
      </c>
      <c r="H24" t="s">
        <v>26</v>
      </c>
      <c r="I24" t="s">
        <v>26</v>
      </c>
      <c r="J24" t="s">
        <v>26</v>
      </c>
      <c r="K24" t="s">
        <v>26</v>
      </c>
      <c r="L24" t="s">
        <v>26</v>
      </c>
      <c r="M24" t="s">
        <v>26</v>
      </c>
      <c r="N24" t="s">
        <v>26</v>
      </c>
      <c r="O24" t="s">
        <v>26</v>
      </c>
      <c r="P24" t="s">
        <v>26</v>
      </c>
      <c r="Q24" t="s">
        <v>26</v>
      </c>
      <c r="R24" t="s">
        <v>26</v>
      </c>
      <c r="S24" t="s">
        <v>26</v>
      </c>
    </row>
    <row r="25" spans="1:19" x14ac:dyDescent="0.35">
      <c r="A25" t="s">
        <v>53</v>
      </c>
      <c r="B25">
        <v>27</v>
      </c>
      <c r="C25" t="s">
        <v>209</v>
      </c>
      <c r="D25">
        <v>131</v>
      </c>
      <c r="E25" t="s">
        <v>179</v>
      </c>
      <c r="F25" t="s">
        <v>22</v>
      </c>
      <c r="G25" t="s">
        <v>25</v>
      </c>
      <c r="H25" t="s">
        <v>26</v>
      </c>
      <c r="I25" t="s">
        <v>26</v>
      </c>
      <c r="J25" t="s">
        <v>26</v>
      </c>
      <c r="K25" t="s">
        <v>26</v>
      </c>
      <c r="L25" t="s">
        <v>26</v>
      </c>
      <c r="M25" t="s">
        <v>26</v>
      </c>
      <c r="N25" t="s">
        <v>26</v>
      </c>
      <c r="O25" t="s">
        <v>26</v>
      </c>
      <c r="P25" t="s">
        <v>26</v>
      </c>
      <c r="Q25" t="s">
        <v>26</v>
      </c>
      <c r="R25" t="s">
        <v>26</v>
      </c>
      <c r="S25" t="s">
        <v>26</v>
      </c>
    </row>
    <row r="26" spans="1:19" x14ac:dyDescent="0.35">
      <c r="A26" t="s">
        <v>54</v>
      </c>
      <c r="B26">
        <v>28</v>
      </c>
      <c r="C26" t="s">
        <v>209</v>
      </c>
      <c r="D26">
        <v>131</v>
      </c>
      <c r="E26" t="s">
        <v>179</v>
      </c>
      <c r="F26" t="s">
        <v>22</v>
      </c>
      <c r="G26" t="s">
        <v>25</v>
      </c>
      <c r="H26" t="s">
        <v>26</v>
      </c>
      <c r="I26" t="s">
        <v>26</v>
      </c>
      <c r="J26" t="s">
        <v>26</v>
      </c>
      <c r="K26" t="s">
        <v>26</v>
      </c>
      <c r="L26" t="s">
        <v>26</v>
      </c>
      <c r="M26" t="s">
        <v>26</v>
      </c>
      <c r="N26" t="s">
        <v>26</v>
      </c>
      <c r="O26" t="s">
        <v>26</v>
      </c>
      <c r="P26" t="s">
        <v>26</v>
      </c>
      <c r="Q26" t="s">
        <v>26</v>
      </c>
      <c r="R26" t="s">
        <v>26</v>
      </c>
      <c r="S26" t="s">
        <v>26</v>
      </c>
    </row>
    <row r="27" spans="1:19" x14ac:dyDescent="0.35">
      <c r="A27" t="s">
        <v>55</v>
      </c>
      <c r="B27">
        <v>29</v>
      </c>
      <c r="C27" t="s">
        <v>209</v>
      </c>
      <c r="D27">
        <v>131</v>
      </c>
      <c r="E27" t="s">
        <v>179</v>
      </c>
      <c r="F27" t="s">
        <v>22</v>
      </c>
      <c r="G27" t="s">
        <v>25</v>
      </c>
      <c r="H27" t="s">
        <v>26</v>
      </c>
      <c r="I27" t="s">
        <v>26</v>
      </c>
      <c r="J27" t="s">
        <v>26</v>
      </c>
      <c r="K27" t="s">
        <v>26</v>
      </c>
      <c r="L27" t="s">
        <v>26</v>
      </c>
      <c r="M27" t="s">
        <v>26</v>
      </c>
      <c r="N27" t="s">
        <v>26</v>
      </c>
      <c r="O27" t="s">
        <v>26</v>
      </c>
      <c r="P27" t="s">
        <v>26</v>
      </c>
      <c r="Q27" t="s">
        <v>26</v>
      </c>
      <c r="R27" t="s">
        <v>26</v>
      </c>
      <c r="S27" t="s">
        <v>26</v>
      </c>
    </row>
    <row r="28" spans="1:19" x14ac:dyDescent="0.35">
      <c r="A28" t="s">
        <v>56</v>
      </c>
      <c r="B28">
        <v>30</v>
      </c>
      <c r="C28" t="s">
        <v>209</v>
      </c>
      <c r="D28">
        <v>131</v>
      </c>
      <c r="E28" t="s">
        <v>179</v>
      </c>
      <c r="F28" t="s">
        <v>22</v>
      </c>
      <c r="G28" t="s">
        <v>25</v>
      </c>
      <c r="H28" t="s">
        <v>26</v>
      </c>
      <c r="I28" t="s">
        <v>26</v>
      </c>
      <c r="J28" t="s">
        <v>26</v>
      </c>
      <c r="K28" t="s">
        <v>26</v>
      </c>
      <c r="L28" t="s">
        <v>26</v>
      </c>
      <c r="M28" t="s">
        <v>26</v>
      </c>
      <c r="N28" t="s">
        <v>26</v>
      </c>
      <c r="O28" t="s">
        <v>26</v>
      </c>
      <c r="P28" t="s">
        <v>26</v>
      </c>
      <c r="Q28" t="s">
        <v>26</v>
      </c>
      <c r="R28" t="s">
        <v>26</v>
      </c>
      <c r="S28" t="s">
        <v>26</v>
      </c>
    </row>
    <row r="29" spans="1:19" x14ac:dyDescent="0.35">
      <c r="A29" t="s">
        <v>57</v>
      </c>
      <c r="B29">
        <v>31</v>
      </c>
      <c r="C29" t="s">
        <v>209</v>
      </c>
      <c r="D29">
        <v>131</v>
      </c>
      <c r="E29" t="s">
        <v>179</v>
      </c>
      <c r="F29" t="s">
        <v>22</v>
      </c>
      <c r="G29" t="s">
        <v>25</v>
      </c>
      <c r="H29" t="s">
        <v>26</v>
      </c>
      <c r="I29" t="s">
        <v>26</v>
      </c>
      <c r="J29" t="s">
        <v>26</v>
      </c>
      <c r="K29" t="s">
        <v>26</v>
      </c>
      <c r="L29" t="s">
        <v>26</v>
      </c>
      <c r="M29" t="s">
        <v>26</v>
      </c>
      <c r="N29" t="s">
        <v>26</v>
      </c>
      <c r="O29" t="s">
        <v>26</v>
      </c>
      <c r="P29" t="s">
        <v>26</v>
      </c>
      <c r="Q29" t="s">
        <v>26</v>
      </c>
      <c r="R29" t="s">
        <v>26</v>
      </c>
      <c r="S29" t="s">
        <v>26</v>
      </c>
    </row>
    <row r="30" spans="1:19" x14ac:dyDescent="0.35">
      <c r="A30" t="s">
        <v>58</v>
      </c>
      <c r="B30">
        <v>32</v>
      </c>
      <c r="C30" t="s">
        <v>209</v>
      </c>
      <c r="D30">
        <v>131</v>
      </c>
      <c r="E30" t="s">
        <v>179</v>
      </c>
      <c r="F30" t="s">
        <v>22</v>
      </c>
      <c r="G30" t="s">
        <v>25</v>
      </c>
      <c r="H30" t="s">
        <v>26</v>
      </c>
      <c r="I30" t="s">
        <v>26</v>
      </c>
      <c r="J30" t="s">
        <v>26</v>
      </c>
      <c r="K30" t="s">
        <v>26</v>
      </c>
      <c r="L30" t="s">
        <v>26</v>
      </c>
      <c r="M30" t="s">
        <v>26</v>
      </c>
      <c r="N30" t="s">
        <v>26</v>
      </c>
      <c r="O30" t="s">
        <v>26</v>
      </c>
      <c r="P30" t="s">
        <v>26</v>
      </c>
      <c r="Q30" t="s">
        <v>26</v>
      </c>
      <c r="R30" t="s">
        <v>26</v>
      </c>
      <c r="S30" t="s">
        <v>26</v>
      </c>
    </row>
    <row r="31" spans="1:19" x14ac:dyDescent="0.35">
      <c r="A31" t="s">
        <v>59</v>
      </c>
      <c r="B31">
        <v>33</v>
      </c>
      <c r="C31" t="s">
        <v>209</v>
      </c>
      <c r="D31">
        <v>131</v>
      </c>
      <c r="E31" t="s">
        <v>179</v>
      </c>
      <c r="F31" t="s">
        <v>22</v>
      </c>
      <c r="G31" t="s">
        <v>25</v>
      </c>
      <c r="H31" t="s">
        <v>26</v>
      </c>
      <c r="I31" t="s">
        <v>26</v>
      </c>
      <c r="J31" t="s">
        <v>26</v>
      </c>
      <c r="K31" t="s">
        <v>26</v>
      </c>
      <c r="L31" t="s">
        <v>26</v>
      </c>
      <c r="M31" t="s">
        <v>26</v>
      </c>
      <c r="N31" t="s">
        <v>26</v>
      </c>
      <c r="O31" t="s">
        <v>26</v>
      </c>
      <c r="P31" t="s">
        <v>26</v>
      </c>
      <c r="Q31" t="s">
        <v>26</v>
      </c>
      <c r="R31" t="s">
        <v>26</v>
      </c>
      <c r="S31" t="s">
        <v>26</v>
      </c>
    </row>
    <row r="32" spans="1:19" x14ac:dyDescent="0.35">
      <c r="A32" t="s">
        <v>60</v>
      </c>
      <c r="B32">
        <v>34</v>
      </c>
      <c r="C32" t="s">
        <v>209</v>
      </c>
      <c r="D32">
        <v>131</v>
      </c>
      <c r="E32" t="s">
        <v>179</v>
      </c>
      <c r="F32" t="s">
        <v>22</v>
      </c>
      <c r="G32" t="s">
        <v>25</v>
      </c>
      <c r="H32" t="s">
        <v>26</v>
      </c>
      <c r="I32" t="s">
        <v>26</v>
      </c>
      <c r="J32" t="s">
        <v>26</v>
      </c>
      <c r="K32" t="s">
        <v>26</v>
      </c>
      <c r="L32" t="s">
        <v>26</v>
      </c>
      <c r="M32" t="s">
        <v>26</v>
      </c>
      <c r="N32" t="s">
        <v>26</v>
      </c>
      <c r="O32" t="s">
        <v>26</v>
      </c>
      <c r="P32" t="s">
        <v>26</v>
      </c>
      <c r="Q32" t="s">
        <v>26</v>
      </c>
      <c r="R32" t="s">
        <v>26</v>
      </c>
      <c r="S32" t="s">
        <v>26</v>
      </c>
    </row>
    <row r="33" spans="1:19" x14ac:dyDescent="0.35">
      <c r="A33" t="s">
        <v>61</v>
      </c>
      <c r="B33">
        <v>35</v>
      </c>
      <c r="C33" t="s">
        <v>209</v>
      </c>
      <c r="D33">
        <v>131</v>
      </c>
      <c r="E33" t="s">
        <v>179</v>
      </c>
      <c r="F33" t="s">
        <v>22</v>
      </c>
      <c r="G33" t="s">
        <v>25</v>
      </c>
      <c r="H33" t="s">
        <v>26</v>
      </c>
      <c r="I33" t="s">
        <v>26</v>
      </c>
      <c r="J33" t="s">
        <v>26</v>
      </c>
      <c r="K33" t="s">
        <v>26</v>
      </c>
      <c r="L33" t="s">
        <v>26</v>
      </c>
      <c r="M33" t="s">
        <v>26</v>
      </c>
      <c r="N33" t="s">
        <v>26</v>
      </c>
      <c r="O33" t="s">
        <v>26</v>
      </c>
      <c r="P33" t="s">
        <v>26</v>
      </c>
      <c r="Q33" t="s">
        <v>26</v>
      </c>
      <c r="R33" t="s">
        <v>26</v>
      </c>
      <c r="S33" t="s">
        <v>26</v>
      </c>
    </row>
    <row r="34" spans="1:19" x14ac:dyDescent="0.35">
      <c r="A34" t="s">
        <v>62</v>
      </c>
      <c r="B34">
        <v>36</v>
      </c>
      <c r="C34" t="s">
        <v>209</v>
      </c>
      <c r="D34">
        <v>131</v>
      </c>
      <c r="E34" t="s">
        <v>179</v>
      </c>
      <c r="F34" t="s">
        <v>22</v>
      </c>
      <c r="G34" t="s">
        <v>25</v>
      </c>
      <c r="H34" t="s">
        <v>26</v>
      </c>
      <c r="I34" t="s">
        <v>26</v>
      </c>
      <c r="J34" t="s">
        <v>26</v>
      </c>
      <c r="K34" t="s">
        <v>26</v>
      </c>
      <c r="L34" t="s">
        <v>26</v>
      </c>
      <c r="M34" t="s">
        <v>26</v>
      </c>
      <c r="N34" t="s">
        <v>26</v>
      </c>
      <c r="O34" t="s">
        <v>26</v>
      </c>
      <c r="P34" t="s">
        <v>26</v>
      </c>
      <c r="Q34" t="s">
        <v>26</v>
      </c>
      <c r="R34" t="s">
        <v>26</v>
      </c>
      <c r="S34" t="s">
        <v>26</v>
      </c>
    </row>
    <row r="35" spans="1:19" x14ac:dyDescent="0.35">
      <c r="A35" t="s">
        <v>63</v>
      </c>
      <c r="B35">
        <v>37</v>
      </c>
      <c r="C35" t="s">
        <v>209</v>
      </c>
      <c r="D35">
        <v>131</v>
      </c>
      <c r="E35" t="s">
        <v>179</v>
      </c>
      <c r="F35" t="s">
        <v>22</v>
      </c>
      <c r="G35" t="s">
        <v>25</v>
      </c>
      <c r="H35" t="s">
        <v>26</v>
      </c>
      <c r="I35" t="s">
        <v>26</v>
      </c>
      <c r="J35" t="s">
        <v>26</v>
      </c>
      <c r="K35" t="s">
        <v>26</v>
      </c>
      <c r="L35" t="s">
        <v>26</v>
      </c>
      <c r="M35" t="s">
        <v>26</v>
      </c>
      <c r="N35" t="s">
        <v>26</v>
      </c>
      <c r="O35" t="s">
        <v>26</v>
      </c>
      <c r="P35" t="s">
        <v>26</v>
      </c>
      <c r="Q35" t="s">
        <v>26</v>
      </c>
      <c r="R35" t="s">
        <v>26</v>
      </c>
      <c r="S35" t="s">
        <v>26</v>
      </c>
    </row>
    <row r="36" spans="1:19" x14ac:dyDescent="0.35">
      <c r="A36" t="s">
        <v>64</v>
      </c>
      <c r="B36">
        <v>38</v>
      </c>
      <c r="C36" t="s">
        <v>209</v>
      </c>
      <c r="D36">
        <v>131</v>
      </c>
      <c r="E36" t="s">
        <v>179</v>
      </c>
      <c r="F36" t="s">
        <v>22</v>
      </c>
      <c r="G36" t="s">
        <v>25</v>
      </c>
      <c r="H36" t="s">
        <v>26</v>
      </c>
      <c r="I36" t="s">
        <v>26</v>
      </c>
      <c r="J36" t="s">
        <v>26</v>
      </c>
      <c r="K36" t="s">
        <v>26</v>
      </c>
      <c r="L36" t="s">
        <v>26</v>
      </c>
      <c r="M36" t="s">
        <v>26</v>
      </c>
      <c r="N36" t="s">
        <v>26</v>
      </c>
      <c r="O36" t="s">
        <v>26</v>
      </c>
      <c r="P36" t="s">
        <v>26</v>
      </c>
      <c r="Q36" t="s">
        <v>26</v>
      </c>
      <c r="R36" t="s">
        <v>26</v>
      </c>
      <c r="S36" t="s">
        <v>26</v>
      </c>
    </row>
    <row r="37" spans="1:19" x14ac:dyDescent="0.35">
      <c r="A37" t="s">
        <v>65</v>
      </c>
      <c r="B37">
        <v>39</v>
      </c>
      <c r="C37" t="s">
        <v>209</v>
      </c>
      <c r="D37">
        <v>131</v>
      </c>
      <c r="E37" t="s">
        <v>179</v>
      </c>
      <c r="F37" t="s">
        <v>22</v>
      </c>
      <c r="G37" t="s">
        <v>23</v>
      </c>
      <c r="H37">
        <v>53.5</v>
      </c>
      <c r="I37" t="s">
        <v>86</v>
      </c>
      <c r="J37">
        <v>10000</v>
      </c>
      <c r="K37">
        <v>2</v>
      </c>
      <c r="L37">
        <v>1</v>
      </c>
      <c r="M37" t="s">
        <v>25</v>
      </c>
      <c r="N37">
        <v>18</v>
      </c>
      <c r="O37" t="s">
        <v>30</v>
      </c>
      <c r="P37" t="s">
        <v>25</v>
      </c>
      <c r="Q37">
        <v>4</v>
      </c>
      <c r="R37">
        <v>100</v>
      </c>
      <c r="S37" t="s">
        <v>27</v>
      </c>
    </row>
    <row r="38" spans="1:19" x14ac:dyDescent="0.35">
      <c r="A38" t="s">
        <v>66</v>
      </c>
      <c r="B38">
        <v>40</v>
      </c>
      <c r="C38" t="s">
        <v>209</v>
      </c>
      <c r="D38">
        <v>131</v>
      </c>
      <c r="E38" t="s">
        <v>179</v>
      </c>
      <c r="F38" t="s">
        <v>22</v>
      </c>
      <c r="G38" t="s">
        <v>25</v>
      </c>
      <c r="H38" t="s">
        <v>26</v>
      </c>
      <c r="I38" t="s">
        <v>26</v>
      </c>
      <c r="J38" t="s">
        <v>26</v>
      </c>
      <c r="K38" t="s">
        <v>26</v>
      </c>
      <c r="L38" t="s">
        <v>26</v>
      </c>
      <c r="M38" t="s">
        <v>26</v>
      </c>
      <c r="N38" t="s">
        <v>26</v>
      </c>
      <c r="O38" t="s">
        <v>26</v>
      </c>
      <c r="P38" t="s">
        <v>26</v>
      </c>
      <c r="Q38" t="s">
        <v>26</v>
      </c>
      <c r="R38" t="s">
        <v>26</v>
      </c>
      <c r="S38" t="s">
        <v>26</v>
      </c>
    </row>
    <row r="39" spans="1:19" x14ac:dyDescent="0.35">
      <c r="A39" t="s">
        <v>67</v>
      </c>
      <c r="B39">
        <v>41</v>
      </c>
      <c r="C39" t="s">
        <v>209</v>
      </c>
      <c r="D39">
        <v>131</v>
      </c>
      <c r="E39" t="s">
        <v>179</v>
      </c>
      <c r="F39" t="s">
        <v>22</v>
      </c>
      <c r="G39" t="s">
        <v>25</v>
      </c>
      <c r="H39" t="s">
        <v>26</v>
      </c>
      <c r="I39" t="s">
        <v>26</v>
      </c>
      <c r="J39" t="s">
        <v>26</v>
      </c>
      <c r="K39" t="s">
        <v>26</v>
      </c>
      <c r="L39" t="s">
        <v>26</v>
      </c>
      <c r="M39" t="s">
        <v>26</v>
      </c>
      <c r="N39" t="s">
        <v>26</v>
      </c>
      <c r="O39" t="s">
        <v>26</v>
      </c>
      <c r="P39" t="s">
        <v>26</v>
      </c>
      <c r="Q39" t="s">
        <v>26</v>
      </c>
      <c r="R39" t="s">
        <v>26</v>
      </c>
      <c r="S39" t="s">
        <v>26</v>
      </c>
    </row>
    <row r="40" spans="1:19" x14ac:dyDescent="0.35">
      <c r="A40" t="s">
        <v>68</v>
      </c>
      <c r="B40">
        <v>42</v>
      </c>
      <c r="C40" t="s">
        <v>209</v>
      </c>
      <c r="D40">
        <v>131</v>
      </c>
      <c r="E40" t="s">
        <v>179</v>
      </c>
      <c r="F40" t="s">
        <v>22</v>
      </c>
      <c r="G40" t="s">
        <v>25</v>
      </c>
      <c r="H40" t="s">
        <v>26</v>
      </c>
      <c r="I40" t="s">
        <v>26</v>
      </c>
      <c r="J40" t="s">
        <v>26</v>
      </c>
      <c r="K40" t="s">
        <v>26</v>
      </c>
      <c r="L40" t="s">
        <v>26</v>
      </c>
      <c r="M40" t="s">
        <v>26</v>
      </c>
      <c r="N40" t="s">
        <v>26</v>
      </c>
      <c r="O40" t="s">
        <v>26</v>
      </c>
      <c r="P40" t="s">
        <v>26</v>
      </c>
      <c r="Q40" t="s">
        <v>26</v>
      </c>
      <c r="R40" t="s">
        <v>26</v>
      </c>
      <c r="S40" t="s">
        <v>26</v>
      </c>
    </row>
    <row r="41" spans="1:19" x14ac:dyDescent="0.35">
      <c r="A41" t="s">
        <v>69</v>
      </c>
      <c r="B41">
        <v>44</v>
      </c>
      <c r="C41" t="s">
        <v>209</v>
      </c>
      <c r="D41">
        <v>131</v>
      </c>
      <c r="E41" t="s">
        <v>179</v>
      </c>
      <c r="F41" t="s">
        <v>22</v>
      </c>
      <c r="G41" t="s">
        <v>25</v>
      </c>
      <c r="H41" t="s">
        <v>26</v>
      </c>
      <c r="I41" t="s">
        <v>26</v>
      </c>
      <c r="J41" t="s">
        <v>26</v>
      </c>
      <c r="K41" t="s">
        <v>26</v>
      </c>
      <c r="L41" t="s">
        <v>26</v>
      </c>
      <c r="M41" t="s">
        <v>26</v>
      </c>
      <c r="N41" t="s">
        <v>26</v>
      </c>
      <c r="O41" t="s">
        <v>26</v>
      </c>
      <c r="P41" t="s">
        <v>26</v>
      </c>
      <c r="Q41" t="s">
        <v>26</v>
      </c>
      <c r="R41" t="s">
        <v>26</v>
      </c>
      <c r="S41" t="s">
        <v>26</v>
      </c>
    </row>
    <row r="42" spans="1:19" x14ac:dyDescent="0.35">
      <c r="A42" t="s">
        <v>70</v>
      </c>
      <c r="B42">
        <v>45</v>
      </c>
      <c r="C42" t="s">
        <v>209</v>
      </c>
      <c r="D42">
        <v>131</v>
      </c>
      <c r="E42" t="s">
        <v>179</v>
      </c>
      <c r="F42" t="s">
        <v>22</v>
      </c>
      <c r="G42" t="s">
        <v>25</v>
      </c>
      <c r="H42" t="s">
        <v>26</v>
      </c>
      <c r="I42" t="s">
        <v>26</v>
      </c>
      <c r="J42" t="s">
        <v>26</v>
      </c>
      <c r="K42" t="s">
        <v>26</v>
      </c>
      <c r="L42" t="s">
        <v>26</v>
      </c>
      <c r="M42" t="s">
        <v>26</v>
      </c>
      <c r="N42" t="s">
        <v>26</v>
      </c>
      <c r="O42" t="s">
        <v>26</v>
      </c>
      <c r="P42" t="s">
        <v>26</v>
      </c>
      <c r="Q42" t="s">
        <v>26</v>
      </c>
      <c r="R42" t="s">
        <v>26</v>
      </c>
      <c r="S42" t="s">
        <v>26</v>
      </c>
    </row>
    <row r="43" spans="1:19" x14ac:dyDescent="0.35">
      <c r="A43" t="s">
        <v>71</v>
      </c>
      <c r="B43">
        <v>46</v>
      </c>
      <c r="C43" t="s">
        <v>209</v>
      </c>
      <c r="D43">
        <v>131</v>
      </c>
      <c r="E43" t="s">
        <v>179</v>
      </c>
      <c r="F43" t="s">
        <v>22</v>
      </c>
      <c r="G43" t="s">
        <v>25</v>
      </c>
      <c r="H43" t="s">
        <v>26</v>
      </c>
      <c r="I43" t="s">
        <v>26</v>
      </c>
      <c r="J43" t="s">
        <v>26</v>
      </c>
      <c r="K43" t="s">
        <v>26</v>
      </c>
      <c r="L43" t="s">
        <v>26</v>
      </c>
      <c r="M43" t="s">
        <v>26</v>
      </c>
      <c r="N43" t="s">
        <v>26</v>
      </c>
      <c r="O43" t="s">
        <v>26</v>
      </c>
      <c r="P43" t="s">
        <v>26</v>
      </c>
      <c r="Q43" t="s">
        <v>26</v>
      </c>
      <c r="R43" t="s">
        <v>26</v>
      </c>
      <c r="S43" t="s">
        <v>26</v>
      </c>
    </row>
    <row r="44" spans="1:19" x14ac:dyDescent="0.35">
      <c r="A44" t="s">
        <v>72</v>
      </c>
      <c r="B44">
        <v>47</v>
      </c>
      <c r="C44" t="s">
        <v>209</v>
      </c>
      <c r="D44">
        <v>131</v>
      </c>
      <c r="E44" t="s">
        <v>179</v>
      </c>
      <c r="F44" t="s">
        <v>22</v>
      </c>
      <c r="G44" t="s">
        <v>25</v>
      </c>
      <c r="H44" t="s">
        <v>26</v>
      </c>
      <c r="I44" t="s">
        <v>26</v>
      </c>
      <c r="J44" t="s">
        <v>26</v>
      </c>
      <c r="K44" t="s">
        <v>26</v>
      </c>
      <c r="L44" t="s">
        <v>26</v>
      </c>
      <c r="M44" t="s">
        <v>26</v>
      </c>
      <c r="N44" t="s">
        <v>26</v>
      </c>
      <c r="O44" t="s">
        <v>26</v>
      </c>
      <c r="P44" t="s">
        <v>26</v>
      </c>
      <c r="Q44" t="s">
        <v>26</v>
      </c>
      <c r="R44" t="s">
        <v>26</v>
      </c>
      <c r="S44" t="s">
        <v>26</v>
      </c>
    </row>
    <row r="45" spans="1:19" x14ac:dyDescent="0.35">
      <c r="A45" t="s">
        <v>73</v>
      </c>
      <c r="B45">
        <v>48</v>
      </c>
      <c r="C45" t="s">
        <v>209</v>
      </c>
      <c r="D45">
        <v>131</v>
      </c>
      <c r="E45" t="s">
        <v>179</v>
      </c>
      <c r="F45" t="s">
        <v>22</v>
      </c>
      <c r="G45" t="s">
        <v>25</v>
      </c>
      <c r="H45" t="s">
        <v>26</v>
      </c>
      <c r="I45" t="s">
        <v>26</v>
      </c>
      <c r="J45" t="s">
        <v>26</v>
      </c>
      <c r="K45" t="s">
        <v>26</v>
      </c>
      <c r="L45" t="s">
        <v>26</v>
      </c>
      <c r="M45" t="s">
        <v>26</v>
      </c>
      <c r="N45" t="s">
        <v>26</v>
      </c>
      <c r="O45" t="s">
        <v>26</v>
      </c>
      <c r="P45" t="s">
        <v>26</v>
      </c>
      <c r="Q45" t="s">
        <v>26</v>
      </c>
      <c r="R45" t="s">
        <v>26</v>
      </c>
      <c r="S45" t="s">
        <v>26</v>
      </c>
    </row>
    <row r="46" spans="1:19" x14ac:dyDescent="0.35">
      <c r="A46" t="s">
        <v>74</v>
      </c>
      <c r="B46">
        <v>49</v>
      </c>
      <c r="C46" t="s">
        <v>209</v>
      </c>
      <c r="D46">
        <v>131</v>
      </c>
      <c r="E46" t="s">
        <v>179</v>
      </c>
      <c r="F46" t="s">
        <v>22</v>
      </c>
      <c r="G46" t="s">
        <v>25</v>
      </c>
      <c r="H46" t="s">
        <v>26</v>
      </c>
      <c r="I46" t="s">
        <v>26</v>
      </c>
      <c r="J46" t="s">
        <v>26</v>
      </c>
      <c r="K46" t="s">
        <v>26</v>
      </c>
      <c r="L46" t="s">
        <v>26</v>
      </c>
      <c r="M46" t="s">
        <v>26</v>
      </c>
      <c r="N46" t="s">
        <v>26</v>
      </c>
      <c r="O46" t="s">
        <v>26</v>
      </c>
      <c r="P46" t="s">
        <v>26</v>
      </c>
      <c r="Q46" t="s">
        <v>26</v>
      </c>
      <c r="R46" t="s">
        <v>26</v>
      </c>
      <c r="S46" t="s">
        <v>26</v>
      </c>
    </row>
    <row r="47" spans="1:19" x14ac:dyDescent="0.35">
      <c r="A47" t="s">
        <v>75</v>
      </c>
      <c r="B47">
        <v>50</v>
      </c>
      <c r="C47" t="s">
        <v>209</v>
      </c>
      <c r="D47">
        <v>131</v>
      </c>
      <c r="E47" t="s">
        <v>179</v>
      </c>
      <c r="F47" t="s">
        <v>22</v>
      </c>
      <c r="G47" t="s">
        <v>25</v>
      </c>
      <c r="H47" t="s">
        <v>26</v>
      </c>
      <c r="I47" t="s">
        <v>26</v>
      </c>
      <c r="J47" t="s">
        <v>26</v>
      </c>
      <c r="K47" t="s">
        <v>26</v>
      </c>
      <c r="L47" t="s">
        <v>26</v>
      </c>
      <c r="M47" t="s">
        <v>26</v>
      </c>
      <c r="N47" t="s">
        <v>26</v>
      </c>
      <c r="O47" t="s">
        <v>26</v>
      </c>
      <c r="P47" t="s">
        <v>26</v>
      </c>
      <c r="Q47" t="s">
        <v>26</v>
      </c>
      <c r="R47" t="s">
        <v>26</v>
      </c>
      <c r="S47" t="s">
        <v>26</v>
      </c>
    </row>
    <row r="48" spans="1:19" x14ac:dyDescent="0.35">
      <c r="A48" t="s">
        <v>76</v>
      </c>
      <c r="B48">
        <v>51</v>
      </c>
      <c r="C48" t="s">
        <v>209</v>
      </c>
      <c r="D48">
        <v>131</v>
      </c>
      <c r="E48" t="s">
        <v>179</v>
      </c>
      <c r="F48" t="s">
        <v>22</v>
      </c>
      <c r="G48" t="s">
        <v>25</v>
      </c>
      <c r="H48" t="s">
        <v>26</v>
      </c>
      <c r="I48" t="s">
        <v>26</v>
      </c>
      <c r="J48" t="s">
        <v>26</v>
      </c>
      <c r="K48" t="s">
        <v>26</v>
      </c>
      <c r="L48" t="s">
        <v>26</v>
      </c>
      <c r="M48" t="s">
        <v>26</v>
      </c>
      <c r="N48" t="s">
        <v>26</v>
      </c>
      <c r="O48" t="s">
        <v>26</v>
      </c>
      <c r="P48" t="s">
        <v>26</v>
      </c>
      <c r="Q48" t="s">
        <v>26</v>
      </c>
      <c r="R48" t="s">
        <v>26</v>
      </c>
      <c r="S48" t="s">
        <v>26</v>
      </c>
    </row>
    <row r="49" spans="1:19" x14ac:dyDescent="0.35">
      <c r="A49" t="s">
        <v>77</v>
      </c>
      <c r="B49">
        <v>53</v>
      </c>
      <c r="C49" t="s">
        <v>209</v>
      </c>
      <c r="D49">
        <v>131</v>
      </c>
      <c r="E49" t="s">
        <v>179</v>
      </c>
      <c r="F49" t="s">
        <v>22</v>
      </c>
      <c r="G49" t="s">
        <v>23</v>
      </c>
      <c r="H49">
        <v>370</v>
      </c>
      <c r="I49" t="s">
        <v>86</v>
      </c>
      <c r="J49">
        <v>10000</v>
      </c>
      <c r="K49">
        <v>2</v>
      </c>
      <c r="L49">
        <v>1</v>
      </c>
      <c r="M49" t="s">
        <v>25</v>
      </c>
      <c r="N49">
        <v>18</v>
      </c>
      <c r="O49" t="s">
        <v>30</v>
      </c>
      <c r="P49" t="s">
        <v>25</v>
      </c>
      <c r="Q49">
        <v>0</v>
      </c>
      <c r="R49">
        <v>555</v>
      </c>
      <c r="S49" t="s">
        <v>27</v>
      </c>
    </row>
    <row r="50" spans="1:19" x14ac:dyDescent="0.35">
      <c r="A50" t="s">
        <v>79</v>
      </c>
      <c r="B50">
        <v>54</v>
      </c>
      <c r="C50" t="s">
        <v>209</v>
      </c>
      <c r="D50">
        <v>131</v>
      </c>
      <c r="E50" t="s">
        <v>179</v>
      </c>
      <c r="F50" t="s">
        <v>22</v>
      </c>
      <c r="G50" t="s">
        <v>25</v>
      </c>
      <c r="H50" t="s">
        <v>26</v>
      </c>
      <c r="I50" t="s">
        <v>26</v>
      </c>
      <c r="J50" t="s">
        <v>26</v>
      </c>
      <c r="K50" t="s">
        <v>26</v>
      </c>
      <c r="L50" t="s">
        <v>26</v>
      </c>
      <c r="M50" t="s">
        <v>26</v>
      </c>
      <c r="N50" t="s">
        <v>26</v>
      </c>
      <c r="O50" t="s">
        <v>26</v>
      </c>
      <c r="P50" t="s">
        <v>26</v>
      </c>
      <c r="Q50" t="s">
        <v>26</v>
      </c>
      <c r="R50" t="s">
        <v>26</v>
      </c>
      <c r="S50" t="s">
        <v>26</v>
      </c>
    </row>
    <row r="51" spans="1:19" x14ac:dyDescent="0.35">
      <c r="A51" t="s">
        <v>80</v>
      </c>
      <c r="B51">
        <v>55</v>
      </c>
      <c r="C51" t="s">
        <v>209</v>
      </c>
      <c r="D51">
        <v>131</v>
      </c>
      <c r="E51" t="s">
        <v>179</v>
      </c>
      <c r="F51" t="s">
        <v>22</v>
      </c>
      <c r="G51" t="s">
        <v>25</v>
      </c>
      <c r="H51" t="s">
        <v>26</v>
      </c>
      <c r="I51" t="s">
        <v>26</v>
      </c>
      <c r="J51" t="s">
        <v>26</v>
      </c>
      <c r="K51" t="s">
        <v>26</v>
      </c>
      <c r="L51" t="s">
        <v>26</v>
      </c>
      <c r="M51" t="s">
        <v>26</v>
      </c>
      <c r="N51" t="s">
        <v>26</v>
      </c>
      <c r="O51" t="s">
        <v>26</v>
      </c>
      <c r="P51" t="s">
        <v>26</v>
      </c>
      <c r="Q51" t="s">
        <v>26</v>
      </c>
      <c r="R51" t="s">
        <v>26</v>
      </c>
      <c r="S51" t="s">
        <v>26</v>
      </c>
    </row>
    <row r="52" spans="1:19" x14ac:dyDescent="0.35">
      <c r="A52" t="s">
        <v>81</v>
      </c>
      <c r="B52">
        <v>56</v>
      </c>
      <c r="C52" t="s">
        <v>209</v>
      </c>
      <c r="D52">
        <v>131</v>
      </c>
      <c r="E52" t="s">
        <v>179</v>
      </c>
      <c r="F52" t="s">
        <v>22</v>
      </c>
      <c r="G52" t="s">
        <v>25</v>
      </c>
      <c r="H52" t="s">
        <v>26</v>
      </c>
      <c r="I52" t="s">
        <v>26</v>
      </c>
      <c r="J52" t="s">
        <v>26</v>
      </c>
      <c r="K52" t="s">
        <v>26</v>
      </c>
      <c r="L52" t="s">
        <v>26</v>
      </c>
      <c r="M52" t="s">
        <v>26</v>
      </c>
      <c r="N52" t="s">
        <v>26</v>
      </c>
      <c r="O52" t="s">
        <v>26</v>
      </c>
      <c r="P52" t="s">
        <v>26</v>
      </c>
      <c r="Q52" t="s">
        <v>26</v>
      </c>
      <c r="R52" t="s">
        <v>26</v>
      </c>
      <c r="S52" t="s">
        <v>26</v>
      </c>
    </row>
  </sheetData>
  <phoneticPr fontId="1" type="noConversion"/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91EB0-5D90-434B-9DC8-EBECC2829F47}">
  <dimension ref="A1:S52"/>
  <sheetViews>
    <sheetView workbookViewId="0"/>
  </sheetViews>
  <sheetFormatPr defaultColWidth="9.1796875" defaultRowHeight="14.5" x14ac:dyDescent="0.35"/>
  <cols>
    <col min="1" max="1" width="16.1796875" customWidth="1"/>
    <col min="2" max="2" width="8.81640625" bestFit="1" customWidth="1"/>
    <col min="3" max="6" width="13.7265625" customWidth="1"/>
    <col min="7" max="7" width="18.7265625" customWidth="1"/>
    <col min="9" max="10" width="20.7265625" customWidth="1"/>
    <col min="11" max="11" width="15.453125" customWidth="1"/>
    <col min="18" max="18" width="10.453125" customWidth="1"/>
    <col min="19" max="19" width="15.453125" customWidth="1"/>
  </cols>
  <sheetData>
    <row r="1" spans="1:19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254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9" x14ac:dyDescent="0.35">
      <c r="A2" t="s">
        <v>19</v>
      </c>
      <c r="B2">
        <v>1</v>
      </c>
      <c r="C2" t="s">
        <v>210</v>
      </c>
      <c r="D2">
        <v>132</v>
      </c>
      <c r="E2" t="s">
        <v>211</v>
      </c>
      <c r="F2" t="s">
        <v>22</v>
      </c>
      <c r="G2" t="s">
        <v>25</v>
      </c>
      <c r="H2" t="s">
        <v>26</v>
      </c>
      <c r="I2" t="s">
        <v>26</v>
      </c>
      <c r="J2" t="s">
        <v>26</v>
      </c>
      <c r="K2" t="s">
        <v>26</v>
      </c>
      <c r="L2" t="s">
        <v>26</v>
      </c>
      <c r="M2" t="s">
        <v>26</v>
      </c>
      <c r="N2" t="s">
        <v>26</v>
      </c>
      <c r="O2" t="s">
        <v>26</v>
      </c>
      <c r="P2" t="s">
        <v>26</v>
      </c>
      <c r="Q2" t="s">
        <v>26</v>
      </c>
      <c r="R2" t="s">
        <v>26</v>
      </c>
      <c r="S2" t="s">
        <v>26</v>
      </c>
    </row>
    <row r="3" spans="1:19" x14ac:dyDescent="0.35">
      <c r="A3" t="s">
        <v>28</v>
      </c>
      <c r="B3">
        <v>2</v>
      </c>
      <c r="C3" t="s">
        <v>210</v>
      </c>
      <c r="D3">
        <v>132</v>
      </c>
      <c r="E3" t="s">
        <v>211</v>
      </c>
      <c r="F3" t="s">
        <v>22</v>
      </c>
      <c r="G3" t="s">
        <v>23</v>
      </c>
      <c r="H3">
        <v>325</v>
      </c>
      <c r="I3" s="3" t="s">
        <v>178</v>
      </c>
      <c r="J3" t="s">
        <v>26</v>
      </c>
      <c r="K3">
        <v>2</v>
      </c>
      <c r="L3">
        <v>2</v>
      </c>
      <c r="M3" t="s">
        <v>25</v>
      </c>
      <c r="N3" t="s">
        <v>26</v>
      </c>
      <c r="O3" t="s">
        <v>25</v>
      </c>
      <c r="P3" t="s">
        <v>25</v>
      </c>
      <c r="Q3">
        <v>10</v>
      </c>
      <c r="R3">
        <v>275</v>
      </c>
      <c r="S3" t="s">
        <v>27</v>
      </c>
    </row>
    <row r="4" spans="1:19" x14ac:dyDescent="0.35">
      <c r="A4" t="s">
        <v>32</v>
      </c>
      <c r="B4">
        <v>4</v>
      </c>
      <c r="C4" t="s">
        <v>210</v>
      </c>
      <c r="D4">
        <v>132</v>
      </c>
      <c r="E4" t="s">
        <v>211</v>
      </c>
      <c r="F4" t="s">
        <v>22</v>
      </c>
      <c r="G4" t="s">
        <v>23</v>
      </c>
      <c r="H4">
        <v>100</v>
      </c>
      <c r="I4" s="3" t="s">
        <v>178</v>
      </c>
      <c r="J4" t="s">
        <v>26</v>
      </c>
      <c r="K4">
        <v>2</v>
      </c>
      <c r="L4">
        <v>3</v>
      </c>
      <c r="M4" t="s">
        <v>30</v>
      </c>
      <c r="N4" t="s">
        <v>26</v>
      </c>
      <c r="O4" t="s">
        <v>30</v>
      </c>
      <c r="P4" t="s">
        <v>25</v>
      </c>
      <c r="Q4">
        <v>12</v>
      </c>
      <c r="R4">
        <f>2*135</f>
        <v>270</v>
      </c>
      <c r="S4" t="s">
        <v>31</v>
      </c>
    </row>
    <row r="5" spans="1:19" x14ac:dyDescent="0.35">
      <c r="A5" t="s">
        <v>33</v>
      </c>
      <c r="B5">
        <v>5</v>
      </c>
      <c r="C5" t="s">
        <v>210</v>
      </c>
      <c r="D5">
        <v>132</v>
      </c>
      <c r="E5" t="s">
        <v>211</v>
      </c>
      <c r="F5" t="s">
        <v>22</v>
      </c>
      <c r="G5" t="s">
        <v>23</v>
      </c>
      <c r="H5">
        <v>250</v>
      </c>
      <c r="I5" t="s">
        <v>178</v>
      </c>
      <c r="J5" t="s">
        <v>26</v>
      </c>
      <c r="K5">
        <v>2</v>
      </c>
      <c r="L5">
        <v>2</v>
      </c>
      <c r="M5" t="s">
        <v>25</v>
      </c>
      <c r="N5">
        <v>21</v>
      </c>
      <c r="O5" t="s">
        <v>30</v>
      </c>
      <c r="P5" t="s">
        <v>25</v>
      </c>
      <c r="Q5">
        <v>9</v>
      </c>
      <c r="R5">
        <f>2*60</f>
        <v>120</v>
      </c>
      <c r="S5" t="s">
        <v>31</v>
      </c>
    </row>
    <row r="6" spans="1:19" x14ac:dyDescent="0.35">
      <c r="A6" t="s">
        <v>34</v>
      </c>
      <c r="B6">
        <v>6</v>
      </c>
      <c r="C6" t="s">
        <v>210</v>
      </c>
      <c r="D6">
        <v>132</v>
      </c>
      <c r="E6" t="s">
        <v>211</v>
      </c>
      <c r="F6" t="s">
        <v>22</v>
      </c>
      <c r="G6" t="s">
        <v>23</v>
      </c>
      <c r="H6">
        <v>350</v>
      </c>
      <c r="I6" t="s">
        <v>178</v>
      </c>
      <c r="J6" t="s">
        <v>26</v>
      </c>
      <c r="K6">
        <v>2</v>
      </c>
      <c r="L6">
        <v>2</v>
      </c>
      <c r="M6" t="s">
        <v>25</v>
      </c>
      <c r="N6">
        <v>18</v>
      </c>
      <c r="O6" t="s">
        <v>25</v>
      </c>
      <c r="P6" t="s">
        <v>25</v>
      </c>
      <c r="Q6">
        <v>0</v>
      </c>
      <c r="R6">
        <v>200</v>
      </c>
      <c r="S6" t="s">
        <v>25</v>
      </c>
    </row>
    <row r="7" spans="1:19" x14ac:dyDescent="0.35">
      <c r="A7" t="s">
        <v>35</v>
      </c>
      <c r="B7">
        <v>8</v>
      </c>
      <c r="C7" t="s">
        <v>210</v>
      </c>
      <c r="D7">
        <v>132</v>
      </c>
      <c r="E7" t="s">
        <v>211</v>
      </c>
      <c r="F7" t="s">
        <v>22</v>
      </c>
      <c r="G7" t="s">
        <v>25</v>
      </c>
      <c r="H7" t="s">
        <v>26</v>
      </c>
      <c r="I7" t="s">
        <v>26</v>
      </c>
      <c r="J7" t="s">
        <v>26</v>
      </c>
      <c r="K7" t="s">
        <v>26</v>
      </c>
      <c r="L7" t="s">
        <v>26</v>
      </c>
      <c r="M7" t="s">
        <v>26</v>
      </c>
      <c r="N7" t="s">
        <v>26</v>
      </c>
      <c r="O7" t="s">
        <v>26</v>
      </c>
      <c r="P7" t="s">
        <v>26</v>
      </c>
      <c r="Q7" t="s">
        <v>26</v>
      </c>
      <c r="R7" t="s">
        <v>26</v>
      </c>
      <c r="S7" t="s">
        <v>26</v>
      </c>
    </row>
    <row r="8" spans="1:19" x14ac:dyDescent="0.35">
      <c r="A8" t="s">
        <v>36</v>
      </c>
      <c r="B8">
        <v>9</v>
      </c>
      <c r="C8" t="s">
        <v>210</v>
      </c>
      <c r="D8">
        <v>132</v>
      </c>
      <c r="E8" t="s">
        <v>211</v>
      </c>
      <c r="F8" t="s">
        <v>22</v>
      </c>
      <c r="G8" t="s">
        <v>23</v>
      </c>
      <c r="H8">
        <v>200</v>
      </c>
      <c r="I8" t="s">
        <v>178</v>
      </c>
      <c r="J8" t="s">
        <v>26</v>
      </c>
      <c r="K8">
        <v>2</v>
      </c>
      <c r="L8">
        <v>3</v>
      </c>
      <c r="M8" t="s">
        <v>25</v>
      </c>
      <c r="O8" t="s">
        <v>25</v>
      </c>
      <c r="P8" t="s">
        <v>30</v>
      </c>
      <c r="Q8">
        <v>14</v>
      </c>
      <c r="R8">
        <f>2*205</f>
        <v>410</v>
      </c>
      <c r="S8" t="s">
        <v>31</v>
      </c>
    </row>
    <row r="9" spans="1:19" x14ac:dyDescent="0.35">
      <c r="A9" t="s">
        <v>37</v>
      </c>
      <c r="B9">
        <v>10</v>
      </c>
      <c r="C9" t="s">
        <v>210</v>
      </c>
      <c r="D9">
        <v>132</v>
      </c>
      <c r="E9" t="s">
        <v>211</v>
      </c>
      <c r="F9" t="s">
        <v>22</v>
      </c>
      <c r="G9" t="s">
        <v>25</v>
      </c>
      <c r="H9" t="s">
        <v>26</v>
      </c>
      <c r="I9" t="s">
        <v>26</v>
      </c>
      <c r="J9" t="s">
        <v>26</v>
      </c>
      <c r="K9" t="s">
        <v>26</v>
      </c>
      <c r="L9" t="s">
        <v>26</v>
      </c>
      <c r="M9" t="s">
        <v>26</v>
      </c>
      <c r="N9" t="s">
        <v>26</v>
      </c>
      <c r="O9" t="s">
        <v>26</v>
      </c>
      <c r="P9" t="s">
        <v>26</v>
      </c>
      <c r="Q9" t="s">
        <v>26</v>
      </c>
      <c r="R9" t="s">
        <v>26</v>
      </c>
      <c r="S9" t="s">
        <v>26</v>
      </c>
    </row>
    <row r="10" spans="1:19" x14ac:dyDescent="0.35">
      <c r="A10" t="s">
        <v>39</v>
      </c>
      <c r="B10">
        <v>12</v>
      </c>
      <c r="C10" t="s">
        <v>210</v>
      </c>
      <c r="D10">
        <v>132</v>
      </c>
      <c r="E10" t="s">
        <v>211</v>
      </c>
      <c r="F10" t="s">
        <v>22</v>
      </c>
      <c r="G10" t="s">
        <v>23</v>
      </c>
      <c r="H10">
        <v>230</v>
      </c>
      <c r="I10" t="s">
        <v>178</v>
      </c>
      <c r="J10" t="s">
        <v>26</v>
      </c>
      <c r="K10">
        <v>2</v>
      </c>
      <c r="L10">
        <v>2</v>
      </c>
      <c r="M10" t="s">
        <v>25</v>
      </c>
      <c r="N10">
        <v>18</v>
      </c>
      <c r="O10" t="s">
        <v>25</v>
      </c>
      <c r="P10" t="s">
        <v>25</v>
      </c>
      <c r="Q10">
        <v>20</v>
      </c>
      <c r="R10">
        <v>130</v>
      </c>
      <c r="S10" t="s">
        <v>31</v>
      </c>
    </row>
    <row r="11" spans="1:19" x14ac:dyDescent="0.35">
      <c r="A11" t="s">
        <v>40</v>
      </c>
      <c r="B11">
        <v>13</v>
      </c>
      <c r="C11" t="s">
        <v>210</v>
      </c>
      <c r="D11">
        <v>132</v>
      </c>
      <c r="E11" t="s">
        <v>211</v>
      </c>
      <c r="F11" t="s">
        <v>22</v>
      </c>
      <c r="G11" t="s">
        <v>23</v>
      </c>
      <c r="H11">
        <v>125</v>
      </c>
      <c r="I11" t="s">
        <v>178</v>
      </c>
      <c r="J11" t="s">
        <v>26</v>
      </c>
      <c r="K11">
        <v>2</v>
      </c>
      <c r="L11">
        <v>3</v>
      </c>
      <c r="M11" t="s">
        <v>25</v>
      </c>
      <c r="N11">
        <v>18</v>
      </c>
      <c r="O11" t="s">
        <v>30</v>
      </c>
      <c r="P11" t="s">
        <v>25</v>
      </c>
      <c r="Q11">
        <v>10</v>
      </c>
      <c r="R11">
        <v>65</v>
      </c>
      <c r="S11" t="s">
        <v>25</v>
      </c>
    </row>
    <row r="12" spans="1:19" x14ac:dyDescent="0.35">
      <c r="A12" t="s">
        <v>41</v>
      </c>
      <c r="B12">
        <v>15</v>
      </c>
      <c r="C12" t="s">
        <v>210</v>
      </c>
      <c r="D12">
        <v>132</v>
      </c>
      <c r="E12" t="s">
        <v>211</v>
      </c>
      <c r="F12" t="s">
        <v>22</v>
      </c>
      <c r="G12" t="s">
        <v>23</v>
      </c>
      <c r="H12">
        <v>218</v>
      </c>
      <c r="I12" t="s">
        <v>178</v>
      </c>
      <c r="J12" t="s">
        <v>26</v>
      </c>
      <c r="K12">
        <v>2</v>
      </c>
      <c r="L12">
        <v>3</v>
      </c>
      <c r="M12" t="s">
        <v>25</v>
      </c>
      <c r="N12">
        <v>18</v>
      </c>
      <c r="O12" t="s">
        <v>25</v>
      </c>
      <c r="P12" t="s">
        <v>25</v>
      </c>
      <c r="Q12">
        <v>0</v>
      </c>
      <c r="R12">
        <v>240</v>
      </c>
      <c r="S12" t="s">
        <v>31</v>
      </c>
    </row>
    <row r="13" spans="1:19" x14ac:dyDescent="0.35">
      <c r="A13" t="s">
        <v>42</v>
      </c>
      <c r="B13">
        <v>16</v>
      </c>
      <c r="C13" t="s">
        <v>210</v>
      </c>
      <c r="D13">
        <v>132</v>
      </c>
      <c r="E13" t="s">
        <v>211</v>
      </c>
      <c r="F13" t="s">
        <v>22</v>
      </c>
      <c r="G13" t="s">
        <v>25</v>
      </c>
      <c r="H13" t="s">
        <v>26</v>
      </c>
      <c r="I13" t="s">
        <v>26</v>
      </c>
      <c r="J13" t="s">
        <v>26</v>
      </c>
      <c r="K13" t="s">
        <v>26</v>
      </c>
      <c r="L13" t="s">
        <v>26</v>
      </c>
      <c r="M13" t="s">
        <v>26</v>
      </c>
      <c r="N13" t="s">
        <v>26</v>
      </c>
      <c r="O13" t="s">
        <v>26</v>
      </c>
      <c r="P13" t="s">
        <v>26</v>
      </c>
      <c r="Q13" t="s">
        <v>26</v>
      </c>
      <c r="R13" t="s">
        <v>26</v>
      </c>
      <c r="S13" t="s">
        <v>26</v>
      </c>
    </row>
    <row r="14" spans="1:19" x14ac:dyDescent="0.35">
      <c r="A14" t="s">
        <v>43</v>
      </c>
      <c r="B14">
        <v>17</v>
      </c>
      <c r="C14" t="s">
        <v>210</v>
      </c>
      <c r="D14">
        <v>132</v>
      </c>
      <c r="E14" t="s">
        <v>211</v>
      </c>
      <c r="F14" t="s">
        <v>22</v>
      </c>
      <c r="G14" t="s">
        <v>25</v>
      </c>
      <c r="H14" t="s">
        <v>26</v>
      </c>
      <c r="I14" t="s">
        <v>26</v>
      </c>
      <c r="J14" t="s">
        <v>26</v>
      </c>
      <c r="K14" t="s">
        <v>26</v>
      </c>
      <c r="L14" t="s">
        <v>26</v>
      </c>
      <c r="M14" t="s">
        <v>26</v>
      </c>
      <c r="N14" t="s">
        <v>26</v>
      </c>
      <c r="O14" t="s">
        <v>26</v>
      </c>
      <c r="P14" t="s">
        <v>26</v>
      </c>
      <c r="Q14" t="s">
        <v>26</v>
      </c>
      <c r="R14" t="s">
        <v>26</v>
      </c>
      <c r="S14" t="s">
        <v>26</v>
      </c>
    </row>
    <row r="15" spans="1:19" x14ac:dyDescent="0.35">
      <c r="A15" t="s">
        <v>44</v>
      </c>
      <c r="B15">
        <v>18</v>
      </c>
      <c r="C15" t="s">
        <v>210</v>
      </c>
      <c r="D15">
        <v>132</v>
      </c>
      <c r="E15" t="s">
        <v>211</v>
      </c>
      <c r="F15" t="s">
        <v>22</v>
      </c>
      <c r="G15" t="s">
        <v>25</v>
      </c>
      <c r="H15" t="s">
        <v>26</v>
      </c>
      <c r="I15" t="s">
        <v>26</v>
      </c>
      <c r="J15" t="s">
        <v>26</v>
      </c>
      <c r="K15" t="s">
        <v>26</v>
      </c>
      <c r="L15" t="s">
        <v>26</v>
      </c>
      <c r="M15" t="s">
        <v>26</v>
      </c>
      <c r="N15" t="s">
        <v>26</v>
      </c>
      <c r="O15" t="s">
        <v>26</v>
      </c>
      <c r="P15" t="s">
        <v>26</v>
      </c>
      <c r="Q15" t="s">
        <v>26</v>
      </c>
      <c r="R15" t="s">
        <v>26</v>
      </c>
      <c r="S15" t="s">
        <v>26</v>
      </c>
    </row>
    <row r="16" spans="1:19" x14ac:dyDescent="0.35">
      <c r="A16" t="s">
        <v>45</v>
      </c>
      <c r="B16">
        <v>19</v>
      </c>
      <c r="C16" t="s">
        <v>210</v>
      </c>
      <c r="D16">
        <v>132</v>
      </c>
      <c r="E16" t="s">
        <v>211</v>
      </c>
      <c r="F16" t="s">
        <v>22</v>
      </c>
      <c r="G16" t="s">
        <v>25</v>
      </c>
      <c r="H16" t="s">
        <v>26</v>
      </c>
      <c r="I16" t="s">
        <v>26</v>
      </c>
      <c r="J16" t="s">
        <v>26</v>
      </c>
      <c r="K16" t="s">
        <v>26</v>
      </c>
      <c r="L16" t="s">
        <v>26</v>
      </c>
      <c r="M16" t="s">
        <v>26</v>
      </c>
      <c r="N16" t="s">
        <v>26</v>
      </c>
      <c r="O16" t="s">
        <v>26</v>
      </c>
      <c r="P16" t="s">
        <v>26</v>
      </c>
      <c r="Q16" t="s">
        <v>26</v>
      </c>
      <c r="R16" t="s">
        <v>26</v>
      </c>
      <c r="S16" t="s">
        <v>26</v>
      </c>
    </row>
    <row r="17" spans="1:19" x14ac:dyDescent="0.35">
      <c r="A17" t="s">
        <v>46</v>
      </c>
      <c r="B17">
        <v>20</v>
      </c>
      <c r="C17" t="s">
        <v>210</v>
      </c>
      <c r="D17">
        <v>132</v>
      </c>
      <c r="E17" t="s">
        <v>211</v>
      </c>
      <c r="F17" t="s">
        <v>22</v>
      </c>
      <c r="G17" t="s">
        <v>25</v>
      </c>
      <c r="H17" t="s">
        <v>26</v>
      </c>
      <c r="I17" t="s">
        <v>26</v>
      </c>
      <c r="J17" t="s">
        <v>26</v>
      </c>
      <c r="K17" t="s">
        <v>26</v>
      </c>
      <c r="L17" t="s">
        <v>26</v>
      </c>
      <c r="M17" t="s">
        <v>26</v>
      </c>
      <c r="N17" t="s">
        <v>26</v>
      </c>
      <c r="O17" t="s">
        <v>26</v>
      </c>
      <c r="P17" t="s">
        <v>26</v>
      </c>
      <c r="Q17" t="s">
        <v>26</v>
      </c>
      <c r="R17" t="s">
        <v>26</v>
      </c>
      <c r="S17" t="s">
        <v>26</v>
      </c>
    </row>
    <row r="18" spans="1:19" x14ac:dyDescent="0.35">
      <c r="A18" t="s">
        <v>47</v>
      </c>
      <c r="B18">
        <v>21</v>
      </c>
      <c r="C18" t="s">
        <v>210</v>
      </c>
      <c r="D18">
        <v>132</v>
      </c>
      <c r="E18" t="s">
        <v>211</v>
      </c>
      <c r="F18" t="s">
        <v>22</v>
      </c>
      <c r="G18" t="s">
        <v>23</v>
      </c>
      <c r="H18">
        <v>50</v>
      </c>
      <c r="I18" t="s">
        <v>178</v>
      </c>
      <c r="J18" t="s">
        <v>26</v>
      </c>
      <c r="K18">
        <v>2</v>
      </c>
      <c r="L18">
        <v>3</v>
      </c>
      <c r="M18" t="s">
        <v>25</v>
      </c>
      <c r="N18">
        <v>18</v>
      </c>
      <c r="O18" t="s">
        <v>30</v>
      </c>
      <c r="P18" t="s">
        <v>25</v>
      </c>
      <c r="Q18">
        <v>12</v>
      </c>
      <c r="R18">
        <f>2*75</f>
        <v>150</v>
      </c>
      <c r="S18" t="s">
        <v>31</v>
      </c>
    </row>
    <row r="19" spans="1:19" x14ac:dyDescent="0.35">
      <c r="A19" t="s">
        <v>48</v>
      </c>
      <c r="B19">
        <v>22</v>
      </c>
      <c r="C19" t="s">
        <v>210</v>
      </c>
      <c r="D19">
        <v>132</v>
      </c>
      <c r="E19" t="s">
        <v>211</v>
      </c>
      <c r="F19" t="s">
        <v>22</v>
      </c>
      <c r="G19" t="s">
        <v>25</v>
      </c>
      <c r="H19" t="s">
        <v>26</v>
      </c>
      <c r="I19" t="s">
        <v>26</v>
      </c>
      <c r="J19" t="s">
        <v>26</v>
      </c>
      <c r="K19" t="s">
        <v>26</v>
      </c>
      <c r="L19" t="s">
        <v>26</v>
      </c>
      <c r="M19" t="s">
        <v>26</v>
      </c>
      <c r="N19" t="s">
        <v>26</v>
      </c>
      <c r="O19" t="s">
        <v>26</v>
      </c>
      <c r="P19" t="s">
        <v>26</v>
      </c>
      <c r="Q19" t="s">
        <v>26</v>
      </c>
      <c r="R19" t="s">
        <v>26</v>
      </c>
      <c r="S19" t="s">
        <v>26</v>
      </c>
    </row>
    <row r="20" spans="1:19" x14ac:dyDescent="0.35">
      <c r="A20" t="s">
        <v>49</v>
      </c>
      <c r="B20">
        <v>23</v>
      </c>
      <c r="C20" t="s">
        <v>210</v>
      </c>
      <c r="D20">
        <v>132</v>
      </c>
      <c r="E20" t="s">
        <v>211</v>
      </c>
      <c r="F20" t="s">
        <v>22</v>
      </c>
      <c r="G20" t="s">
        <v>25</v>
      </c>
      <c r="H20" t="s">
        <v>26</v>
      </c>
      <c r="I20" t="s">
        <v>26</v>
      </c>
      <c r="J20" t="s">
        <v>26</v>
      </c>
      <c r="K20" t="s">
        <v>26</v>
      </c>
      <c r="L20" t="s">
        <v>26</v>
      </c>
      <c r="M20" t="s">
        <v>26</v>
      </c>
      <c r="N20" t="s">
        <v>26</v>
      </c>
      <c r="O20" t="s">
        <v>26</v>
      </c>
      <c r="P20" t="s">
        <v>26</v>
      </c>
      <c r="Q20" t="s">
        <v>26</v>
      </c>
      <c r="R20" t="s">
        <v>26</v>
      </c>
      <c r="S20" t="s">
        <v>26</v>
      </c>
    </row>
    <row r="21" spans="1:19" x14ac:dyDescent="0.35">
      <c r="A21" t="s">
        <v>50</v>
      </c>
      <c r="B21">
        <v>24</v>
      </c>
      <c r="C21" t="s">
        <v>210</v>
      </c>
      <c r="D21">
        <v>132</v>
      </c>
      <c r="E21" t="s">
        <v>211</v>
      </c>
      <c r="F21" t="s">
        <v>22</v>
      </c>
      <c r="G21" t="s">
        <v>25</v>
      </c>
      <c r="H21" t="s">
        <v>26</v>
      </c>
      <c r="I21" t="s">
        <v>26</v>
      </c>
      <c r="J21" t="s">
        <v>26</v>
      </c>
      <c r="K21" t="s">
        <v>26</v>
      </c>
      <c r="L21" t="s">
        <v>26</v>
      </c>
      <c r="M21" t="s">
        <v>26</v>
      </c>
      <c r="N21" t="s">
        <v>26</v>
      </c>
      <c r="O21" t="s">
        <v>26</v>
      </c>
      <c r="P21" t="s">
        <v>26</v>
      </c>
      <c r="Q21" t="s">
        <v>26</v>
      </c>
      <c r="R21" t="s">
        <v>26</v>
      </c>
      <c r="S21" t="s">
        <v>26</v>
      </c>
    </row>
    <row r="22" spans="1:19" x14ac:dyDescent="0.35">
      <c r="A22" t="s">
        <v>51</v>
      </c>
      <c r="B22">
        <v>25</v>
      </c>
      <c r="C22" t="s">
        <v>210</v>
      </c>
      <c r="D22">
        <v>132</v>
      </c>
      <c r="E22" t="s">
        <v>211</v>
      </c>
      <c r="F22" t="s">
        <v>22</v>
      </c>
      <c r="G22" t="s">
        <v>23</v>
      </c>
      <c r="H22">
        <v>59</v>
      </c>
      <c r="I22" t="s">
        <v>178</v>
      </c>
      <c r="J22" t="s">
        <v>26</v>
      </c>
      <c r="K22">
        <v>2</v>
      </c>
      <c r="L22">
        <v>2</v>
      </c>
      <c r="M22" t="s">
        <v>25</v>
      </c>
      <c r="N22">
        <v>18</v>
      </c>
      <c r="O22" t="s">
        <v>30</v>
      </c>
      <c r="P22" t="s">
        <v>30</v>
      </c>
      <c r="Q22">
        <v>12</v>
      </c>
      <c r="R22">
        <v>82</v>
      </c>
      <c r="S22" t="s">
        <v>27</v>
      </c>
    </row>
    <row r="23" spans="1:19" x14ac:dyDescent="0.35">
      <c r="A23" t="s">
        <v>52</v>
      </c>
      <c r="B23">
        <v>26</v>
      </c>
      <c r="C23" t="s">
        <v>210</v>
      </c>
      <c r="D23">
        <v>132</v>
      </c>
      <c r="E23" t="s">
        <v>211</v>
      </c>
      <c r="F23" t="s">
        <v>22</v>
      </c>
      <c r="G23" t="s">
        <v>25</v>
      </c>
      <c r="H23" t="s">
        <v>26</v>
      </c>
      <c r="I23" t="s">
        <v>26</v>
      </c>
      <c r="J23" t="s">
        <v>26</v>
      </c>
      <c r="K23" t="s">
        <v>26</v>
      </c>
      <c r="L23" t="s">
        <v>26</v>
      </c>
      <c r="M23" t="s">
        <v>26</v>
      </c>
      <c r="N23" t="s">
        <v>26</v>
      </c>
      <c r="O23" t="s">
        <v>26</v>
      </c>
      <c r="P23" t="s">
        <v>26</v>
      </c>
      <c r="Q23" t="s">
        <v>26</v>
      </c>
      <c r="R23" t="s">
        <v>26</v>
      </c>
      <c r="S23" t="s">
        <v>26</v>
      </c>
    </row>
    <row r="24" spans="1:19" x14ac:dyDescent="0.35">
      <c r="A24" t="s">
        <v>53</v>
      </c>
      <c r="B24">
        <v>27</v>
      </c>
      <c r="C24" t="s">
        <v>210</v>
      </c>
      <c r="D24">
        <v>132</v>
      </c>
      <c r="E24" t="s">
        <v>211</v>
      </c>
      <c r="F24" t="s">
        <v>22</v>
      </c>
      <c r="G24" t="s">
        <v>25</v>
      </c>
      <c r="H24" t="s">
        <v>26</v>
      </c>
      <c r="I24" t="s">
        <v>26</v>
      </c>
      <c r="J24" t="s">
        <v>26</v>
      </c>
      <c r="K24" t="s">
        <v>26</v>
      </c>
      <c r="L24" t="s">
        <v>26</v>
      </c>
      <c r="M24" t="s">
        <v>26</v>
      </c>
      <c r="N24" t="s">
        <v>26</v>
      </c>
      <c r="O24" t="s">
        <v>26</v>
      </c>
      <c r="P24" t="s">
        <v>26</v>
      </c>
      <c r="Q24" t="s">
        <v>26</v>
      </c>
      <c r="R24" t="s">
        <v>26</v>
      </c>
      <c r="S24" t="s">
        <v>26</v>
      </c>
    </row>
    <row r="25" spans="1:19" x14ac:dyDescent="0.35">
      <c r="A25" t="s">
        <v>54</v>
      </c>
      <c r="B25">
        <v>28</v>
      </c>
      <c r="C25" t="s">
        <v>210</v>
      </c>
      <c r="D25">
        <v>132</v>
      </c>
      <c r="E25" t="s">
        <v>211</v>
      </c>
      <c r="F25" t="s">
        <v>22</v>
      </c>
      <c r="G25" t="s">
        <v>25</v>
      </c>
      <c r="H25" t="s">
        <v>26</v>
      </c>
      <c r="I25" t="s">
        <v>26</v>
      </c>
      <c r="J25" t="s">
        <v>26</v>
      </c>
      <c r="K25" t="s">
        <v>26</v>
      </c>
      <c r="L25" t="s">
        <v>26</v>
      </c>
      <c r="M25" t="s">
        <v>26</v>
      </c>
      <c r="N25" t="s">
        <v>26</v>
      </c>
      <c r="O25" t="s">
        <v>26</v>
      </c>
      <c r="P25" t="s">
        <v>26</v>
      </c>
      <c r="Q25" t="s">
        <v>26</v>
      </c>
      <c r="R25" t="s">
        <v>26</v>
      </c>
      <c r="S25" t="s">
        <v>26</v>
      </c>
    </row>
    <row r="26" spans="1:19" x14ac:dyDescent="0.35">
      <c r="A26" t="s">
        <v>55</v>
      </c>
      <c r="B26">
        <v>29</v>
      </c>
      <c r="C26" t="s">
        <v>210</v>
      </c>
      <c r="D26">
        <v>132</v>
      </c>
      <c r="E26" t="s">
        <v>211</v>
      </c>
      <c r="F26" t="s">
        <v>22</v>
      </c>
      <c r="G26" t="s">
        <v>25</v>
      </c>
      <c r="H26" t="s">
        <v>26</v>
      </c>
      <c r="I26" t="s">
        <v>26</v>
      </c>
      <c r="J26" t="s">
        <v>26</v>
      </c>
      <c r="K26" t="s">
        <v>26</v>
      </c>
      <c r="L26" t="s">
        <v>26</v>
      </c>
      <c r="M26" t="s">
        <v>26</v>
      </c>
      <c r="N26" t="s">
        <v>26</v>
      </c>
      <c r="O26" t="s">
        <v>26</v>
      </c>
      <c r="P26" t="s">
        <v>26</v>
      </c>
      <c r="Q26" t="s">
        <v>26</v>
      </c>
      <c r="R26" t="s">
        <v>26</v>
      </c>
      <c r="S26" t="s">
        <v>26</v>
      </c>
    </row>
    <row r="27" spans="1:19" x14ac:dyDescent="0.35">
      <c r="A27" t="s">
        <v>38</v>
      </c>
      <c r="B27">
        <v>11</v>
      </c>
      <c r="C27" t="s">
        <v>210</v>
      </c>
      <c r="D27">
        <v>132</v>
      </c>
      <c r="E27" t="s">
        <v>211</v>
      </c>
      <c r="F27" t="s">
        <v>22</v>
      </c>
      <c r="G27" t="s">
        <v>25</v>
      </c>
      <c r="H27" t="s">
        <v>26</v>
      </c>
      <c r="I27" t="s">
        <v>26</v>
      </c>
      <c r="J27" t="s">
        <v>26</v>
      </c>
      <c r="K27" t="s">
        <v>26</v>
      </c>
      <c r="L27" t="s">
        <v>26</v>
      </c>
      <c r="M27" t="s">
        <v>26</v>
      </c>
      <c r="N27" t="s">
        <v>26</v>
      </c>
      <c r="O27" t="s">
        <v>26</v>
      </c>
      <c r="P27" t="s">
        <v>26</v>
      </c>
      <c r="Q27" t="s">
        <v>26</v>
      </c>
      <c r="R27" t="s">
        <v>26</v>
      </c>
      <c r="S27" t="s">
        <v>26</v>
      </c>
    </row>
    <row r="28" spans="1:19" x14ac:dyDescent="0.35">
      <c r="A28" t="s">
        <v>56</v>
      </c>
      <c r="B28">
        <v>30</v>
      </c>
      <c r="C28" t="s">
        <v>210</v>
      </c>
      <c r="D28">
        <v>132</v>
      </c>
      <c r="E28" t="s">
        <v>211</v>
      </c>
      <c r="F28" t="s">
        <v>22</v>
      </c>
      <c r="G28" t="s">
        <v>25</v>
      </c>
      <c r="H28" t="s">
        <v>26</v>
      </c>
      <c r="I28" t="s">
        <v>26</v>
      </c>
      <c r="J28" t="s">
        <v>26</v>
      </c>
      <c r="K28" t="s">
        <v>26</v>
      </c>
      <c r="L28" t="s">
        <v>26</v>
      </c>
      <c r="M28" t="s">
        <v>26</v>
      </c>
      <c r="N28" t="s">
        <v>26</v>
      </c>
      <c r="O28" t="s">
        <v>26</v>
      </c>
      <c r="P28" t="s">
        <v>26</v>
      </c>
      <c r="Q28" t="s">
        <v>26</v>
      </c>
      <c r="R28" t="s">
        <v>26</v>
      </c>
      <c r="S28" t="s">
        <v>26</v>
      </c>
    </row>
    <row r="29" spans="1:19" x14ac:dyDescent="0.35">
      <c r="A29" t="s">
        <v>57</v>
      </c>
      <c r="B29">
        <v>31</v>
      </c>
      <c r="C29" t="s">
        <v>210</v>
      </c>
      <c r="D29">
        <v>132</v>
      </c>
      <c r="E29" t="s">
        <v>211</v>
      </c>
      <c r="F29" t="s">
        <v>22</v>
      </c>
      <c r="G29" t="s">
        <v>25</v>
      </c>
      <c r="H29" t="s">
        <v>26</v>
      </c>
      <c r="I29" t="s">
        <v>26</v>
      </c>
      <c r="J29" t="s">
        <v>26</v>
      </c>
      <c r="K29" t="s">
        <v>26</v>
      </c>
      <c r="L29" t="s">
        <v>26</v>
      </c>
      <c r="M29" t="s">
        <v>26</v>
      </c>
      <c r="N29" t="s">
        <v>26</v>
      </c>
      <c r="O29" t="s">
        <v>26</v>
      </c>
      <c r="P29" t="s">
        <v>26</v>
      </c>
      <c r="Q29" t="s">
        <v>26</v>
      </c>
      <c r="R29" t="s">
        <v>26</v>
      </c>
      <c r="S29" t="s">
        <v>26</v>
      </c>
    </row>
    <row r="30" spans="1:19" x14ac:dyDescent="0.35">
      <c r="A30" t="s">
        <v>58</v>
      </c>
      <c r="B30">
        <v>32</v>
      </c>
      <c r="C30" t="s">
        <v>210</v>
      </c>
      <c r="D30">
        <v>132</v>
      </c>
      <c r="E30" t="s">
        <v>211</v>
      </c>
      <c r="F30" t="s">
        <v>22</v>
      </c>
      <c r="G30" t="s">
        <v>23</v>
      </c>
      <c r="H30">
        <v>100</v>
      </c>
      <c r="I30" t="s">
        <v>178</v>
      </c>
      <c r="J30" t="s">
        <v>26</v>
      </c>
      <c r="K30">
        <v>2</v>
      </c>
      <c r="L30">
        <v>3</v>
      </c>
      <c r="M30" t="s">
        <v>30</v>
      </c>
      <c r="N30">
        <v>18</v>
      </c>
      <c r="O30" t="s">
        <v>30</v>
      </c>
      <c r="P30" t="s">
        <v>25</v>
      </c>
      <c r="Q30">
        <v>28</v>
      </c>
      <c r="R30">
        <f>2*300</f>
        <v>600</v>
      </c>
      <c r="S30" t="s">
        <v>25</v>
      </c>
    </row>
    <row r="31" spans="1:19" x14ac:dyDescent="0.35">
      <c r="A31" t="s">
        <v>59</v>
      </c>
      <c r="B31">
        <v>33</v>
      </c>
      <c r="C31" t="s">
        <v>210</v>
      </c>
      <c r="D31">
        <v>132</v>
      </c>
      <c r="E31" t="s">
        <v>211</v>
      </c>
      <c r="F31" t="s">
        <v>22</v>
      </c>
      <c r="G31" t="s">
        <v>23</v>
      </c>
      <c r="H31">
        <v>100</v>
      </c>
      <c r="I31" t="s">
        <v>178</v>
      </c>
      <c r="J31" t="s">
        <v>26</v>
      </c>
      <c r="K31">
        <v>2</v>
      </c>
      <c r="L31">
        <v>1</v>
      </c>
      <c r="M31" t="s">
        <v>25</v>
      </c>
      <c r="N31" t="s">
        <v>26</v>
      </c>
      <c r="O31" t="s">
        <v>25</v>
      </c>
      <c r="P31" t="s">
        <v>25</v>
      </c>
      <c r="Q31">
        <v>8</v>
      </c>
      <c r="R31">
        <v>100</v>
      </c>
      <c r="S31" t="s">
        <v>25</v>
      </c>
    </row>
    <row r="32" spans="1:19" x14ac:dyDescent="0.35">
      <c r="A32" t="s">
        <v>60</v>
      </c>
      <c r="B32">
        <v>34</v>
      </c>
      <c r="C32" t="s">
        <v>210</v>
      </c>
      <c r="D32">
        <v>132</v>
      </c>
      <c r="E32" t="s">
        <v>211</v>
      </c>
      <c r="F32" t="s">
        <v>22</v>
      </c>
      <c r="G32" t="s">
        <v>271</v>
      </c>
      <c r="H32">
        <v>25</v>
      </c>
      <c r="I32" t="s">
        <v>178</v>
      </c>
      <c r="J32" t="s">
        <v>26</v>
      </c>
      <c r="K32">
        <v>2</v>
      </c>
      <c r="L32">
        <v>1</v>
      </c>
      <c r="M32" t="s">
        <v>25</v>
      </c>
      <c r="N32" t="s">
        <v>26</v>
      </c>
      <c r="O32" t="s">
        <v>25</v>
      </c>
      <c r="P32" t="s">
        <v>25</v>
      </c>
      <c r="Q32">
        <v>24</v>
      </c>
      <c r="R32">
        <f>2*15</f>
        <v>30</v>
      </c>
      <c r="S32" t="s">
        <v>27</v>
      </c>
    </row>
    <row r="33" spans="1:19" x14ac:dyDescent="0.35">
      <c r="A33" t="s">
        <v>61</v>
      </c>
      <c r="B33">
        <v>35</v>
      </c>
      <c r="C33" t="s">
        <v>210</v>
      </c>
      <c r="D33">
        <v>132</v>
      </c>
      <c r="E33" t="s">
        <v>211</v>
      </c>
      <c r="F33" t="s">
        <v>22</v>
      </c>
      <c r="G33" t="s">
        <v>25</v>
      </c>
      <c r="H33" t="s">
        <v>26</v>
      </c>
      <c r="I33" t="s">
        <v>26</v>
      </c>
      <c r="J33" t="s">
        <v>26</v>
      </c>
      <c r="K33" t="s">
        <v>26</v>
      </c>
      <c r="L33" t="s">
        <v>26</v>
      </c>
      <c r="M33" t="s">
        <v>26</v>
      </c>
      <c r="N33" t="s">
        <v>26</v>
      </c>
      <c r="O33" t="s">
        <v>26</v>
      </c>
      <c r="P33" t="s">
        <v>26</v>
      </c>
      <c r="Q33" t="s">
        <v>26</v>
      </c>
      <c r="R33" t="s">
        <v>26</v>
      </c>
      <c r="S33" t="s">
        <v>26</v>
      </c>
    </row>
    <row r="34" spans="1:19" x14ac:dyDescent="0.35">
      <c r="A34" t="s">
        <v>62</v>
      </c>
      <c r="B34">
        <v>36</v>
      </c>
      <c r="C34" t="s">
        <v>210</v>
      </c>
      <c r="D34">
        <v>132</v>
      </c>
      <c r="E34" t="s">
        <v>211</v>
      </c>
      <c r="F34" t="s">
        <v>22</v>
      </c>
      <c r="G34" t="s">
        <v>23</v>
      </c>
      <c r="H34">
        <v>108</v>
      </c>
      <c r="I34" t="s">
        <v>178</v>
      </c>
      <c r="J34" t="s">
        <v>26</v>
      </c>
      <c r="K34">
        <v>2</v>
      </c>
      <c r="L34">
        <v>2</v>
      </c>
      <c r="M34" t="s">
        <v>25</v>
      </c>
      <c r="N34">
        <v>18</v>
      </c>
      <c r="O34" t="s">
        <v>30</v>
      </c>
      <c r="P34" t="s">
        <v>25</v>
      </c>
      <c r="Q34">
        <v>12</v>
      </c>
      <c r="R34">
        <v>67</v>
      </c>
      <c r="S34" t="s">
        <v>25</v>
      </c>
    </row>
    <row r="35" spans="1:19" x14ac:dyDescent="0.35">
      <c r="A35" t="s">
        <v>63</v>
      </c>
      <c r="B35">
        <v>37</v>
      </c>
      <c r="C35" t="s">
        <v>210</v>
      </c>
      <c r="D35">
        <v>132</v>
      </c>
      <c r="E35" t="s">
        <v>211</v>
      </c>
      <c r="F35" t="s">
        <v>22</v>
      </c>
      <c r="G35" t="s">
        <v>23</v>
      </c>
      <c r="H35">
        <v>300</v>
      </c>
      <c r="I35" t="s">
        <v>178</v>
      </c>
      <c r="J35" t="s">
        <v>26</v>
      </c>
      <c r="K35">
        <v>2</v>
      </c>
      <c r="L35">
        <v>1</v>
      </c>
      <c r="M35" t="s">
        <v>25</v>
      </c>
      <c r="N35">
        <v>18</v>
      </c>
      <c r="O35" t="s">
        <v>30</v>
      </c>
      <c r="P35" t="s">
        <v>25</v>
      </c>
      <c r="Q35">
        <v>16</v>
      </c>
      <c r="R35">
        <f>2*150</f>
        <v>300</v>
      </c>
      <c r="S35" t="s">
        <v>27</v>
      </c>
    </row>
    <row r="36" spans="1:19" x14ac:dyDescent="0.35">
      <c r="A36" t="s">
        <v>64</v>
      </c>
      <c r="B36">
        <v>38</v>
      </c>
      <c r="C36" t="s">
        <v>210</v>
      </c>
      <c r="D36">
        <v>132</v>
      </c>
      <c r="E36" t="s">
        <v>211</v>
      </c>
      <c r="F36" t="s">
        <v>22</v>
      </c>
      <c r="G36" t="s">
        <v>25</v>
      </c>
      <c r="H36" t="s">
        <v>26</v>
      </c>
      <c r="I36" t="s">
        <v>26</v>
      </c>
      <c r="J36" t="s">
        <v>26</v>
      </c>
      <c r="K36" t="s">
        <v>26</v>
      </c>
      <c r="L36" t="s">
        <v>26</v>
      </c>
      <c r="M36" t="s">
        <v>26</v>
      </c>
      <c r="N36" t="s">
        <v>26</v>
      </c>
      <c r="O36" t="s">
        <v>26</v>
      </c>
      <c r="P36" t="s">
        <v>26</v>
      </c>
      <c r="Q36" t="s">
        <v>26</v>
      </c>
      <c r="R36" t="s">
        <v>26</v>
      </c>
      <c r="S36" t="s">
        <v>26</v>
      </c>
    </row>
    <row r="37" spans="1:19" x14ac:dyDescent="0.35">
      <c r="A37" t="s">
        <v>65</v>
      </c>
      <c r="B37">
        <v>39</v>
      </c>
      <c r="C37" t="s">
        <v>210</v>
      </c>
      <c r="D37">
        <v>132</v>
      </c>
      <c r="E37" t="s">
        <v>211</v>
      </c>
      <c r="F37" t="s">
        <v>22</v>
      </c>
      <c r="G37" t="s">
        <v>23</v>
      </c>
      <c r="H37">
        <v>53.5</v>
      </c>
      <c r="I37" t="s">
        <v>178</v>
      </c>
      <c r="J37" t="s">
        <v>26</v>
      </c>
      <c r="K37">
        <v>2</v>
      </c>
      <c r="L37">
        <v>2</v>
      </c>
      <c r="M37" t="s">
        <v>25</v>
      </c>
      <c r="N37">
        <v>18</v>
      </c>
      <c r="O37" t="s">
        <v>30</v>
      </c>
      <c r="P37" t="s">
        <v>25</v>
      </c>
      <c r="Q37">
        <v>0</v>
      </c>
      <c r="R37">
        <v>100</v>
      </c>
      <c r="S37" t="s">
        <v>27</v>
      </c>
    </row>
    <row r="38" spans="1:19" x14ac:dyDescent="0.35">
      <c r="A38" t="s">
        <v>66</v>
      </c>
      <c r="B38">
        <v>40</v>
      </c>
      <c r="C38" t="s">
        <v>210</v>
      </c>
      <c r="D38">
        <v>132</v>
      </c>
      <c r="E38" t="s">
        <v>211</v>
      </c>
      <c r="F38" t="s">
        <v>22</v>
      </c>
      <c r="G38" t="s">
        <v>25</v>
      </c>
      <c r="H38" t="s">
        <v>26</v>
      </c>
      <c r="I38" t="s">
        <v>26</v>
      </c>
      <c r="J38" t="s">
        <v>26</v>
      </c>
      <c r="K38" t="s">
        <v>26</v>
      </c>
      <c r="L38" t="s">
        <v>26</v>
      </c>
      <c r="M38" t="s">
        <v>26</v>
      </c>
      <c r="N38" t="s">
        <v>26</v>
      </c>
      <c r="O38" t="s">
        <v>26</v>
      </c>
      <c r="P38" t="s">
        <v>26</v>
      </c>
      <c r="Q38" t="s">
        <v>26</v>
      </c>
      <c r="R38" t="s">
        <v>26</v>
      </c>
      <c r="S38" t="s">
        <v>26</v>
      </c>
    </row>
    <row r="39" spans="1:19" x14ac:dyDescent="0.35">
      <c r="A39" t="s">
        <v>67</v>
      </c>
      <c r="B39">
        <v>41</v>
      </c>
      <c r="C39" t="s">
        <v>210</v>
      </c>
      <c r="D39">
        <v>132</v>
      </c>
      <c r="E39" t="s">
        <v>211</v>
      </c>
      <c r="F39" t="s">
        <v>22</v>
      </c>
      <c r="G39" t="s">
        <v>25</v>
      </c>
      <c r="H39" t="s">
        <v>26</v>
      </c>
      <c r="I39" t="s">
        <v>26</v>
      </c>
      <c r="J39" t="s">
        <v>26</v>
      </c>
      <c r="K39" t="s">
        <v>26</v>
      </c>
      <c r="L39" t="s">
        <v>26</v>
      </c>
      <c r="M39" t="s">
        <v>26</v>
      </c>
      <c r="N39" t="s">
        <v>26</v>
      </c>
      <c r="O39" t="s">
        <v>26</v>
      </c>
      <c r="P39" t="s">
        <v>26</v>
      </c>
      <c r="Q39" t="s">
        <v>26</v>
      </c>
      <c r="R39" t="s">
        <v>26</v>
      </c>
      <c r="S39" t="s">
        <v>26</v>
      </c>
    </row>
    <row r="40" spans="1:19" x14ac:dyDescent="0.35">
      <c r="A40" t="s">
        <v>68</v>
      </c>
      <c r="B40">
        <v>42</v>
      </c>
      <c r="C40" t="s">
        <v>210</v>
      </c>
      <c r="D40">
        <v>132</v>
      </c>
      <c r="E40" t="s">
        <v>211</v>
      </c>
      <c r="F40" t="s">
        <v>22</v>
      </c>
      <c r="G40" t="s">
        <v>25</v>
      </c>
      <c r="H40" t="s">
        <v>26</v>
      </c>
      <c r="I40" t="s">
        <v>26</v>
      </c>
      <c r="J40" t="s">
        <v>26</v>
      </c>
      <c r="K40" t="s">
        <v>26</v>
      </c>
      <c r="L40" t="s">
        <v>26</v>
      </c>
      <c r="M40" t="s">
        <v>26</v>
      </c>
      <c r="N40" t="s">
        <v>26</v>
      </c>
      <c r="O40" t="s">
        <v>26</v>
      </c>
      <c r="P40" t="s">
        <v>26</v>
      </c>
      <c r="Q40" t="s">
        <v>26</v>
      </c>
      <c r="R40" t="s">
        <v>26</v>
      </c>
      <c r="S40" t="s">
        <v>26</v>
      </c>
    </row>
    <row r="41" spans="1:19" x14ac:dyDescent="0.35">
      <c r="A41" t="s">
        <v>69</v>
      </c>
      <c r="B41">
        <v>44</v>
      </c>
      <c r="C41" t="s">
        <v>210</v>
      </c>
      <c r="D41">
        <v>132</v>
      </c>
      <c r="E41" t="s">
        <v>211</v>
      </c>
      <c r="F41" t="s">
        <v>22</v>
      </c>
      <c r="G41" t="s">
        <v>23</v>
      </c>
      <c r="H41">
        <v>30</v>
      </c>
      <c r="I41" t="s">
        <v>178</v>
      </c>
      <c r="J41" t="s">
        <v>26</v>
      </c>
      <c r="K41">
        <v>2</v>
      </c>
      <c r="L41">
        <v>1</v>
      </c>
      <c r="M41" t="s">
        <v>25</v>
      </c>
      <c r="N41">
        <v>18</v>
      </c>
      <c r="O41" t="s">
        <v>30</v>
      </c>
      <c r="P41" t="s">
        <v>25</v>
      </c>
      <c r="Q41">
        <v>12</v>
      </c>
      <c r="R41">
        <v>30</v>
      </c>
      <c r="S41" t="s">
        <v>27</v>
      </c>
    </row>
    <row r="42" spans="1:19" x14ac:dyDescent="0.35">
      <c r="A42" t="s">
        <v>70</v>
      </c>
      <c r="B42">
        <v>45</v>
      </c>
      <c r="C42" t="s">
        <v>210</v>
      </c>
      <c r="D42">
        <v>132</v>
      </c>
      <c r="E42" t="s">
        <v>211</v>
      </c>
      <c r="F42" t="s">
        <v>22</v>
      </c>
      <c r="G42" t="s">
        <v>23</v>
      </c>
      <c r="H42">
        <v>100</v>
      </c>
      <c r="I42" t="s">
        <v>178</v>
      </c>
      <c r="J42" t="s">
        <v>26</v>
      </c>
      <c r="K42">
        <v>2</v>
      </c>
      <c r="L42">
        <v>2</v>
      </c>
      <c r="M42" t="s">
        <v>25</v>
      </c>
      <c r="Q42">
        <v>8</v>
      </c>
      <c r="R42">
        <f>2*200</f>
        <v>400</v>
      </c>
      <c r="S42" t="s">
        <v>25</v>
      </c>
    </row>
    <row r="43" spans="1:19" x14ac:dyDescent="0.35">
      <c r="A43" t="s">
        <v>71</v>
      </c>
      <c r="B43">
        <v>46</v>
      </c>
      <c r="C43" t="s">
        <v>210</v>
      </c>
      <c r="D43">
        <v>132</v>
      </c>
      <c r="E43" t="s">
        <v>211</v>
      </c>
      <c r="F43" t="s">
        <v>22</v>
      </c>
      <c r="G43" t="s">
        <v>25</v>
      </c>
      <c r="H43" t="s">
        <v>26</v>
      </c>
      <c r="I43" t="s">
        <v>26</v>
      </c>
      <c r="J43" t="s">
        <v>26</v>
      </c>
      <c r="K43" t="s">
        <v>26</v>
      </c>
      <c r="L43" t="s">
        <v>26</v>
      </c>
      <c r="M43" t="s">
        <v>26</v>
      </c>
      <c r="N43" t="s">
        <v>26</v>
      </c>
      <c r="O43" t="s">
        <v>26</v>
      </c>
      <c r="P43" t="s">
        <v>26</v>
      </c>
      <c r="Q43" t="s">
        <v>26</v>
      </c>
      <c r="R43" t="s">
        <v>26</v>
      </c>
      <c r="S43" t="s">
        <v>26</v>
      </c>
    </row>
    <row r="44" spans="1:19" x14ac:dyDescent="0.35">
      <c r="A44" t="s">
        <v>72</v>
      </c>
      <c r="B44">
        <v>47</v>
      </c>
      <c r="C44" t="s">
        <v>210</v>
      </c>
      <c r="D44">
        <v>132</v>
      </c>
      <c r="E44" t="s">
        <v>211</v>
      </c>
      <c r="F44" t="s">
        <v>22</v>
      </c>
      <c r="G44" t="s">
        <v>23</v>
      </c>
      <c r="H44">
        <v>270</v>
      </c>
      <c r="I44" t="s">
        <v>178</v>
      </c>
      <c r="J44" t="s">
        <v>26</v>
      </c>
      <c r="K44">
        <v>2</v>
      </c>
      <c r="L44">
        <v>4</v>
      </c>
      <c r="M44" t="s">
        <v>25</v>
      </c>
      <c r="N44">
        <v>18</v>
      </c>
      <c r="O44" t="s">
        <v>30</v>
      </c>
      <c r="P44" t="s">
        <v>25</v>
      </c>
      <c r="Q44">
        <v>9</v>
      </c>
      <c r="R44">
        <v>85</v>
      </c>
      <c r="S44" t="s">
        <v>31</v>
      </c>
    </row>
    <row r="45" spans="1:19" x14ac:dyDescent="0.35">
      <c r="A45" t="s">
        <v>73</v>
      </c>
      <c r="B45">
        <v>48</v>
      </c>
      <c r="C45" t="s">
        <v>210</v>
      </c>
      <c r="D45">
        <v>132</v>
      </c>
      <c r="E45" t="s">
        <v>211</v>
      </c>
      <c r="F45" t="s">
        <v>22</v>
      </c>
      <c r="G45" t="s">
        <v>25</v>
      </c>
      <c r="H45" t="s">
        <v>26</v>
      </c>
      <c r="I45" t="s">
        <v>26</v>
      </c>
      <c r="J45" t="s">
        <v>26</v>
      </c>
      <c r="K45" t="s">
        <v>26</v>
      </c>
      <c r="L45" t="s">
        <v>26</v>
      </c>
      <c r="M45" t="s">
        <v>26</v>
      </c>
      <c r="N45" t="s">
        <v>26</v>
      </c>
      <c r="O45" t="s">
        <v>26</v>
      </c>
      <c r="P45" t="s">
        <v>26</v>
      </c>
      <c r="Q45" t="s">
        <v>26</v>
      </c>
      <c r="R45" t="s">
        <v>26</v>
      </c>
      <c r="S45" t="s">
        <v>26</v>
      </c>
    </row>
    <row r="46" spans="1:19" x14ac:dyDescent="0.35">
      <c r="A46" t="s">
        <v>74</v>
      </c>
      <c r="B46">
        <v>49</v>
      </c>
      <c r="C46" t="s">
        <v>210</v>
      </c>
      <c r="D46">
        <v>132</v>
      </c>
      <c r="E46" t="s">
        <v>211</v>
      </c>
      <c r="F46" t="s">
        <v>22</v>
      </c>
      <c r="G46" t="s">
        <v>25</v>
      </c>
      <c r="H46" t="s">
        <v>26</v>
      </c>
      <c r="I46" t="s">
        <v>26</v>
      </c>
      <c r="J46" t="s">
        <v>26</v>
      </c>
      <c r="K46" t="s">
        <v>26</v>
      </c>
      <c r="L46" t="s">
        <v>26</v>
      </c>
      <c r="M46" t="s">
        <v>26</v>
      </c>
      <c r="N46" t="s">
        <v>26</v>
      </c>
      <c r="O46" t="s">
        <v>26</v>
      </c>
      <c r="P46" t="s">
        <v>26</v>
      </c>
      <c r="Q46" t="s">
        <v>26</v>
      </c>
      <c r="R46" t="s">
        <v>26</v>
      </c>
      <c r="S46" t="s">
        <v>26</v>
      </c>
    </row>
    <row r="47" spans="1:19" x14ac:dyDescent="0.35">
      <c r="A47" t="s">
        <v>75</v>
      </c>
      <c r="B47">
        <v>50</v>
      </c>
      <c r="C47" t="s">
        <v>210</v>
      </c>
      <c r="D47">
        <v>132</v>
      </c>
      <c r="E47" t="s">
        <v>211</v>
      </c>
      <c r="F47" t="s">
        <v>22</v>
      </c>
      <c r="G47" t="s">
        <v>23</v>
      </c>
      <c r="H47">
        <v>100</v>
      </c>
      <c r="I47" t="s">
        <v>178</v>
      </c>
      <c r="J47" t="s">
        <v>26</v>
      </c>
      <c r="K47">
        <v>2</v>
      </c>
      <c r="L47">
        <v>1</v>
      </c>
      <c r="M47" t="s">
        <v>25</v>
      </c>
      <c r="O47" t="s">
        <v>25</v>
      </c>
      <c r="P47" t="s">
        <v>25</v>
      </c>
      <c r="Q47">
        <v>10</v>
      </c>
      <c r="R47">
        <v>240</v>
      </c>
      <c r="S47" t="s">
        <v>27</v>
      </c>
    </row>
    <row r="48" spans="1:19" x14ac:dyDescent="0.35">
      <c r="A48" t="s">
        <v>76</v>
      </c>
      <c r="B48">
        <v>51</v>
      </c>
      <c r="C48" t="s">
        <v>210</v>
      </c>
      <c r="D48">
        <v>132</v>
      </c>
      <c r="E48" t="s">
        <v>211</v>
      </c>
      <c r="F48" t="s">
        <v>22</v>
      </c>
      <c r="G48" t="s">
        <v>23</v>
      </c>
      <c r="H48">
        <v>100</v>
      </c>
      <c r="I48" t="s">
        <v>178</v>
      </c>
      <c r="J48" t="s">
        <v>26</v>
      </c>
      <c r="K48">
        <v>2</v>
      </c>
      <c r="L48">
        <v>2</v>
      </c>
      <c r="M48" t="s">
        <v>25</v>
      </c>
      <c r="N48">
        <v>18</v>
      </c>
      <c r="O48" t="s">
        <v>25</v>
      </c>
      <c r="P48" t="s">
        <v>25</v>
      </c>
      <c r="Q48">
        <v>0</v>
      </c>
      <c r="R48">
        <v>100</v>
      </c>
      <c r="S48" t="s">
        <v>31</v>
      </c>
    </row>
    <row r="49" spans="1:19" x14ac:dyDescent="0.35">
      <c r="A49" t="s">
        <v>77</v>
      </c>
      <c r="B49">
        <v>53</v>
      </c>
      <c r="C49" t="s">
        <v>210</v>
      </c>
      <c r="D49">
        <v>132</v>
      </c>
      <c r="E49" t="s">
        <v>211</v>
      </c>
      <c r="F49" t="s">
        <v>22</v>
      </c>
      <c r="G49" t="s">
        <v>23</v>
      </c>
      <c r="H49">
        <v>100</v>
      </c>
      <c r="I49" t="s">
        <v>178</v>
      </c>
      <c r="J49" t="s">
        <v>26</v>
      </c>
      <c r="K49">
        <v>2</v>
      </c>
      <c r="L49">
        <v>4</v>
      </c>
      <c r="M49" t="s">
        <v>25</v>
      </c>
      <c r="N49">
        <v>18</v>
      </c>
      <c r="O49" t="s">
        <v>30</v>
      </c>
      <c r="P49" t="s">
        <v>25</v>
      </c>
      <c r="Q49">
        <v>20</v>
      </c>
      <c r="R49">
        <v>125</v>
      </c>
      <c r="S49" t="s">
        <v>27</v>
      </c>
    </row>
    <row r="50" spans="1:19" x14ac:dyDescent="0.35">
      <c r="A50" t="s">
        <v>79</v>
      </c>
      <c r="B50">
        <v>54</v>
      </c>
      <c r="C50" t="s">
        <v>210</v>
      </c>
      <c r="D50">
        <v>132</v>
      </c>
      <c r="E50" t="s">
        <v>211</v>
      </c>
      <c r="F50" t="s">
        <v>22</v>
      </c>
      <c r="G50" t="s">
        <v>25</v>
      </c>
      <c r="H50" t="s">
        <v>26</v>
      </c>
      <c r="I50" t="s">
        <v>26</v>
      </c>
      <c r="J50" t="s">
        <v>26</v>
      </c>
      <c r="K50" t="s">
        <v>26</v>
      </c>
      <c r="L50" t="s">
        <v>26</v>
      </c>
      <c r="M50" t="s">
        <v>26</v>
      </c>
      <c r="N50" t="s">
        <v>26</v>
      </c>
      <c r="O50" t="s">
        <v>26</v>
      </c>
      <c r="P50" t="s">
        <v>26</v>
      </c>
      <c r="Q50" t="s">
        <v>26</v>
      </c>
      <c r="R50" t="s">
        <v>26</v>
      </c>
      <c r="S50" t="s">
        <v>26</v>
      </c>
    </row>
    <row r="51" spans="1:19" x14ac:dyDescent="0.35">
      <c r="A51" t="s">
        <v>80</v>
      </c>
      <c r="B51">
        <v>55</v>
      </c>
      <c r="C51" t="s">
        <v>210</v>
      </c>
      <c r="D51">
        <v>132</v>
      </c>
      <c r="E51" t="s">
        <v>211</v>
      </c>
      <c r="F51" t="s">
        <v>22</v>
      </c>
      <c r="G51" t="s">
        <v>25</v>
      </c>
      <c r="H51" t="s">
        <v>26</v>
      </c>
      <c r="I51" t="s">
        <v>26</v>
      </c>
      <c r="J51" t="s">
        <v>26</v>
      </c>
      <c r="K51" t="s">
        <v>26</v>
      </c>
      <c r="L51" t="s">
        <v>26</v>
      </c>
      <c r="M51" t="s">
        <v>26</v>
      </c>
      <c r="N51" t="s">
        <v>26</v>
      </c>
      <c r="O51" t="s">
        <v>26</v>
      </c>
      <c r="P51" t="s">
        <v>26</v>
      </c>
      <c r="Q51" t="s">
        <v>26</v>
      </c>
      <c r="R51" t="s">
        <v>26</v>
      </c>
      <c r="S51" t="s">
        <v>26</v>
      </c>
    </row>
    <row r="52" spans="1:19" x14ac:dyDescent="0.35">
      <c r="A52" t="s">
        <v>81</v>
      </c>
      <c r="B52">
        <v>56</v>
      </c>
      <c r="C52" t="s">
        <v>210</v>
      </c>
      <c r="D52">
        <v>132</v>
      </c>
      <c r="E52" t="s">
        <v>211</v>
      </c>
      <c r="F52" t="s">
        <v>22</v>
      </c>
      <c r="G52" t="s">
        <v>25</v>
      </c>
      <c r="H52" t="s">
        <v>26</v>
      </c>
      <c r="I52" t="s">
        <v>26</v>
      </c>
      <c r="J52" t="s">
        <v>26</v>
      </c>
      <c r="K52" t="s">
        <v>26</v>
      </c>
      <c r="L52" t="s">
        <v>26</v>
      </c>
      <c r="M52" t="s">
        <v>26</v>
      </c>
      <c r="N52" t="s">
        <v>26</v>
      </c>
      <c r="O52" t="s">
        <v>26</v>
      </c>
      <c r="P52" t="s">
        <v>26</v>
      </c>
      <c r="Q52" t="s">
        <v>26</v>
      </c>
      <c r="R52" t="s">
        <v>26</v>
      </c>
      <c r="S52" t="s">
        <v>26</v>
      </c>
    </row>
  </sheetData>
  <phoneticPr fontId="1" type="noConversion"/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73F07B-9034-4304-AEA1-8B0950A8168E}">
  <dimension ref="A1:S52"/>
  <sheetViews>
    <sheetView topLeftCell="E1" workbookViewId="0">
      <selection activeCell="S14" sqref="S14"/>
    </sheetView>
  </sheetViews>
  <sheetFormatPr defaultColWidth="8.81640625" defaultRowHeight="14.5" x14ac:dyDescent="0.35"/>
  <cols>
    <col min="1" max="1" width="15.81640625" customWidth="1"/>
    <col min="2" max="2" width="8.81640625" bestFit="1" customWidth="1"/>
    <col min="3" max="4" width="14" customWidth="1"/>
    <col min="5" max="5" width="7.7265625" bestFit="1" customWidth="1"/>
    <col min="6" max="6" width="12.453125" customWidth="1"/>
    <col min="7" max="7" width="14" customWidth="1"/>
    <col min="8" max="8" width="13" customWidth="1"/>
    <col min="9" max="9" width="16.7265625" bestFit="1" customWidth="1"/>
    <col min="10" max="10" width="9.1796875"/>
    <col min="11" max="11" width="16.7265625" customWidth="1"/>
    <col min="18" max="18" width="14.453125" customWidth="1"/>
    <col min="19" max="19" width="13.81640625" customWidth="1"/>
  </cols>
  <sheetData>
    <row r="1" spans="1:19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9" x14ac:dyDescent="0.35">
      <c r="A2" t="s">
        <v>19</v>
      </c>
      <c r="B2">
        <v>1</v>
      </c>
      <c r="C2" t="s">
        <v>212</v>
      </c>
      <c r="D2">
        <v>133</v>
      </c>
      <c r="E2" t="s">
        <v>213</v>
      </c>
      <c r="F2" t="s">
        <v>22</v>
      </c>
      <c r="G2" t="s">
        <v>23</v>
      </c>
      <c r="H2">
        <v>500</v>
      </c>
      <c r="I2" t="s">
        <v>24</v>
      </c>
      <c r="J2" t="s">
        <v>26</v>
      </c>
      <c r="K2">
        <v>6</v>
      </c>
      <c r="L2">
        <v>1</v>
      </c>
      <c r="M2" t="s">
        <v>30</v>
      </c>
      <c r="N2">
        <v>19</v>
      </c>
      <c r="O2" t="s">
        <v>30</v>
      </c>
      <c r="P2" t="s">
        <v>30</v>
      </c>
      <c r="Q2">
        <v>28</v>
      </c>
      <c r="R2">
        <v>320</v>
      </c>
      <c r="S2" t="s">
        <v>31</v>
      </c>
    </row>
    <row r="3" spans="1:19" x14ac:dyDescent="0.35">
      <c r="A3" t="s">
        <v>28</v>
      </c>
      <c r="B3">
        <v>2</v>
      </c>
      <c r="C3" t="s">
        <v>212</v>
      </c>
      <c r="D3">
        <v>133</v>
      </c>
      <c r="E3" t="s">
        <v>213</v>
      </c>
      <c r="F3" t="s">
        <v>22</v>
      </c>
      <c r="G3" t="s">
        <v>23</v>
      </c>
      <c r="H3">
        <v>1300</v>
      </c>
      <c r="I3" t="s">
        <v>24</v>
      </c>
      <c r="J3" t="s">
        <v>26</v>
      </c>
      <c r="K3">
        <v>6</v>
      </c>
      <c r="L3">
        <v>4</v>
      </c>
      <c r="M3" t="s">
        <v>30</v>
      </c>
      <c r="N3" t="s">
        <v>26</v>
      </c>
      <c r="O3" t="s">
        <v>30</v>
      </c>
      <c r="P3" t="s">
        <v>25</v>
      </c>
      <c r="Q3">
        <v>36</v>
      </c>
      <c r="R3">
        <v>600</v>
      </c>
      <c r="S3" t="s">
        <v>27</v>
      </c>
    </row>
    <row r="4" spans="1:19" x14ac:dyDescent="0.35">
      <c r="A4" t="s">
        <v>32</v>
      </c>
      <c r="B4">
        <v>4</v>
      </c>
      <c r="C4" t="s">
        <v>212</v>
      </c>
      <c r="D4">
        <v>133</v>
      </c>
      <c r="E4" t="s">
        <v>213</v>
      </c>
      <c r="F4" t="s">
        <v>22</v>
      </c>
      <c r="G4" t="s">
        <v>23</v>
      </c>
      <c r="H4">
        <v>622</v>
      </c>
      <c r="I4" t="s">
        <v>24</v>
      </c>
      <c r="J4" t="s">
        <v>26</v>
      </c>
      <c r="K4">
        <v>6</v>
      </c>
      <c r="L4">
        <v>3</v>
      </c>
      <c r="M4" t="s">
        <v>30</v>
      </c>
      <c r="N4" t="s">
        <v>26</v>
      </c>
      <c r="O4" t="s">
        <v>30</v>
      </c>
      <c r="P4" t="s">
        <v>25</v>
      </c>
      <c r="Q4">
        <v>32</v>
      </c>
      <c r="R4">
        <v>450</v>
      </c>
      <c r="S4" t="s">
        <v>27</v>
      </c>
    </row>
    <row r="5" spans="1:19" x14ac:dyDescent="0.35">
      <c r="A5" t="s">
        <v>33</v>
      </c>
      <c r="B5">
        <v>5</v>
      </c>
      <c r="C5" t="s">
        <v>212</v>
      </c>
      <c r="D5">
        <v>133</v>
      </c>
      <c r="E5" t="s">
        <v>213</v>
      </c>
      <c r="F5" t="s">
        <v>22</v>
      </c>
      <c r="G5" t="s">
        <v>23</v>
      </c>
      <c r="H5">
        <v>410</v>
      </c>
      <c r="I5" t="s">
        <v>24</v>
      </c>
      <c r="J5" t="s">
        <v>26</v>
      </c>
      <c r="K5">
        <v>6</v>
      </c>
      <c r="L5">
        <v>3</v>
      </c>
      <c r="M5" t="s">
        <v>25</v>
      </c>
      <c r="N5">
        <v>21</v>
      </c>
      <c r="O5" t="s">
        <v>30</v>
      </c>
      <c r="P5" t="s">
        <v>30</v>
      </c>
      <c r="Q5">
        <v>24</v>
      </c>
      <c r="R5">
        <v>300</v>
      </c>
      <c r="S5" t="s">
        <v>27</v>
      </c>
    </row>
    <row r="6" spans="1:19" x14ac:dyDescent="0.35">
      <c r="A6" t="s">
        <v>34</v>
      </c>
      <c r="B6">
        <v>6</v>
      </c>
      <c r="C6" t="s">
        <v>212</v>
      </c>
      <c r="D6">
        <v>133</v>
      </c>
      <c r="E6" t="s">
        <v>213</v>
      </c>
      <c r="F6" t="s">
        <v>22</v>
      </c>
      <c r="G6" t="s">
        <v>23</v>
      </c>
      <c r="H6">
        <v>275</v>
      </c>
      <c r="I6" t="s">
        <v>24</v>
      </c>
      <c r="J6" t="s">
        <v>26</v>
      </c>
      <c r="K6">
        <v>6</v>
      </c>
      <c r="L6">
        <v>2</v>
      </c>
      <c r="M6" t="s">
        <v>30</v>
      </c>
      <c r="N6">
        <v>18</v>
      </c>
      <c r="O6" t="s">
        <v>25</v>
      </c>
      <c r="P6" t="s">
        <v>30</v>
      </c>
      <c r="Q6">
        <v>40</v>
      </c>
      <c r="R6">
        <v>451</v>
      </c>
      <c r="S6" t="s">
        <v>25</v>
      </c>
    </row>
    <row r="7" spans="1:19" x14ac:dyDescent="0.35">
      <c r="A7" t="s">
        <v>35</v>
      </c>
      <c r="B7">
        <v>8</v>
      </c>
      <c r="C7" t="s">
        <v>212</v>
      </c>
      <c r="D7">
        <v>133</v>
      </c>
      <c r="E7" t="s">
        <v>213</v>
      </c>
      <c r="F7" t="s">
        <v>22</v>
      </c>
      <c r="G7" t="s">
        <v>23</v>
      </c>
      <c r="H7">
        <v>200</v>
      </c>
      <c r="I7" t="s">
        <v>24</v>
      </c>
      <c r="J7" t="s">
        <v>26</v>
      </c>
      <c r="K7">
        <v>6</v>
      </c>
      <c r="L7">
        <v>2</v>
      </c>
      <c r="M7" t="s">
        <v>30</v>
      </c>
      <c r="N7">
        <v>21</v>
      </c>
      <c r="O7" t="s">
        <v>25</v>
      </c>
      <c r="P7" t="s">
        <v>25</v>
      </c>
      <c r="Q7">
        <v>24</v>
      </c>
      <c r="R7" t="s">
        <v>26</v>
      </c>
      <c r="S7" t="s">
        <v>27</v>
      </c>
    </row>
    <row r="8" spans="1:19" x14ac:dyDescent="0.35">
      <c r="A8" t="s">
        <v>36</v>
      </c>
      <c r="B8">
        <v>9</v>
      </c>
      <c r="C8" t="s">
        <v>212</v>
      </c>
      <c r="D8">
        <v>133</v>
      </c>
      <c r="E8" t="s">
        <v>213</v>
      </c>
      <c r="F8" t="s">
        <v>22</v>
      </c>
      <c r="G8" t="s">
        <v>23</v>
      </c>
      <c r="H8">
        <v>565</v>
      </c>
      <c r="I8" t="s">
        <v>24</v>
      </c>
      <c r="J8" t="s">
        <v>26</v>
      </c>
      <c r="K8">
        <v>6</v>
      </c>
      <c r="L8">
        <v>2</v>
      </c>
      <c r="M8" t="s">
        <v>30</v>
      </c>
      <c r="N8" t="s">
        <v>26</v>
      </c>
      <c r="O8" t="s">
        <v>25</v>
      </c>
      <c r="P8" t="s">
        <v>30</v>
      </c>
      <c r="Q8">
        <v>40</v>
      </c>
      <c r="R8">
        <f>2*380</f>
        <v>760</v>
      </c>
      <c r="S8" t="s">
        <v>27</v>
      </c>
    </row>
    <row r="9" spans="1:19" x14ac:dyDescent="0.35">
      <c r="A9" t="s">
        <v>37</v>
      </c>
      <c r="B9">
        <v>10</v>
      </c>
      <c r="C9" t="s">
        <v>212</v>
      </c>
      <c r="D9">
        <v>133</v>
      </c>
      <c r="E9" t="s">
        <v>213</v>
      </c>
      <c r="F9" t="s">
        <v>22</v>
      </c>
      <c r="G9" t="s">
        <v>23</v>
      </c>
      <c r="H9">
        <v>421</v>
      </c>
      <c r="I9" t="s">
        <v>24</v>
      </c>
      <c r="J9" t="s">
        <v>26</v>
      </c>
      <c r="K9">
        <v>6</v>
      </c>
      <c r="L9">
        <v>2</v>
      </c>
      <c r="M9" t="s">
        <v>30</v>
      </c>
      <c r="N9" t="s">
        <v>26</v>
      </c>
      <c r="O9" t="s">
        <v>25</v>
      </c>
      <c r="P9" t="s">
        <v>25</v>
      </c>
      <c r="Q9">
        <v>12</v>
      </c>
      <c r="R9">
        <v>306</v>
      </c>
      <c r="S9" t="s">
        <v>31</v>
      </c>
    </row>
    <row r="10" spans="1:19" x14ac:dyDescent="0.35">
      <c r="A10" t="s">
        <v>38</v>
      </c>
      <c r="B10">
        <v>11</v>
      </c>
      <c r="C10" t="s">
        <v>212</v>
      </c>
      <c r="D10">
        <v>133</v>
      </c>
      <c r="E10" t="s">
        <v>213</v>
      </c>
      <c r="F10" t="s">
        <v>22</v>
      </c>
      <c r="G10" t="s">
        <v>23</v>
      </c>
      <c r="H10">
        <v>433</v>
      </c>
      <c r="I10" t="s">
        <v>24</v>
      </c>
      <c r="J10" t="s">
        <v>26</v>
      </c>
      <c r="K10">
        <v>6</v>
      </c>
      <c r="L10">
        <v>2</v>
      </c>
      <c r="M10" t="s">
        <v>30</v>
      </c>
      <c r="N10">
        <v>18</v>
      </c>
      <c r="O10" t="s">
        <v>25</v>
      </c>
      <c r="P10" t="s">
        <v>30</v>
      </c>
      <c r="Q10">
        <v>36</v>
      </c>
      <c r="R10">
        <v>203</v>
      </c>
      <c r="S10" t="s">
        <v>27</v>
      </c>
    </row>
    <row r="11" spans="1:19" x14ac:dyDescent="0.35">
      <c r="A11" t="s">
        <v>39</v>
      </c>
      <c r="B11">
        <v>12</v>
      </c>
      <c r="C11" t="s">
        <v>212</v>
      </c>
      <c r="D11">
        <v>133</v>
      </c>
      <c r="E11" t="s">
        <v>213</v>
      </c>
      <c r="F11" t="s">
        <v>22</v>
      </c>
      <c r="G11" t="s">
        <v>23</v>
      </c>
      <c r="H11">
        <v>655</v>
      </c>
      <c r="I11" t="s">
        <v>24</v>
      </c>
      <c r="J11" t="s">
        <v>26</v>
      </c>
      <c r="K11">
        <v>6</v>
      </c>
      <c r="L11">
        <v>3</v>
      </c>
      <c r="M11" t="s">
        <v>30</v>
      </c>
      <c r="N11">
        <v>18</v>
      </c>
      <c r="O11" t="s">
        <v>30</v>
      </c>
      <c r="P11" t="s">
        <v>25</v>
      </c>
      <c r="Q11">
        <v>30</v>
      </c>
      <c r="R11">
        <v>305</v>
      </c>
      <c r="S11" t="s">
        <v>31</v>
      </c>
    </row>
    <row r="12" spans="1:19" x14ac:dyDescent="0.35">
      <c r="A12" t="s">
        <v>40</v>
      </c>
      <c r="B12">
        <v>13</v>
      </c>
      <c r="C12" t="s">
        <v>212</v>
      </c>
      <c r="D12">
        <v>133</v>
      </c>
      <c r="E12" t="s">
        <v>213</v>
      </c>
      <c r="F12" t="s">
        <v>22</v>
      </c>
      <c r="G12" t="s">
        <v>23</v>
      </c>
      <c r="H12">
        <v>300</v>
      </c>
      <c r="I12" t="s">
        <v>24</v>
      </c>
      <c r="J12" t="s">
        <v>26</v>
      </c>
      <c r="K12">
        <v>6</v>
      </c>
      <c r="L12">
        <v>3</v>
      </c>
      <c r="M12" t="s">
        <v>30</v>
      </c>
      <c r="N12">
        <v>18</v>
      </c>
      <c r="O12" t="s">
        <v>25</v>
      </c>
      <c r="P12" t="s">
        <v>25</v>
      </c>
      <c r="Q12">
        <v>36</v>
      </c>
      <c r="R12">
        <v>125</v>
      </c>
      <c r="S12" t="s">
        <v>27</v>
      </c>
    </row>
    <row r="13" spans="1:19" x14ac:dyDescent="0.35">
      <c r="A13" t="s">
        <v>41</v>
      </c>
      <c r="B13">
        <v>15</v>
      </c>
      <c r="C13" t="s">
        <v>212</v>
      </c>
      <c r="D13">
        <v>133</v>
      </c>
      <c r="E13" t="s">
        <v>213</v>
      </c>
      <c r="F13" t="s">
        <v>22</v>
      </c>
      <c r="G13" t="s">
        <v>23</v>
      </c>
      <c r="H13">
        <v>242</v>
      </c>
      <c r="I13" t="s">
        <v>24</v>
      </c>
      <c r="J13" t="s">
        <v>26</v>
      </c>
      <c r="K13">
        <v>6</v>
      </c>
      <c r="L13">
        <v>2</v>
      </c>
      <c r="M13" t="s">
        <v>30</v>
      </c>
      <c r="N13">
        <v>18</v>
      </c>
      <c r="O13" t="s">
        <v>25</v>
      </c>
      <c r="P13" t="s">
        <v>25</v>
      </c>
      <c r="Q13">
        <v>32</v>
      </c>
      <c r="R13">
        <v>270</v>
      </c>
      <c r="S13" t="s">
        <v>31</v>
      </c>
    </row>
    <row r="14" spans="1:19" x14ac:dyDescent="0.35">
      <c r="A14" t="s">
        <v>42</v>
      </c>
      <c r="B14">
        <v>16</v>
      </c>
      <c r="C14" t="s">
        <v>212</v>
      </c>
      <c r="D14">
        <v>133</v>
      </c>
      <c r="E14" t="s">
        <v>213</v>
      </c>
      <c r="F14" t="s">
        <v>22</v>
      </c>
      <c r="G14" t="s">
        <v>23</v>
      </c>
      <c r="H14">
        <v>260</v>
      </c>
      <c r="I14" t="s">
        <v>24</v>
      </c>
      <c r="J14" t="s">
        <v>26</v>
      </c>
      <c r="K14">
        <v>6</v>
      </c>
      <c r="L14">
        <v>3</v>
      </c>
      <c r="M14" t="s">
        <v>30</v>
      </c>
      <c r="N14">
        <v>21</v>
      </c>
      <c r="O14" t="s">
        <v>30</v>
      </c>
      <c r="P14" t="s">
        <v>25</v>
      </c>
      <c r="Q14">
        <v>12</v>
      </c>
      <c r="R14">
        <v>150</v>
      </c>
      <c r="S14" t="s">
        <v>27</v>
      </c>
    </row>
    <row r="15" spans="1:19" x14ac:dyDescent="0.35">
      <c r="A15" t="s">
        <v>43</v>
      </c>
      <c r="B15">
        <v>17</v>
      </c>
      <c r="C15" t="s">
        <v>212</v>
      </c>
      <c r="D15">
        <v>133</v>
      </c>
      <c r="E15" t="s">
        <v>213</v>
      </c>
      <c r="F15" t="s">
        <v>22</v>
      </c>
      <c r="G15" t="s">
        <v>23</v>
      </c>
      <c r="H15">
        <v>500</v>
      </c>
      <c r="I15" t="s">
        <v>24</v>
      </c>
      <c r="J15" t="s">
        <v>26</v>
      </c>
      <c r="K15">
        <v>6</v>
      </c>
      <c r="L15">
        <v>2</v>
      </c>
      <c r="M15" t="s">
        <v>25</v>
      </c>
      <c r="N15" t="s">
        <v>26</v>
      </c>
      <c r="O15" t="s">
        <v>25</v>
      </c>
      <c r="P15" t="s">
        <v>30</v>
      </c>
      <c r="Q15">
        <v>30</v>
      </c>
      <c r="R15">
        <f>2*200</f>
        <v>400</v>
      </c>
      <c r="S15" t="s">
        <v>27</v>
      </c>
    </row>
    <row r="16" spans="1:19" x14ac:dyDescent="0.35">
      <c r="A16" t="s">
        <v>44</v>
      </c>
      <c r="B16">
        <v>18</v>
      </c>
      <c r="C16" t="s">
        <v>212</v>
      </c>
      <c r="D16">
        <v>133</v>
      </c>
      <c r="E16" t="s">
        <v>213</v>
      </c>
      <c r="F16" t="s">
        <v>22</v>
      </c>
      <c r="G16" t="s">
        <v>23</v>
      </c>
      <c r="H16">
        <v>200</v>
      </c>
      <c r="I16" t="s">
        <v>24</v>
      </c>
      <c r="J16" t="s">
        <v>26</v>
      </c>
      <c r="K16">
        <v>6</v>
      </c>
      <c r="L16">
        <v>3</v>
      </c>
      <c r="M16" t="s">
        <v>30</v>
      </c>
      <c r="N16" t="s">
        <v>26</v>
      </c>
      <c r="O16" t="s">
        <v>25</v>
      </c>
      <c r="P16" t="s">
        <v>25</v>
      </c>
      <c r="Q16">
        <v>20</v>
      </c>
      <c r="R16">
        <v>134</v>
      </c>
      <c r="S16" t="s">
        <v>27</v>
      </c>
    </row>
    <row r="17" spans="1:19" x14ac:dyDescent="0.35">
      <c r="A17" t="s">
        <v>45</v>
      </c>
      <c r="B17">
        <v>19</v>
      </c>
      <c r="C17" t="s">
        <v>212</v>
      </c>
      <c r="D17">
        <v>133</v>
      </c>
      <c r="E17" t="s">
        <v>213</v>
      </c>
      <c r="F17" t="s">
        <v>22</v>
      </c>
      <c r="G17" t="s">
        <v>23</v>
      </c>
      <c r="H17">
        <v>300</v>
      </c>
      <c r="I17" t="s">
        <v>24</v>
      </c>
      <c r="J17" t="s">
        <v>26</v>
      </c>
      <c r="K17">
        <v>6</v>
      </c>
      <c r="L17">
        <v>2</v>
      </c>
      <c r="M17" t="s">
        <v>25</v>
      </c>
      <c r="N17" t="s">
        <v>26</v>
      </c>
      <c r="O17" t="s">
        <v>25</v>
      </c>
      <c r="P17" t="s">
        <v>25</v>
      </c>
      <c r="Q17">
        <v>50</v>
      </c>
      <c r="R17">
        <v>144</v>
      </c>
      <c r="S17" t="s">
        <v>27</v>
      </c>
    </row>
    <row r="18" spans="1:19" x14ac:dyDescent="0.35">
      <c r="A18" t="s">
        <v>46</v>
      </c>
      <c r="B18">
        <v>20</v>
      </c>
      <c r="C18" t="s">
        <v>212</v>
      </c>
      <c r="D18">
        <v>133</v>
      </c>
      <c r="E18" t="s">
        <v>213</v>
      </c>
      <c r="F18" t="s">
        <v>22</v>
      </c>
      <c r="G18" t="s">
        <v>23</v>
      </c>
      <c r="H18">
        <v>197</v>
      </c>
      <c r="I18" t="s">
        <v>24</v>
      </c>
      <c r="J18" t="s">
        <v>26</v>
      </c>
      <c r="K18">
        <v>6</v>
      </c>
      <c r="L18">
        <v>3</v>
      </c>
      <c r="M18" t="s">
        <v>25</v>
      </c>
      <c r="N18" t="s">
        <v>26</v>
      </c>
      <c r="O18" t="s">
        <v>30</v>
      </c>
      <c r="P18" t="s">
        <v>25</v>
      </c>
      <c r="Q18">
        <v>48</v>
      </c>
      <c r="R18">
        <v>450</v>
      </c>
      <c r="S18" t="s">
        <v>31</v>
      </c>
    </row>
    <row r="19" spans="1:19" x14ac:dyDescent="0.35">
      <c r="A19" t="s">
        <v>47</v>
      </c>
      <c r="B19">
        <v>21</v>
      </c>
      <c r="C19" t="s">
        <v>212</v>
      </c>
      <c r="D19">
        <v>133</v>
      </c>
      <c r="E19" t="s">
        <v>213</v>
      </c>
      <c r="F19" t="s">
        <v>22</v>
      </c>
      <c r="G19" t="s">
        <v>23</v>
      </c>
      <c r="H19">
        <v>525</v>
      </c>
      <c r="I19" t="s">
        <v>24</v>
      </c>
      <c r="J19" t="s">
        <v>26</v>
      </c>
      <c r="K19">
        <v>6</v>
      </c>
      <c r="L19">
        <v>3</v>
      </c>
      <c r="M19" t="s">
        <v>25</v>
      </c>
      <c r="N19">
        <v>18</v>
      </c>
      <c r="O19" t="s">
        <v>30</v>
      </c>
      <c r="P19" t="s">
        <v>25</v>
      </c>
      <c r="Q19">
        <v>16</v>
      </c>
      <c r="R19">
        <f>2*250</f>
        <v>500</v>
      </c>
      <c r="S19" t="s">
        <v>27</v>
      </c>
    </row>
    <row r="20" spans="1:19" x14ac:dyDescent="0.35">
      <c r="A20" t="s">
        <v>48</v>
      </c>
      <c r="B20">
        <v>22</v>
      </c>
      <c r="C20" t="s">
        <v>212</v>
      </c>
      <c r="D20">
        <v>133</v>
      </c>
      <c r="E20" t="s">
        <v>213</v>
      </c>
      <c r="F20" t="s">
        <v>22</v>
      </c>
      <c r="G20" t="s">
        <v>23</v>
      </c>
      <c r="H20">
        <v>800</v>
      </c>
      <c r="I20" t="s">
        <v>24</v>
      </c>
      <c r="J20" t="s">
        <v>26</v>
      </c>
      <c r="K20">
        <v>6</v>
      </c>
      <c r="L20">
        <v>3</v>
      </c>
      <c r="M20" t="s">
        <v>30</v>
      </c>
      <c r="O20" t="s">
        <v>25</v>
      </c>
      <c r="P20" t="s">
        <v>25</v>
      </c>
      <c r="Q20">
        <v>24</v>
      </c>
      <c r="R20">
        <f>2*300</f>
        <v>600</v>
      </c>
      <c r="S20" t="s">
        <v>27</v>
      </c>
    </row>
    <row r="21" spans="1:19" x14ac:dyDescent="0.35">
      <c r="A21" t="s">
        <v>49</v>
      </c>
      <c r="B21">
        <v>23</v>
      </c>
      <c r="C21" t="s">
        <v>212</v>
      </c>
      <c r="D21">
        <v>133</v>
      </c>
      <c r="E21" t="s">
        <v>213</v>
      </c>
      <c r="F21" t="s">
        <v>22</v>
      </c>
      <c r="G21" t="s">
        <v>23</v>
      </c>
      <c r="H21">
        <v>300</v>
      </c>
      <c r="I21" t="s">
        <v>24</v>
      </c>
      <c r="J21" t="s">
        <v>26</v>
      </c>
      <c r="K21">
        <v>6</v>
      </c>
      <c r="L21">
        <v>3</v>
      </c>
      <c r="M21" t="s">
        <v>25</v>
      </c>
      <c r="N21">
        <v>18</v>
      </c>
      <c r="O21" t="s">
        <v>25</v>
      </c>
      <c r="P21" t="s">
        <v>25</v>
      </c>
      <c r="Q21">
        <v>50</v>
      </c>
      <c r="R21">
        <f>2*380</f>
        <v>760</v>
      </c>
      <c r="S21" t="s">
        <v>27</v>
      </c>
    </row>
    <row r="22" spans="1:19" x14ac:dyDescent="0.35">
      <c r="A22" t="s">
        <v>50</v>
      </c>
      <c r="B22">
        <v>24</v>
      </c>
      <c r="C22" t="s">
        <v>212</v>
      </c>
      <c r="D22">
        <v>133</v>
      </c>
      <c r="E22" t="s">
        <v>213</v>
      </c>
      <c r="F22" t="s">
        <v>22</v>
      </c>
      <c r="G22" t="s">
        <v>23</v>
      </c>
      <c r="H22">
        <v>300</v>
      </c>
      <c r="I22" t="s">
        <v>24</v>
      </c>
      <c r="J22" t="s">
        <v>26</v>
      </c>
      <c r="K22">
        <v>6</v>
      </c>
      <c r="L22">
        <v>3</v>
      </c>
      <c r="M22" t="s">
        <v>25</v>
      </c>
      <c r="N22">
        <v>18</v>
      </c>
      <c r="O22" t="s">
        <v>30</v>
      </c>
      <c r="P22" t="s">
        <v>25</v>
      </c>
      <c r="Q22">
        <v>36</v>
      </c>
      <c r="R22">
        <v>626</v>
      </c>
      <c r="S22" t="s">
        <v>27</v>
      </c>
    </row>
    <row r="23" spans="1:19" x14ac:dyDescent="0.35">
      <c r="A23" t="s">
        <v>51</v>
      </c>
      <c r="B23">
        <v>25</v>
      </c>
      <c r="C23" t="s">
        <v>212</v>
      </c>
      <c r="D23">
        <v>133</v>
      </c>
      <c r="E23" t="s">
        <v>213</v>
      </c>
      <c r="F23" t="s">
        <v>22</v>
      </c>
      <c r="G23" t="s">
        <v>23</v>
      </c>
      <c r="H23">
        <v>460</v>
      </c>
      <c r="I23" t="s">
        <v>24</v>
      </c>
      <c r="J23" t="s">
        <v>26</v>
      </c>
      <c r="K23">
        <v>6</v>
      </c>
      <c r="L23">
        <v>3</v>
      </c>
      <c r="M23" t="s">
        <v>25</v>
      </c>
      <c r="N23">
        <v>18</v>
      </c>
      <c r="O23" t="s">
        <v>30</v>
      </c>
      <c r="P23" t="s">
        <v>25</v>
      </c>
      <c r="Q23">
        <v>36</v>
      </c>
      <c r="R23">
        <f>2*100</f>
        <v>200</v>
      </c>
      <c r="S23" t="s">
        <v>31</v>
      </c>
    </row>
    <row r="24" spans="1:19" x14ac:dyDescent="0.35">
      <c r="A24" t="s">
        <v>52</v>
      </c>
      <c r="B24">
        <v>26</v>
      </c>
      <c r="C24" t="s">
        <v>212</v>
      </c>
      <c r="D24">
        <v>133</v>
      </c>
      <c r="E24" t="s">
        <v>213</v>
      </c>
      <c r="F24" t="s">
        <v>22</v>
      </c>
      <c r="G24" t="s">
        <v>23</v>
      </c>
      <c r="H24">
        <v>232.5</v>
      </c>
      <c r="I24" t="s">
        <v>24</v>
      </c>
      <c r="J24" t="s">
        <v>26</v>
      </c>
      <c r="K24">
        <v>6</v>
      </c>
      <c r="L24">
        <v>3</v>
      </c>
      <c r="M24" t="s">
        <v>25</v>
      </c>
      <c r="N24" t="s">
        <v>26</v>
      </c>
      <c r="O24" t="s">
        <v>30</v>
      </c>
      <c r="P24" t="s">
        <v>30</v>
      </c>
      <c r="Q24">
        <v>40</v>
      </c>
      <c r="R24">
        <v>201.5</v>
      </c>
      <c r="S24" t="s">
        <v>27</v>
      </c>
    </row>
    <row r="25" spans="1:19" x14ac:dyDescent="0.35">
      <c r="A25" t="s">
        <v>53</v>
      </c>
      <c r="B25">
        <v>27</v>
      </c>
      <c r="C25" t="s">
        <v>212</v>
      </c>
      <c r="D25">
        <v>133</v>
      </c>
      <c r="E25" t="s">
        <v>213</v>
      </c>
      <c r="F25" t="s">
        <v>22</v>
      </c>
      <c r="G25" t="s">
        <v>23</v>
      </c>
      <c r="H25">
        <v>283.25</v>
      </c>
      <c r="I25" t="s">
        <v>24</v>
      </c>
      <c r="J25" t="s">
        <v>26</v>
      </c>
      <c r="K25">
        <v>6</v>
      </c>
      <c r="L25">
        <v>3</v>
      </c>
      <c r="M25" t="s">
        <v>25</v>
      </c>
      <c r="N25" t="s">
        <v>26</v>
      </c>
      <c r="O25" t="s">
        <v>30</v>
      </c>
      <c r="P25" t="s">
        <v>25</v>
      </c>
      <c r="Q25">
        <v>80</v>
      </c>
      <c r="R25">
        <f>2*160</f>
        <v>320</v>
      </c>
      <c r="S25" t="s">
        <v>27</v>
      </c>
    </row>
    <row r="26" spans="1:19" x14ac:dyDescent="0.35">
      <c r="A26" t="s">
        <v>54</v>
      </c>
      <c r="B26">
        <v>28</v>
      </c>
      <c r="C26" t="s">
        <v>212</v>
      </c>
      <c r="D26">
        <v>133</v>
      </c>
      <c r="E26" t="s">
        <v>213</v>
      </c>
      <c r="F26" t="s">
        <v>22</v>
      </c>
      <c r="G26" t="s">
        <v>23</v>
      </c>
      <c r="H26">
        <v>200</v>
      </c>
      <c r="I26" t="s">
        <v>24</v>
      </c>
      <c r="J26" t="s">
        <v>26</v>
      </c>
      <c r="K26">
        <v>6</v>
      </c>
      <c r="L26">
        <v>3</v>
      </c>
      <c r="M26" t="s">
        <v>30</v>
      </c>
      <c r="N26">
        <v>21</v>
      </c>
      <c r="O26" t="s">
        <v>30</v>
      </c>
      <c r="P26" t="s">
        <v>30</v>
      </c>
      <c r="Q26">
        <v>40</v>
      </c>
      <c r="R26">
        <f>2*325</f>
        <v>650</v>
      </c>
      <c r="S26" t="s">
        <v>31</v>
      </c>
    </row>
    <row r="27" spans="1:19" x14ac:dyDescent="0.35">
      <c r="A27" t="s">
        <v>55</v>
      </c>
      <c r="B27">
        <v>29</v>
      </c>
      <c r="C27" t="s">
        <v>212</v>
      </c>
      <c r="D27">
        <v>133</v>
      </c>
      <c r="E27" t="s">
        <v>213</v>
      </c>
      <c r="F27" t="s">
        <v>22</v>
      </c>
      <c r="G27" t="s">
        <v>23</v>
      </c>
      <c r="H27">
        <v>275</v>
      </c>
      <c r="I27" t="s">
        <v>24</v>
      </c>
      <c r="J27" t="s">
        <v>26</v>
      </c>
      <c r="K27">
        <v>6</v>
      </c>
      <c r="L27">
        <v>3</v>
      </c>
      <c r="M27" t="s">
        <v>25</v>
      </c>
      <c r="N27" t="s">
        <v>26</v>
      </c>
      <c r="O27" t="s">
        <v>30</v>
      </c>
      <c r="P27" t="s">
        <v>25</v>
      </c>
      <c r="Q27">
        <v>32</v>
      </c>
      <c r="R27">
        <v>150</v>
      </c>
      <c r="S27" t="s">
        <v>27</v>
      </c>
    </row>
    <row r="28" spans="1:19" x14ac:dyDescent="0.35">
      <c r="A28" t="s">
        <v>56</v>
      </c>
      <c r="B28">
        <v>30</v>
      </c>
      <c r="C28" t="s">
        <v>212</v>
      </c>
      <c r="D28">
        <v>133</v>
      </c>
      <c r="E28" t="s">
        <v>213</v>
      </c>
      <c r="F28" t="s">
        <v>22</v>
      </c>
      <c r="G28" t="s">
        <v>23</v>
      </c>
      <c r="H28">
        <v>250</v>
      </c>
      <c r="I28" t="s">
        <v>24</v>
      </c>
      <c r="J28" t="s">
        <v>26</v>
      </c>
      <c r="K28">
        <v>6</v>
      </c>
      <c r="L28">
        <v>2</v>
      </c>
      <c r="M28" t="s">
        <v>25</v>
      </c>
      <c r="N28" t="s">
        <v>26</v>
      </c>
      <c r="O28" t="s">
        <v>30</v>
      </c>
      <c r="P28" t="s">
        <v>25</v>
      </c>
      <c r="Q28">
        <v>36</v>
      </c>
      <c r="R28">
        <f>2*175</f>
        <v>350</v>
      </c>
      <c r="S28" t="s">
        <v>27</v>
      </c>
    </row>
    <row r="29" spans="1:19" x14ac:dyDescent="0.35">
      <c r="A29" t="s">
        <v>57</v>
      </c>
      <c r="B29">
        <v>31</v>
      </c>
      <c r="C29" t="s">
        <v>212</v>
      </c>
      <c r="D29">
        <v>133</v>
      </c>
      <c r="E29" t="s">
        <v>213</v>
      </c>
      <c r="F29" t="s">
        <v>22</v>
      </c>
      <c r="G29" t="s">
        <v>23</v>
      </c>
      <c r="H29">
        <v>211.25</v>
      </c>
      <c r="I29" t="s">
        <v>24</v>
      </c>
      <c r="J29" t="s">
        <v>26</v>
      </c>
      <c r="K29">
        <v>6</v>
      </c>
      <c r="L29">
        <v>3</v>
      </c>
      <c r="M29" t="s">
        <v>30</v>
      </c>
      <c r="N29">
        <v>19</v>
      </c>
      <c r="O29" t="s">
        <v>30</v>
      </c>
      <c r="P29" t="s">
        <v>25</v>
      </c>
      <c r="Q29">
        <v>44</v>
      </c>
      <c r="R29">
        <v>146</v>
      </c>
      <c r="S29" t="s">
        <v>31</v>
      </c>
    </row>
    <row r="30" spans="1:19" x14ac:dyDescent="0.35">
      <c r="A30" t="s">
        <v>58</v>
      </c>
      <c r="B30">
        <v>32</v>
      </c>
      <c r="C30" t="s">
        <v>212</v>
      </c>
      <c r="D30">
        <v>133</v>
      </c>
      <c r="E30" t="s">
        <v>213</v>
      </c>
      <c r="F30" t="s">
        <v>22</v>
      </c>
      <c r="G30" t="s">
        <v>23</v>
      </c>
      <c r="H30">
        <v>450</v>
      </c>
      <c r="I30" t="s">
        <v>24</v>
      </c>
      <c r="J30" t="s">
        <v>26</v>
      </c>
      <c r="K30">
        <v>6</v>
      </c>
      <c r="L30">
        <v>3</v>
      </c>
      <c r="M30" t="s">
        <v>30</v>
      </c>
      <c r="N30">
        <v>21</v>
      </c>
      <c r="O30" t="s">
        <v>30</v>
      </c>
      <c r="P30" t="s">
        <v>25</v>
      </c>
      <c r="Q30">
        <v>80</v>
      </c>
      <c r="R30">
        <f>2*750</f>
        <v>1500</v>
      </c>
      <c r="S30" t="s">
        <v>27</v>
      </c>
    </row>
    <row r="31" spans="1:19" x14ac:dyDescent="0.35">
      <c r="A31" t="s">
        <v>59</v>
      </c>
      <c r="B31">
        <v>33</v>
      </c>
      <c r="C31" t="s">
        <v>212</v>
      </c>
      <c r="D31">
        <v>133</v>
      </c>
      <c r="E31" t="s">
        <v>213</v>
      </c>
      <c r="F31" t="s">
        <v>22</v>
      </c>
      <c r="G31" t="s">
        <v>23</v>
      </c>
      <c r="H31">
        <v>328</v>
      </c>
      <c r="I31" t="s">
        <v>24</v>
      </c>
      <c r="J31" t="s">
        <v>26</v>
      </c>
      <c r="K31">
        <v>6</v>
      </c>
      <c r="L31">
        <v>3</v>
      </c>
      <c r="M31" t="s">
        <v>30</v>
      </c>
      <c r="N31">
        <v>18</v>
      </c>
      <c r="O31" t="s">
        <v>30</v>
      </c>
      <c r="P31" t="s">
        <v>25</v>
      </c>
      <c r="Q31">
        <v>30</v>
      </c>
      <c r="R31">
        <v>328</v>
      </c>
      <c r="S31" t="s">
        <v>27</v>
      </c>
    </row>
    <row r="32" spans="1:19" x14ac:dyDescent="0.35">
      <c r="A32" t="s">
        <v>60</v>
      </c>
      <c r="B32">
        <v>34</v>
      </c>
      <c r="C32" t="s">
        <v>212</v>
      </c>
      <c r="D32">
        <v>133</v>
      </c>
      <c r="E32" t="s">
        <v>213</v>
      </c>
      <c r="F32" t="s">
        <v>22</v>
      </c>
      <c r="G32" t="s">
        <v>23</v>
      </c>
      <c r="H32">
        <v>375</v>
      </c>
      <c r="I32" t="s">
        <v>24</v>
      </c>
      <c r="J32" t="s">
        <v>26</v>
      </c>
      <c r="K32">
        <v>6</v>
      </c>
      <c r="L32">
        <v>3</v>
      </c>
      <c r="M32" t="s">
        <v>30</v>
      </c>
      <c r="N32">
        <v>21</v>
      </c>
      <c r="O32" t="s">
        <v>30</v>
      </c>
      <c r="P32" t="s">
        <v>25</v>
      </c>
      <c r="Q32">
        <v>50</v>
      </c>
      <c r="R32">
        <v>250</v>
      </c>
      <c r="S32" t="s">
        <v>27</v>
      </c>
    </row>
    <row r="33" spans="1:19" x14ac:dyDescent="0.35">
      <c r="A33" t="s">
        <v>61</v>
      </c>
      <c r="B33">
        <v>35</v>
      </c>
      <c r="C33" t="s">
        <v>212</v>
      </c>
      <c r="D33">
        <v>133</v>
      </c>
      <c r="E33" t="s">
        <v>213</v>
      </c>
      <c r="F33" t="s">
        <v>22</v>
      </c>
      <c r="G33" t="s">
        <v>23</v>
      </c>
      <c r="H33">
        <v>575</v>
      </c>
      <c r="I33" t="s">
        <v>24</v>
      </c>
      <c r="J33" t="s">
        <v>26</v>
      </c>
      <c r="K33">
        <v>6</v>
      </c>
      <c r="L33">
        <v>3</v>
      </c>
      <c r="M33" t="s">
        <v>30</v>
      </c>
      <c r="N33" t="s">
        <v>26</v>
      </c>
      <c r="O33" t="s">
        <v>30</v>
      </c>
      <c r="P33" t="s">
        <v>25</v>
      </c>
      <c r="Q33">
        <v>44</v>
      </c>
      <c r="R33">
        <f>2*300</f>
        <v>600</v>
      </c>
      <c r="S33" t="s">
        <v>27</v>
      </c>
    </row>
    <row r="34" spans="1:19" x14ac:dyDescent="0.35">
      <c r="A34" t="s">
        <v>62</v>
      </c>
      <c r="B34">
        <v>36</v>
      </c>
      <c r="C34" t="s">
        <v>212</v>
      </c>
      <c r="D34">
        <v>133</v>
      </c>
      <c r="E34" t="s">
        <v>213</v>
      </c>
      <c r="F34" t="s">
        <v>22</v>
      </c>
      <c r="G34" t="s">
        <v>23</v>
      </c>
      <c r="H34">
        <v>377</v>
      </c>
      <c r="I34" t="s">
        <v>24</v>
      </c>
      <c r="J34" t="s">
        <v>26</v>
      </c>
      <c r="K34">
        <v>6</v>
      </c>
      <c r="L34">
        <v>1</v>
      </c>
      <c r="M34" t="s">
        <v>25</v>
      </c>
      <c r="N34">
        <v>21</v>
      </c>
      <c r="O34" t="s">
        <v>30</v>
      </c>
      <c r="P34" t="s">
        <v>25</v>
      </c>
      <c r="Q34">
        <v>0</v>
      </c>
      <c r="R34" s="5">
        <f>(2/3)*242</f>
        <v>161.33333333333331</v>
      </c>
      <c r="S34" t="s">
        <v>27</v>
      </c>
    </row>
    <row r="35" spans="1:19" x14ac:dyDescent="0.35">
      <c r="A35" t="s">
        <v>63</v>
      </c>
      <c r="B35">
        <v>37</v>
      </c>
      <c r="C35" t="s">
        <v>212</v>
      </c>
      <c r="D35">
        <v>133</v>
      </c>
      <c r="E35" t="s">
        <v>213</v>
      </c>
      <c r="F35" t="s">
        <v>22</v>
      </c>
      <c r="G35" t="s">
        <v>23</v>
      </c>
      <c r="H35">
        <v>800</v>
      </c>
      <c r="I35" t="s">
        <v>24</v>
      </c>
      <c r="J35" t="s">
        <v>26</v>
      </c>
      <c r="K35">
        <v>6</v>
      </c>
      <c r="L35">
        <v>3</v>
      </c>
      <c r="M35" t="s">
        <v>25</v>
      </c>
      <c r="N35">
        <v>18</v>
      </c>
      <c r="O35" t="s">
        <v>30</v>
      </c>
      <c r="P35" t="s">
        <v>25</v>
      </c>
      <c r="Q35">
        <v>50</v>
      </c>
      <c r="R35">
        <v>300</v>
      </c>
      <c r="S35" t="s">
        <v>27</v>
      </c>
    </row>
    <row r="36" spans="1:19" x14ac:dyDescent="0.35">
      <c r="A36" t="s">
        <v>64</v>
      </c>
      <c r="B36">
        <v>38</v>
      </c>
      <c r="C36" t="s">
        <v>212</v>
      </c>
      <c r="D36">
        <v>133</v>
      </c>
      <c r="E36" t="s">
        <v>213</v>
      </c>
      <c r="F36" t="s">
        <v>22</v>
      </c>
      <c r="G36" t="s">
        <v>23</v>
      </c>
      <c r="H36">
        <v>200</v>
      </c>
      <c r="I36" t="s">
        <v>24</v>
      </c>
      <c r="J36" t="s">
        <v>26</v>
      </c>
      <c r="K36">
        <v>6</v>
      </c>
      <c r="L36">
        <v>2</v>
      </c>
      <c r="M36" t="s">
        <v>30</v>
      </c>
      <c r="N36">
        <v>18</v>
      </c>
      <c r="O36" t="s">
        <v>30</v>
      </c>
      <c r="P36" t="s">
        <v>25</v>
      </c>
      <c r="Q36" s="4">
        <f>40*(2/3)</f>
        <v>26.666666666666664</v>
      </c>
      <c r="R36">
        <f>2*200</f>
        <v>400</v>
      </c>
      <c r="S36" t="s">
        <v>27</v>
      </c>
    </row>
    <row r="37" spans="1:19" x14ac:dyDescent="0.35">
      <c r="A37" t="s">
        <v>65</v>
      </c>
      <c r="B37">
        <v>39</v>
      </c>
      <c r="C37" t="s">
        <v>212</v>
      </c>
      <c r="D37">
        <v>133</v>
      </c>
      <c r="E37" t="s">
        <v>213</v>
      </c>
      <c r="F37" t="s">
        <v>22</v>
      </c>
      <c r="G37" t="s">
        <v>23</v>
      </c>
      <c r="H37">
        <v>178.5</v>
      </c>
      <c r="I37" t="s">
        <v>24</v>
      </c>
      <c r="J37" t="s">
        <v>26</v>
      </c>
      <c r="K37">
        <v>6</v>
      </c>
      <c r="L37">
        <v>3</v>
      </c>
      <c r="M37" t="s">
        <v>30</v>
      </c>
      <c r="N37">
        <v>18</v>
      </c>
      <c r="O37" t="s">
        <v>30</v>
      </c>
      <c r="P37" t="s">
        <v>25</v>
      </c>
      <c r="Q37">
        <v>50</v>
      </c>
      <c r="R37">
        <f>2*130</f>
        <v>260</v>
      </c>
      <c r="S37" t="s">
        <v>27</v>
      </c>
    </row>
    <row r="38" spans="1:19" x14ac:dyDescent="0.35">
      <c r="A38" t="s">
        <v>66</v>
      </c>
      <c r="B38">
        <v>40</v>
      </c>
      <c r="C38" t="s">
        <v>212</v>
      </c>
      <c r="D38">
        <v>133</v>
      </c>
      <c r="E38" t="s">
        <v>213</v>
      </c>
      <c r="F38" t="s">
        <v>22</v>
      </c>
      <c r="G38" t="s">
        <v>23</v>
      </c>
      <c r="H38">
        <v>200</v>
      </c>
      <c r="I38" t="s">
        <v>24</v>
      </c>
      <c r="J38" t="s">
        <v>26</v>
      </c>
      <c r="K38">
        <v>6</v>
      </c>
      <c r="L38">
        <v>2</v>
      </c>
      <c r="M38" t="s">
        <v>25</v>
      </c>
      <c r="N38">
        <v>21</v>
      </c>
      <c r="O38" t="s">
        <v>30</v>
      </c>
      <c r="P38" t="s">
        <v>25</v>
      </c>
      <c r="Q38">
        <v>50</v>
      </c>
      <c r="R38">
        <f>2*300</f>
        <v>600</v>
      </c>
      <c r="S38" t="s">
        <v>27</v>
      </c>
    </row>
    <row r="39" spans="1:19" x14ac:dyDescent="0.35">
      <c r="A39" t="s">
        <v>67</v>
      </c>
      <c r="B39">
        <v>41</v>
      </c>
      <c r="C39" t="s">
        <v>212</v>
      </c>
      <c r="D39">
        <v>133</v>
      </c>
      <c r="E39" t="s">
        <v>213</v>
      </c>
      <c r="F39" t="s">
        <v>22</v>
      </c>
      <c r="G39" t="s">
        <v>23</v>
      </c>
      <c r="H39">
        <v>355</v>
      </c>
      <c r="I39" t="s">
        <v>24</v>
      </c>
      <c r="J39" t="s">
        <v>26</v>
      </c>
      <c r="K39">
        <v>6</v>
      </c>
      <c r="L39">
        <v>3</v>
      </c>
      <c r="M39" t="s">
        <v>30</v>
      </c>
      <c r="N39" t="s">
        <v>26</v>
      </c>
      <c r="O39" t="s">
        <v>30</v>
      </c>
      <c r="P39" t="s">
        <v>25</v>
      </c>
      <c r="Q39">
        <v>36</v>
      </c>
      <c r="R39">
        <f>2*385</f>
        <v>770</v>
      </c>
      <c r="S39" t="s">
        <v>27</v>
      </c>
    </row>
    <row r="40" spans="1:19" x14ac:dyDescent="0.35">
      <c r="A40" t="s">
        <v>68</v>
      </c>
      <c r="B40">
        <v>42</v>
      </c>
      <c r="C40" t="s">
        <v>212</v>
      </c>
      <c r="D40">
        <v>133</v>
      </c>
      <c r="E40" t="s">
        <v>213</v>
      </c>
      <c r="F40" t="s">
        <v>22</v>
      </c>
      <c r="G40" t="s">
        <v>23</v>
      </c>
      <c r="H40">
        <v>25</v>
      </c>
      <c r="I40" t="s">
        <v>24</v>
      </c>
      <c r="J40" t="s">
        <v>26</v>
      </c>
      <c r="K40">
        <v>6</v>
      </c>
      <c r="L40">
        <v>2</v>
      </c>
      <c r="M40" t="s">
        <v>30</v>
      </c>
      <c r="N40">
        <v>21</v>
      </c>
      <c r="O40" t="s">
        <v>30</v>
      </c>
      <c r="P40" t="s">
        <v>25</v>
      </c>
      <c r="Q40">
        <v>30</v>
      </c>
      <c r="R40">
        <v>135</v>
      </c>
      <c r="S40" t="s">
        <v>31</v>
      </c>
    </row>
    <row r="41" spans="1:19" x14ac:dyDescent="0.35">
      <c r="A41" t="s">
        <v>69</v>
      </c>
      <c r="B41">
        <v>44</v>
      </c>
      <c r="C41" t="s">
        <v>212</v>
      </c>
      <c r="D41">
        <v>133</v>
      </c>
      <c r="E41" t="s">
        <v>213</v>
      </c>
      <c r="F41" t="s">
        <v>22</v>
      </c>
      <c r="G41" t="s">
        <v>23</v>
      </c>
      <c r="H41">
        <v>280</v>
      </c>
      <c r="I41" t="s">
        <v>24</v>
      </c>
      <c r="J41" t="s">
        <v>26</v>
      </c>
      <c r="K41">
        <v>6</v>
      </c>
      <c r="L41">
        <v>2</v>
      </c>
      <c r="M41" t="s">
        <v>30</v>
      </c>
      <c r="N41" t="s">
        <v>26</v>
      </c>
      <c r="O41" t="s">
        <v>30</v>
      </c>
      <c r="P41" t="s">
        <v>25</v>
      </c>
      <c r="Q41">
        <v>32</v>
      </c>
      <c r="R41">
        <f>2*280</f>
        <v>560</v>
      </c>
      <c r="S41" t="s">
        <v>27</v>
      </c>
    </row>
    <row r="42" spans="1:19" x14ac:dyDescent="0.35">
      <c r="A42" t="s">
        <v>70</v>
      </c>
      <c r="B42">
        <v>45</v>
      </c>
      <c r="C42" t="s">
        <v>212</v>
      </c>
      <c r="D42">
        <v>133</v>
      </c>
      <c r="E42" t="s">
        <v>213</v>
      </c>
      <c r="F42" t="s">
        <v>22</v>
      </c>
      <c r="G42" t="s">
        <v>23</v>
      </c>
      <c r="H42">
        <v>425</v>
      </c>
      <c r="I42" t="s">
        <v>24</v>
      </c>
      <c r="J42" t="s">
        <v>26</v>
      </c>
      <c r="K42">
        <v>6</v>
      </c>
      <c r="L42">
        <v>3</v>
      </c>
      <c r="M42" t="s">
        <v>30</v>
      </c>
      <c r="N42">
        <v>18</v>
      </c>
      <c r="O42" t="s">
        <v>30</v>
      </c>
      <c r="P42" t="s">
        <v>25</v>
      </c>
      <c r="Q42">
        <v>40</v>
      </c>
      <c r="R42">
        <v>230</v>
      </c>
      <c r="S42" t="s">
        <v>27</v>
      </c>
    </row>
    <row r="43" spans="1:19" x14ac:dyDescent="0.35">
      <c r="A43" t="s">
        <v>71</v>
      </c>
      <c r="B43">
        <v>46</v>
      </c>
      <c r="C43" t="s">
        <v>212</v>
      </c>
      <c r="D43">
        <v>133</v>
      </c>
      <c r="E43" t="s">
        <v>213</v>
      </c>
      <c r="F43" t="s">
        <v>22</v>
      </c>
      <c r="G43" t="s">
        <v>23</v>
      </c>
      <c r="H43">
        <v>518.25</v>
      </c>
      <c r="I43" t="s">
        <v>24</v>
      </c>
      <c r="J43" t="s">
        <v>26</v>
      </c>
      <c r="K43">
        <v>6</v>
      </c>
      <c r="L43">
        <v>3</v>
      </c>
      <c r="M43" t="s">
        <v>30</v>
      </c>
      <c r="N43">
        <v>18</v>
      </c>
      <c r="O43" t="s">
        <v>30</v>
      </c>
      <c r="P43" t="s">
        <v>25</v>
      </c>
      <c r="Q43">
        <v>45</v>
      </c>
      <c r="R43">
        <f>2*300</f>
        <v>600</v>
      </c>
      <c r="S43" t="s">
        <v>27</v>
      </c>
    </row>
    <row r="44" spans="1:19" x14ac:dyDescent="0.35">
      <c r="A44" t="s">
        <v>72</v>
      </c>
      <c r="B44">
        <v>47</v>
      </c>
      <c r="C44" t="s">
        <v>212</v>
      </c>
      <c r="D44">
        <v>133</v>
      </c>
      <c r="E44" t="s">
        <v>213</v>
      </c>
      <c r="F44" t="s">
        <v>22</v>
      </c>
      <c r="G44" t="s">
        <v>23</v>
      </c>
      <c r="H44">
        <v>287.14999999999998</v>
      </c>
      <c r="I44" t="s">
        <v>24</v>
      </c>
      <c r="J44" t="s">
        <v>26</v>
      </c>
      <c r="K44">
        <v>6</v>
      </c>
      <c r="L44">
        <v>2</v>
      </c>
      <c r="M44" t="s">
        <v>30</v>
      </c>
      <c r="N44">
        <v>21</v>
      </c>
      <c r="O44" t="s">
        <v>30</v>
      </c>
      <c r="P44" t="s">
        <v>25</v>
      </c>
      <c r="Q44">
        <v>40</v>
      </c>
      <c r="R44">
        <v>285</v>
      </c>
      <c r="S44" t="s">
        <v>27</v>
      </c>
    </row>
    <row r="45" spans="1:19" x14ac:dyDescent="0.35">
      <c r="A45" t="s">
        <v>73</v>
      </c>
      <c r="B45">
        <v>48</v>
      </c>
      <c r="C45" t="s">
        <v>212</v>
      </c>
      <c r="D45">
        <v>133</v>
      </c>
      <c r="E45" t="s">
        <v>213</v>
      </c>
      <c r="F45" t="s">
        <v>22</v>
      </c>
      <c r="G45" t="s">
        <v>23</v>
      </c>
      <c r="H45">
        <v>150</v>
      </c>
      <c r="I45" t="s">
        <v>24</v>
      </c>
      <c r="J45" t="s">
        <v>26</v>
      </c>
      <c r="K45">
        <v>6</v>
      </c>
      <c r="L45">
        <v>3</v>
      </c>
      <c r="M45" t="s">
        <v>30</v>
      </c>
      <c r="N45">
        <v>18</v>
      </c>
      <c r="O45" t="s">
        <v>30</v>
      </c>
      <c r="P45" t="s">
        <v>25</v>
      </c>
      <c r="Q45">
        <v>32</v>
      </c>
      <c r="R45">
        <f>2*432.72</f>
        <v>865.44</v>
      </c>
      <c r="S45" t="s">
        <v>27</v>
      </c>
    </row>
    <row r="46" spans="1:19" x14ac:dyDescent="0.35">
      <c r="A46" t="s">
        <v>74</v>
      </c>
      <c r="B46">
        <v>49</v>
      </c>
      <c r="C46" t="s">
        <v>212</v>
      </c>
      <c r="D46">
        <v>133</v>
      </c>
      <c r="E46" t="s">
        <v>213</v>
      </c>
      <c r="F46" t="s">
        <v>22</v>
      </c>
      <c r="G46" t="s">
        <v>23</v>
      </c>
      <c r="H46">
        <v>140</v>
      </c>
      <c r="I46" t="s">
        <v>24</v>
      </c>
      <c r="J46" t="s">
        <v>26</v>
      </c>
      <c r="K46">
        <v>6</v>
      </c>
      <c r="L46">
        <v>2</v>
      </c>
      <c r="M46" t="s">
        <v>30</v>
      </c>
      <c r="N46" t="s">
        <v>26</v>
      </c>
      <c r="O46" t="s">
        <v>30</v>
      </c>
      <c r="P46" t="s">
        <v>25</v>
      </c>
      <c r="Q46">
        <v>30</v>
      </c>
      <c r="R46">
        <v>93</v>
      </c>
      <c r="S46" t="s">
        <v>27</v>
      </c>
    </row>
    <row r="47" spans="1:19" x14ac:dyDescent="0.35">
      <c r="A47" t="s">
        <v>75</v>
      </c>
      <c r="B47">
        <v>50</v>
      </c>
      <c r="C47" t="s">
        <v>212</v>
      </c>
      <c r="D47">
        <v>133</v>
      </c>
      <c r="E47" t="s">
        <v>213</v>
      </c>
      <c r="F47" t="s">
        <v>22</v>
      </c>
      <c r="G47" t="s">
        <v>23</v>
      </c>
      <c r="H47">
        <v>225</v>
      </c>
      <c r="I47" t="s">
        <v>24</v>
      </c>
      <c r="J47" t="s">
        <v>26</v>
      </c>
      <c r="K47">
        <v>6</v>
      </c>
      <c r="L47">
        <v>2</v>
      </c>
      <c r="M47" t="s">
        <v>25</v>
      </c>
      <c r="N47">
        <v>18</v>
      </c>
      <c r="O47" t="s">
        <v>30</v>
      </c>
      <c r="P47" t="s">
        <v>25</v>
      </c>
      <c r="Q47">
        <v>40</v>
      </c>
      <c r="R47">
        <v>350</v>
      </c>
      <c r="S47" t="s">
        <v>27</v>
      </c>
    </row>
    <row r="48" spans="1:19" x14ac:dyDescent="0.35">
      <c r="A48" t="s">
        <v>76</v>
      </c>
      <c r="B48">
        <v>51</v>
      </c>
      <c r="C48" t="s">
        <v>212</v>
      </c>
      <c r="D48">
        <v>133</v>
      </c>
      <c r="E48" t="s">
        <v>213</v>
      </c>
      <c r="F48" t="s">
        <v>22</v>
      </c>
      <c r="G48" t="s">
        <v>23</v>
      </c>
      <c r="H48">
        <v>250</v>
      </c>
      <c r="I48" t="s">
        <v>24</v>
      </c>
      <c r="J48" t="s">
        <v>26</v>
      </c>
      <c r="K48">
        <v>6</v>
      </c>
      <c r="L48">
        <v>2</v>
      </c>
      <c r="M48" t="s">
        <v>30</v>
      </c>
      <c r="N48" t="s">
        <v>26</v>
      </c>
      <c r="O48" t="s">
        <v>30</v>
      </c>
      <c r="P48" t="s">
        <v>25</v>
      </c>
      <c r="Q48">
        <v>20</v>
      </c>
      <c r="R48">
        <v>150</v>
      </c>
      <c r="S48" t="s">
        <v>27</v>
      </c>
    </row>
    <row r="49" spans="1:19" x14ac:dyDescent="0.35">
      <c r="A49" t="s">
        <v>77</v>
      </c>
      <c r="B49">
        <v>53</v>
      </c>
      <c r="C49" t="s">
        <v>212</v>
      </c>
      <c r="D49">
        <v>133</v>
      </c>
      <c r="E49" t="s">
        <v>213</v>
      </c>
      <c r="F49" t="s">
        <v>22</v>
      </c>
      <c r="G49" t="s">
        <v>23</v>
      </c>
      <c r="H49">
        <v>146</v>
      </c>
      <c r="I49" t="s">
        <v>24</v>
      </c>
      <c r="J49" t="s">
        <v>26</v>
      </c>
      <c r="K49">
        <v>6</v>
      </c>
      <c r="L49">
        <v>3</v>
      </c>
      <c r="M49" t="s">
        <v>30</v>
      </c>
      <c r="N49" t="s">
        <v>26</v>
      </c>
      <c r="O49" t="s">
        <v>30</v>
      </c>
      <c r="P49" t="s">
        <v>25</v>
      </c>
      <c r="Q49">
        <v>50</v>
      </c>
      <c r="R49">
        <f>2*166</f>
        <v>332</v>
      </c>
      <c r="S49" t="s">
        <v>27</v>
      </c>
    </row>
    <row r="50" spans="1:19" x14ac:dyDescent="0.35">
      <c r="A50" t="s">
        <v>79</v>
      </c>
      <c r="B50">
        <v>54</v>
      </c>
      <c r="C50" t="s">
        <v>212</v>
      </c>
      <c r="D50">
        <v>133</v>
      </c>
      <c r="E50" t="s">
        <v>213</v>
      </c>
      <c r="F50" t="s">
        <v>22</v>
      </c>
      <c r="G50" t="s">
        <v>23</v>
      </c>
      <c r="H50">
        <v>400</v>
      </c>
      <c r="I50" t="s">
        <v>24</v>
      </c>
      <c r="J50" t="s">
        <v>26</v>
      </c>
      <c r="K50">
        <v>6</v>
      </c>
      <c r="L50">
        <v>2</v>
      </c>
      <c r="M50" t="s">
        <v>30</v>
      </c>
      <c r="N50">
        <v>21</v>
      </c>
      <c r="O50" t="s">
        <v>30</v>
      </c>
      <c r="P50" t="s">
        <v>25</v>
      </c>
      <c r="Q50">
        <v>86</v>
      </c>
      <c r="R50">
        <f>2*650</f>
        <v>1300</v>
      </c>
      <c r="S50" t="s">
        <v>31</v>
      </c>
    </row>
    <row r="51" spans="1:19" x14ac:dyDescent="0.35">
      <c r="A51" t="s">
        <v>80</v>
      </c>
      <c r="B51">
        <v>55</v>
      </c>
      <c r="C51" t="s">
        <v>212</v>
      </c>
      <c r="D51">
        <v>133</v>
      </c>
      <c r="E51" t="s">
        <v>213</v>
      </c>
      <c r="F51" t="s">
        <v>22</v>
      </c>
      <c r="G51" t="s">
        <v>23</v>
      </c>
      <c r="H51">
        <v>135</v>
      </c>
      <c r="I51" t="s">
        <v>24</v>
      </c>
      <c r="J51" t="s">
        <v>26</v>
      </c>
      <c r="K51">
        <v>6</v>
      </c>
      <c r="L51">
        <v>2</v>
      </c>
      <c r="M51" t="s">
        <v>30</v>
      </c>
      <c r="N51" t="s">
        <v>26</v>
      </c>
      <c r="O51" t="s">
        <v>25</v>
      </c>
      <c r="P51" t="s">
        <v>25</v>
      </c>
      <c r="Q51">
        <v>30</v>
      </c>
      <c r="R51">
        <v>170</v>
      </c>
      <c r="S51" t="s">
        <v>27</v>
      </c>
    </row>
    <row r="52" spans="1:19" x14ac:dyDescent="0.35">
      <c r="A52" t="s">
        <v>81</v>
      </c>
      <c r="B52">
        <v>56</v>
      </c>
      <c r="C52" t="s">
        <v>212</v>
      </c>
      <c r="D52">
        <v>133</v>
      </c>
      <c r="E52" t="s">
        <v>213</v>
      </c>
      <c r="F52" t="s">
        <v>22</v>
      </c>
      <c r="G52" t="s">
        <v>23</v>
      </c>
      <c r="H52">
        <v>250</v>
      </c>
      <c r="I52" t="s">
        <v>24</v>
      </c>
      <c r="J52" t="s">
        <v>26</v>
      </c>
      <c r="K52">
        <v>6</v>
      </c>
      <c r="L52">
        <v>3</v>
      </c>
      <c r="M52" t="s">
        <v>30</v>
      </c>
      <c r="N52" t="s">
        <v>26</v>
      </c>
      <c r="O52" t="s">
        <v>30</v>
      </c>
      <c r="P52" t="s">
        <v>25</v>
      </c>
      <c r="Q52">
        <v>40</v>
      </c>
      <c r="R52">
        <f>2*60</f>
        <v>120</v>
      </c>
      <c r="S52" t="s">
        <v>27</v>
      </c>
    </row>
  </sheetData>
  <phoneticPr fontId="1" type="noConversion"/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F6BF47-227D-4FAF-9BAA-BA38E3C7B736}">
  <dimension ref="A1:S52"/>
  <sheetViews>
    <sheetView workbookViewId="0"/>
  </sheetViews>
  <sheetFormatPr defaultColWidth="8.81640625" defaultRowHeight="14.5" x14ac:dyDescent="0.35"/>
  <cols>
    <col min="1" max="1" width="16.1796875" customWidth="1"/>
    <col min="2" max="2" width="8.81640625" bestFit="1" customWidth="1"/>
    <col min="3" max="4" width="14.1796875" customWidth="1"/>
    <col min="5" max="5" width="9.453125" customWidth="1"/>
    <col min="6" max="6" width="12.453125" customWidth="1"/>
    <col min="7" max="7" width="16.26953125" customWidth="1"/>
    <col min="8" max="8" width="11.7265625" customWidth="1"/>
    <col min="9" max="9" width="17.26953125" customWidth="1"/>
    <col min="10" max="10" width="9.1796875"/>
    <col min="11" max="11" width="17.26953125" customWidth="1"/>
    <col min="18" max="18" width="9.81640625" bestFit="1" customWidth="1"/>
  </cols>
  <sheetData>
    <row r="1" spans="1:19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9" x14ac:dyDescent="0.35">
      <c r="A2" t="s">
        <v>19</v>
      </c>
      <c r="B2">
        <v>1</v>
      </c>
      <c r="C2" t="s">
        <v>214</v>
      </c>
      <c r="D2">
        <v>134</v>
      </c>
      <c r="E2" t="s">
        <v>215</v>
      </c>
      <c r="F2" t="s">
        <v>22</v>
      </c>
      <c r="G2" t="s">
        <v>216</v>
      </c>
      <c r="H2">
        <v>400</v>
      </c>
      <c r="I2" t="s">
        <v>24</v>
      </c>
      <c r="J2">
        <v>1500</v>
      </c>
      <c r="K2">
        <v>6</v>
      </c>
      <c r="L2">
        <v>2</v>
      </c>
      <c r="M2" t="s">
        <v>25</v>
      </c>
      <c r="N2">
        <v>19</v>
      </c>
      <c r="O2" t="s">
        <v>30</v>
      </c>
      <c r="P2" t="s">
        <v>30</v>
      </c>
      <c r="Q2">
        <v>30</v>
      </c>
      <c r="R2">
        <v>100</v>
      </c>
      <c r="S2" t="s">
        <v>31</v>
      </c>
    </row>
    <row r="3" spans="1:19" x14ac:dyDescent="0.35">
      <c r="A3" t="s">
        <v>28</v>
      </c>
      <c r="B3">
        <v>2</v>
      </c>
      <c r="C3" t="s">
        <v>214</v>
      </c>
      <c r="D3">
        <v>134</v>
      </c>
      <c r="E3" t="s">
        <v>215</v>
      </c>
      <c r="F3" t="s">
        <v>22</v>
      </c>
      <c r="G3" t="s">
        <v>216</v>
      </c>
      <c r="H3">
        <v>200</v>
      </c>
      <c r="I3" t="s">
        <v>24</v>
      </c>
      <c r="J3">
        <v>1500</v>
      </c>
      <c r="K3">
        <v>6</v>
      </c>
      <c r="L3">
        <v>2</v>
      </c>
      <c r="M3" t="s">
        <v>25</v>
      </c>
      <c r="O3" t="s">
        <v>30</v>
      </c>
      <c r="P3" t="s">
        <v>30</v>
      </c>
      <c r="Q3">
        <v>30</v>
      </c>
      <c r="R3">
        <v>100</v>
      </c>
      <c r="S3" t="s">
        <v>31</v>
      </c>
    </row>
    <row r="4" spans="1:19" x14ac:dyDescent="0.35">
      <c r="A4" t="s">
        <v>32</v>
      </c>
      <c r="B4">
        <v>4</v>
      </c>
      <c r="C4" t="s">
        <v>214</v>
      </c>
      <c r="D4">
        <v>134</v>
      </c>
      <c r="E4" t="s">
        <v>215</v>
      </c>
      <c r="F4" t="s">
        <v>22</v>
      </c>
      <c r="G4" t="s">
        <v>216</v>
      </c>
      <c r="H4">
        <v>250</v>
      </c>
      <c r="I4" t="s">
        <v>24</v>
      </c>
      <c r="J4">
        <v>1500</v>
      </c>
      <c r="K4">
        <v>6</v>
      </c>
      <c r="L4">
        <v>2</v>
      </c>
      <c r="M4" t="s">
        <v>25</v>
      </c>
      <c r="O4" t="s">
        <v>30</v>
      </c>
      <c r="P4" t="s">
        <v>25</v>
      </c>
      <c r="Q4">
        <v>30</v>
      </c>
      <c r="R4">
        <v>180</v>
      </c>
      <c r="S4" t="s">
        <v>31</v>
      </c>
    </row>
    <row r="5" spans="1:19" x14ac:dyDescent="0.35">
      <c r="A5" t="s">
        <v>33</v>
      </c>
      <c r="B5">
        <v>5</v>
      </c>
      <c r="C5" t="s">
        <v>214</v>
      </c>
      <c r="D5">
        <v>134</v>
      </c>
      <c r="E5" t="s">
        <v>215</v>
      </c>
      <c r="F5" t="s">
        <v>22</v>
      </c>
      <c r="G5" t="s">
        <v>216</v>
      </c>
      <c r="H5">
        <v>136.25</v>
      </c>
      <c r="I5" t="s">
        <v>24</v>
      </c>
      <c r="J5">
        <v>2000</v>
      </c>
      <c r="K5">
        <v>6</v>
      </c>
      <c r="L5">
        <v>2</v>
      </c>
      <c r="M5" t="s">
        <v>25</v>
      </c>
      <c r="N5">
        <v>21</v>
      </c>
      <c r="O5" t="s">
        <v>30</v>
      </c>
      <c r="P5" t="s">
        <v>25</v>
      </c>
      <c r="Q5">
        <v>30</v>
      </c>
      <c r="R5">
        <v>150</v>
      </c>
      <c r="S5" t="s">
        <v>31</v>
      </c>
    </row>
    <row r="6" spans="1:19" x14ac:dyDescent="0.35">
      <c r="A6" t="s">
        <v>34</v>
      </c>
      <c r="B6">
        <v>6</v>
      </c>
      <c r="C6" t="s">
        <v>214</v>
      </c>
      <c r="D6">
        <v>134</v>
      </c>
      <c r="E6" t="s">
        <v>215</v>
      </c>
      <c r="F6" t="s">
        <v>22</v>
      </c>
      <c r="G6" t="s">
        <v>216</v>
      </c>
      <c r="H6">
        <v>500</v>
      </c>
      <c r="I6" t="s">
        <v>24</v>
      </c>
      <c r="J6">
        <v>1500</v>
      </c>
      <c r="K6">
        <v>6</v>
      </c>
      <c r="L6">
        <v>2</v>
      </c>
      <c r="M6" t="s">
        <v>25</v>
      </c>
      <c r="N6">
        <v>18</v>
      </c>
      <c r="O6" t="s">
        <v>25</v>
      </c>
      <c r="P6" t="s">
        <v>25</v>
      </c>
      <c r="Q6">
        <v>30</v>
      </c>
      <c r="R6">
        <v>527</v>
      </c>
      <c r="S6" t="s">
        <v>27</v>
      </c>
    </row>
    <row r="7" spans="1:19" x14ac:dyDescent="0.35">
      <c r="A7" t="s">
        <v>35</v>
      </c>
      <c r="B7">
        <v>8</v>
      </c>
      <c r="C7" t="s">
        <v>214</v>
      </c>
      <c r="D7">
        <v>134</v>
      </c>
      <c r="E7" t="s">
        <v>215</v>
      </c>
      <c r="F7" t="s">
        <v>22</v>
      </c>
      <c r="G7" t="s">
        <v>216</v>
      </c>
      <c r="H7">
        <v>247</v>
      </c>
      <c r="I7" t="s">
        <v>24</v>
      </c>
      <c r="J7">
        <v>1500</v>
      </c>
      <c r="K7">
        <v>6</v>
      </c>
      <c r="L7">
        <v>2</v>
      </c>
      <c r="M7" t="s">
        <v>25</v>
      </c>
      <c r="O7" t="s">
        <v>25</v>
      </c>
      <c r="P7" t="s">
        <v>30</v>
      </c>
      <c r="Q7">
        <v>24</v>
      </c>
      <c r="R7" t="s">
        <v>26</v>
      </c>
      <c r="S7" t="s">
        <v>27</v>
      </c>
    </row>
    <row r="8" spans="1:19" x14ac:dyDescent="0.35">
      <c r="A8" t="s">
        <v>36</v>
      </c>
      <c r="B8">
        <v>9</v>
      </c>
      <c r="C8" t="s">
        <v>214</v>
      </c>
      <c r="D8">
        <v>134</v>
      </c>
      <c r="E8" t="s">
        <v>215</v>
      </c>
      <c r="F8" t="s">
        <v>22</v>
      </c>
      <c r="G8" t="s">
        <v>216</v>
      </c>
      <c r="H8">
        <v>955</v>
      </c>
      <c r="I8" t="s">
        <v>24</v>
      </c>
      <c r="J8">
        <v>1500</v>
      </c>
      <c r="K8">
        <v>6</v>
      </c>
      <c r="L8">
        <v>2</v>
      </c>
      <c r="M8" t="s">
        <v>25</v>
      </c>
      <c r="N8">
        <v>18</v>
      </c>
      <c r="O8" t="s">
        <v>25</v>
      </c>
      <c r="P8" t="s">
        <v>25</v>
      </c>
      <c r="Q8">
        <v>30</v>
      </c>
      <c r="R8">
        <f>2*100</f>
        <v>200</v>
      </c>
      <c r="S8" t="s">
        <v>27</v>
      </c>
    </row>
    <row r="9" spans="1:19" x14ac:dyDescent="0.35">
      <c r="A9" t="s">
        <v>37</v>
      </c>
      <c r="B9">
        <v>10</v>
      </c>
      <c r="C9" t="s">
        <v>214</v>
      </c>
      <c r="D9">
        <v>134</v>
      </c>
      <c r="E9" t="s">
        <v>215</v>
      </c>
      <c r="F9" t="s">
        <v>22</v>
      </c>
      <c r="G9" t="s">
        <v>216</v>
      </c>
      <c r="H9">
        <v>212</v>
      </c>
      <c r="I9" t="s">
        <v>24</v>
      </c>
      <c r="J9">
        <v>1500</v>
      </c>
      <c r="K9">
        <v>6</v>
      </c>
      <c r="L9">
        <v>2</v>
      </c>
      <c r="M9" t="s">
        <v>25</v>
      </c>
      <c r="O9" t="s">
        <v>25</v>
      </c>
      <c r="P9" t="s">
        <v>25</v>
      </c>
      <c r="Q9">
        <v>30</v>
      </c>
      <c r="R9" t="s">
        <v>26</v>
      </c>
      <c r="S9" t="s">
        <v>31</v>
      </c>
    </row>
    <row r="10" spans="1:19" x14ac:dyDescent="0.35">
      <c r="A10" t="s">
        <v>38</v>
      </c>
      <c r="B10">
        <v>11</v>
      </c>
      <c r="C10" t="s">
        <v>214</v>
      </c>
      <c r="D10">
        <v>134</v>
      </c>
      <c r="E10" t="s">
        <v>215</v>
      </c>
      <c r="F10" t="s">
        <v>22</v>
      </c>
      <c r="G10" t="s">
        <v>216</v>
      </c>
      <c r="H10">
        <v>280</v>
      </c>
      <c r="I10" t="s">
        <v>24</v>
      </c>
      <c r="J10">
        <v>1900</v>
      </c>
      <c r="K10">
        <v>6</v>
      </c>
      <c r="L10">
        <v>2</v>
      </c>
      <c r="M10" t="s">
        <v>25</v>
      </c>
      <c r="N10">
        <v>18</v>
      </c>
      <c r="O10" t="s">
        <v>30</v>
      </c>
      <c r="P10" t="s">
        <v>25</v>
      </c>
      <c r="Q10">
        <v>40</v>
      </c>
      <c r="R10">
        <v>360</v>
      </c>
      <c r="S10" t="s">
        <v>31</v>
      </c>
    </row>
    <row r="11" spans="1:19" x14ac:dyDescent="0.35">
      <c r="A11" t="s">
        <v>39</v>
      </c>
      <c r="B11">
        <v>12</v>
      </c>
      <c r="C11" t="s">
        <v>214</v>
      </c>
      <c r="D11">
        <v>134</v>
      </c>
      <c r="E11" t="s">
        <v>215</v>
      </c>
      <c r="F11" t="s">
        <v>22</v>
      </c>
      <c r="G11" t="s">
        <v>216</v>
      </c>
      <c r="H11">
        <v>295</v>
      </c>
      <c r="I11" t="s">
        <v>24</v>
      </c>
      <c r="J11">
        <v>2080</v>
      </c>
      <c r="K11">
        <v>6</v>
      </c>
      <c r="L11">
        <v>2</v>
      </c>
      <c r="M11" t="s">
        <v>25</v>
      </c>
      <c r="N11">
        <v>18</v>
      </c>
      <c r="O11" t="s">
        <v>25</v>
      </c>
      <c r="P11" t="s">
        <v>30</v>
      </c>
      <c r="Q11">
        <v>30</v>
      </c>
      <c r="R11">
        <v>205</v>
      </c>
      <c r="S11" t="s">
        <v>27</v>
      </c>
    </row>
    <row r="12" spans="1:19" x14ac:dyDescent="0.35">
      <c r="A12" t="s">
        <v>40</v>
      </c>
      <c r="B12">
        <v>13</v>
      </c>
      <c r="C12" t="s">
        <v>214</v>
      </c>
      <c r="D12">
        <v>134</v>
      </c>
      <c r="E12" t="s">
        <v>215</v>
      </c>
      <c r="F12" t="s">
        <v>22</v>
      </c>
      <c r="G12" t="s">
        <v>216</v>
      </c>
      <c r="H12">
        <v>250</v>
      </c>
      <c r="I12" t="s">
        <v>24</v>
      </c>
      <c r="J12">
        <v>1500</v>
      </c>
      <c r="K12">
        <v>6</v>
      </c>
      <c r="L12">
        <v>2</v>
      </c>
      <c r="M12" t="s">
        <v>25</v>
      </c>
      <c r="N12">
        <v>18</v>
      </c>
      <c r="O12" t="s">
        <v>30</v>
      </c>
      <c r="P12" t="s">
        <v>25</v>
      </c>
      <c r="Q12">
        <v>30</v>
      </c>
      <c r="R12">
        <v>200</v>
      </c>
      <c r="S12" t="s">
        <v>31</v>
      </c>
    </row>
    <row r="13" spans="1:19" x14ac:dyDescent="0.35">
      <c r="A13" t="s">
        <v>41</v>
      </c>
      <c r="B13">
        <v>15</v>
      </c>
      <c r="C13" t="s">
        <v>214</v>
      </c>
      <c r="D13">
        <v>134</v>
      </c>
      <c r="E13" t="s">
        <v>215</v>
      </c>
      <c r="F13" t="s">
        <v>22</v>
      </c>
      <c r="G13" t="s">
        <v>216</v>
      </c>
      <c r="H13">
        <v>215</v>
      </c>
      <c r="I13" t="s">
        <v>24</v>
      </c>
      <c r="J13">
        <v>1500</v>
      </c>
      <c r="K13">
        <v>6</v>
      </c>
      <c r="L13">
        <v>2</v>
      </c>
      <c r="M13" t="s">
        <v>30</v>
      </c>
      <c r="N13">
        <v>18</v>
      </c>
      <c r="O13" t="s">
        <v>25</v>
      </c>
      <c r="P13" t="s">
        <v>30</v>
      </c>
      <c r="Q13">
        <v>30</v>
      </c>
      <c r="R13">
        <v>90</v>
      </c>
      <c r="S13" t="s">
        <v>31</v>
      </c>
    </row>
    <row r="14" spans="1:19" x14ac:dyDescent="0.35">
      <c r="A14" t="s">
        <v>42</v>
      </c>
      <c r="B14">
        <v>16</v>
      </c>
      <c r="C14" t="s">
        <v>214</v>
      </c>
      <c r="D14">
        <v>134</v>
      </c>
      <c r="E14" t="s">
        <v>215</v>
      </c>
      <c r="F14" t="s">
        <v>22</v>
      </c>
      <c r="G14" t="s">
        <v>216</v>
      </c>
      <c r="H14">
        <v>168.25</v>
      </c>
      <c r="I14" t="s">
        <v>24</v>
      </c>
      <c r="J14">
        <v>1740</v>
      </c>
      <c r="K14">
        <v>6</v>
      </c>
      <c r="L14">
        <v>2</v>
      </c>
      <c r="M14" t="s">
        <v>25</v>
      </c>
      <c r="N14">
        <v>18</v>
      </c>
      <c r="O14" t="s">
        <v>30</v>
      </c>
      <c r="P14" t="s">
        <v>25</v>
      </c>
      <c r="Q14">
        <v>30</v>
      </c>
      <c r="R14">
        <f>2*130</f>
        <v>260</v>
      </c>
      <c r="S14" t="s">
        <v>31</v>
      </c>
    </row>
    <row r="15" spans="1:19" x14ac:dyDescent="0.35">
      <c r="A15" t="s">
        <v>43</v>
      </c>
      <c r="B15">
        <v>17</v>
      </c>
      <c r="C15" t="s">
        <v>214</v>
      </c>
      <c r="D15">
        <v>134</v>
      </c>
      <c r="E15" t="s">
        <v>215</v>
      </c>
      <c r="F15" t="s">
        <v>22</v>
      </c>
      <c r="G15" t="s">
        <v>216</v>
      </c>
      <c r="H15">
        <v>75</v>
      </c>
      <c r="I15" t="s">
        <v>24</v>
      </c>
      <c r="J15">
        <v>1200</v>
      </c>
      <c r="K15">
        <v>6</v>
      </c>
      <c r="L15">
        <v>2</v>
      </c>
      <c r="M15" t="s">
        <v>30</v>
      </c>
      <c r="O15" t="s">
        <v>25</v>
      </c>
      <c r="P15" t="s">
        <v>25</v>
      </c>
      <c r="Q15">
        <v>30</v>
      </c>
      <c r="R15">
        <v>75</v>
      </c>
      <c r="S15" t="s">
        <v>27</v>
      </c>
    </row>
    <row r="16" spans="1:19" x14ac:dyDescent="0.35">
      <c r="A16" t="s">
        <v>44</v>
      </c>
      <c r="B16">
        <v>18</v>
      </c>
      <c r="C16" t="s">
        <v>214</v>
      </c>
      <c r="D16">
        <v>134</v>
      </c>
      <c r="E16" t="s">
        <v>215</v>
      </c>
      <c r="F16" t="s">
        <v>22</v>
      </c>
      <c r="G16" t="s">
        <v>216</v>
      </c>
      <c r="H16">
        <v>100</v>
      </c>
      <c r="I16" t="s">
        <v>24</v>
      </c>
      <c r="J16">
        <v>1500</v>
      </c>
      <c r="K16">
        <v>6</v>
      </c>
      <c r="L16">
        <v>2</v>
      </c>
      <c r="M16" t="s">
        <v>30</v>
      </c>
      <c r="O16" t="s">
        <v>30</v>
      </c>
      <c r="P16" t="s">
        <v>25</v>
      </c>
      <c r="Q16">
        <v>30</v>
      </c>
      <c r="R16">
        <v>160</v>
      </c>
      <c r="S16" t="s">
        <v>31</v>
      </c>
    </row>
    <row r="17" spans="1:19" x14ac:dyDescent="0.35">
      <c r="A17" t="s">
        <v>45</v>
      </c>
      <c r="B17">
        <v>19</v>
      </c>
      <c r="C17" t="s">
        <v>214</v>
      </c>
      <c r="D17">
        <v>134</v>
      </c>
      <c r="E17" t="s">
        <v>215</v>
      </c>
      <c r="F17" t="s">
        <v>22</v>
      </c>
      <c r="G17" t="s">
        <v>216</v>
      </c>
      <c r="H17">
        <v>297</v>
      </c>
      <c r="I17" t="s">
        <v>24</v>
      </c>
      <c r="J17">
        <v>1500</v>
      </c>
      <c r="K17">
        <v>6</v>
      </c>
      <c r="L17">
        <v>2</v>
      </c>
      <c r="M17" t="s">
        <v>25</v>
      </c>
      <c r="O17" t="s">
        <v>25</v>
      </c>
      <c r="P17" t="s">
        <v>30</v>
      </c>
      <c r="Q17">
        <v>30</v>
      </c>
      <c r="R17">
        <v>180</v>
      </c>
      <c r="S17" t="s">
        <v>31</v>
      </c>
    </row>
    <row r="18" spans="1:19" x14ac:dyDescent="0.35">
      <c r="A18" t="s">
        <v>46</v>
      </c>
      <c r="B18">
        <v>20</v>
      </c>
      <c r="C18" t="s">
        <v>214</v>
      </c>
      <c r="D18">
        <v>134</v>
      </c>
      <c r="E18" t="s">
        <v>215</v>
      </c>
      <c r="F18" t="s">
        <v>22</v>
      </c>
      <c r="G18" t="s">
        <v>216</v>
      </c>
      <c r="H18">
        <v>147</v>
      </c>
      <c r="I18" t="s">
        <v>24</v>
      </c>
      <c r="J18">
        <v>1500</v>
      </c>
      <c r="K18">
        <v>6</v>
      </c>
      <c r="L18">
        <v>2</v>
      </c>
      <c r="M18" t="s">
        <v>25</v>
      </c>
      <c r="N18">
        <v>18</v>
      </c>
      <c r="O18" t="s">
        <v>30</v>
      </c>
      <c r="P18" t="s">
        <v>30</v>
      </c>
      <c r="Q18">
        <v>30</v>
      </c>
      <c r="R18">
        <v>150</v>
      </c>
      <c r="S18" t="s">
        <v>31</v>
      </c>
    </row>
    <row r="19" spans="1:19" x14ac:dyDescent="0.35">
      <c r="A19" t="s">
        <v>47</v>
      </c>
      <c r="B19">
        <v>21</v>
      </c>
      <c r="C19" t="s">
        <v>214</v>
      </c>
      <c r="D19">
        <v>134</v>
      </c>
      <c r="E19" t="s">
        <v>215</v>
      </c>
      <c r="F19" t="s">
        <v>22</v>
      </c>
      <c r="G19" t="s">
        <v>216</v>
      </c>
      <c r="H19">
        <v>208.25</v>
      </c>
      <c r="I19" t="s">
        <v>24</v>
      </c>
      <c r="J19">
        <v>1500</v>
      </c>
      <c r="K19">
        <v>6</v>
      </c>
      <c r="L19">
        <v>2</v>
      </c>
      <c r="M19" t="s">
        <v>25</v>
      </c>
      <c r="N19">
        <v>18</v>
      </c>
      <c r="O19" t="s">
        <v>30</v>
      </c>
      <c r="P19" t="s">
        <v>25</v>
      </c>
      <c r="Q19">
        <v>30</v>
      </c>
      <c r="R19">
        <f>2*105</f>
        <v>210</v>
      </c>
      <c r="S19" t="s">
        <v>31</v>
      </c>
    </row>
    <row r="20" spans="1:19" x14ac:dyDescent="0.35">
      <c r="A20" t="s">
        <v>48</v>
      </c>
      <c r="B20">
        <v>22</v>
      </c>
      <c r="C20" t="s">
        <v>214</v>
      </c>
      <c r="D20">
        <v>134</v>
      </c>
      <c r="E20" t="s">
        <v>215</v>
      </c>
      <c r="F20" t="s">
        <v>22</v>
      </c>
      <c r="G20" t="s">
        <v>216</v>
      </c>
      <c r="H20">
        <v>339.25</v>
      </c>
      <c r="I20" t="s">
        <v>24</v>
      </c>
      <c r="J20">
        <v>1740</v>
      </c>
      <c r="K20">
        <v>6</v>
      </c>
      <c r="L20">
        <v>2</v>
      </c>
      <c r="M20" t="s">
        <v>25</v>
      </c>
      <c r="N20">
        <v>21</v>
      </c>
      <c r="O20" t="s">
        <v>30</v>
      </c>
      <c r="P20" t="s">
        <v>25</v>
      </c>
      <c r="Q20">
        <v>30</v>
      </c>
      <c r="R20">
        <f>2*100</f>
        <v>200</v>
      </c>
      <c r="S20" t="s">
        <v>31</v>
      </c>
    </row>
    <row r="21" spans="1:19" x14ac:dyDescent="0.35">
      <c r="A21" t="s">
        <v>49</v>
      </c>
      <c r="B21">
        <v>23</v>
      </c>
      <c r="C21" t="s">
        <v>214</v>
      </c>
      <c r="D21">
        <v>134</v>
      </c>
      <c r="E21" t="s">
        <v>215</v>
      </c>
      <c r="F21" t="s">
        <v>22</v>
      </c>
      <c r="G21" t="s">
        <v>216</v>
      </c>
      <c r="H21">
        <v>96</v>
      </c>
      <c r="I21" t="s">
        <v>24</v>
      </c>
      <c r="J21">
        <v>1500</v>
      </c>
      <c r="K21">
        <v>6</v>
      </c>
      <c r="L21">
        <v>2</v>
      </c>
      <c r="M21" t="s">
        <v>25</v>
      </c>
      <c r="N21">
        <v>21</v>
      </c>
      <c r="O21" t="s">
        <v>30</v>
      </c>
      <c r="P21" t="s">
        <v>25</v>
      </c>
      <c r="Q21">
        <v>30</v>
      </c>
      <c r="R21">
        <f>2*75</f>
        <v>150</v>
      </c>
      <c r="S21" t="s">
        <v>31</v>
      </c>
    </row>
    <row r="22" spans="1:19" x14ac:dyDescent="0.35">
      <c r="A22" t="s">
        <v>50</v>
      </c>
      <c r="B22">
        <v>24</v>
      </c>
      <c r="C22" t="s">
        <v>214</v>
      </c>
      <c r="D22">
        <v>134</v>
      </c>
      <c r="E22" t="s">
        <v>215</v>
      </c>
      <c r="F22" t="s">
        <v>22</v>
      </c>
      <c r="G22" t="s">
        <v>216</v>
      </c>
      <c r="H22">
        <v>150</v>
      </c>
      <c r="I22" t="s">
        <v>24</v>
      </c>
      <c r="J22">
        <v>1000</v>
      </c>
      <c r="K22">
        <v>6</v>
      </c>
      <c r="L22">
        <v>2</v>
      </c>
      <c r="M22" t="s">
        <v>25</v>
      </c>
      <c r="N22">
        <v>18</v>
      </c>
      <c r="O22" t="s">
        <v>30</v>
      </c>
      <c r="P22" t="s">
        <v>30</v>
      </c>
      <c r="Q22">
        <v>30</v>
      </c>
      <c r="R22">
        <v>261</v>
      </c>
      <c r="S22" t="s">
        <v>31</v>
      </c>
    </row>
    <row r="23" spans="1:19" x14ac:dyDescent="0.35">
      <c r="A23" t="s">
        <v>51</v>
      </c>
      <c r="B23">
        <v>25</v>
      </c>
      <c r="C23" t="s">
        <v>214</v>
      </c>
      <c r="D23">
        <v>134</v>
      </c>
      <c r="E23" t="s">
        <v>215</v>
      </c>
      <c r="F23" t="s">
        <v>22</v>
      </c>
      <c r="G23" t="s">
        <v>216</v>
      </c>
      <c r="H23">
        <v>421</v>
      </c>
      <c r="I23" t="s">
        <v>24</v>
      </c>
      <c r="J23">
        <v>1500</v>
      </c>
      <c r="K23">
        <v>6</v>
      </c>
      <c r="L23">
        <v>2</v>
      </c>
      <c r="M23" t="s">
        <v>25</v>
      </c>
      <c r="N23">
        <v>18</v>
      </c>
      <c r="O23" t="s">
        <v>30</v>
      </c>
      <c r="P23" t="s">
        <v>25</v>
      </c>
      <c r="Q23">
        <v>40</v>
      </c>
      <c r="R23">
        <v>150</v>
      </c>
      <c r="S23" t="s">
        <v>31</v>
      </c>
    </row>
    <row r="24" spans="1:19" x14ac:dyDescent="0.35">
      <c r="A24" t="s">
        <v>52</v>
      </c>
      <c r="B24">
        <v>26</v>
      </c>
      <c r="C24" t="s">
        <v>214</v>
      </c>
      <c r="D24">
        <v>134</v>
      </c>
      <c r="E24" t="s">
        <v>215</v>
      </c>
      <c r="F24" t="s">
        <v>22</v>
      </c>
      <c r="G24" t="s">
        <v>216</v>
      </c>
      <c r="H24">
        <v>135</v>
      </c>
      <c r="I24" t="s">
        <v>24</v>
      </c>
      <c r="J24">
        <v>1600</v>
      </c>
      <c r="K24">
        <v>6</v>
      </c>
      <c r="L24">
        <v>2</v>
      </c>
      <c r="M24" t="s">
        <v>25</v>
      </c>
      <c r="O24" t="s">
        <v>30</v>
      </c>
      <c r="P24" t="s">
        <v>25</v>
      </c>
      <c r="Q24">
        <v>30</v>
      </c>
      <c r="R24">
        <v>60</v>
      </c>
      <c r="S24" t="s">
        <v>27</v>
      </c>
    </row>
    <row r="25" spans="1:19" x14ac:dyDescent="0.35">
      <c r="A25" t="s">
        <v>53</v>
      </c>
      <c r="B25">
        <v>27</v>
      </c>
      <c r="C25" t="s">
        <v>214</v>
      </c>
      <c r="D25">
        <v>134</v>
      </c>
      <c r="E25" t="s">
        <v>215</v>
      </c>
      <c r="F25" t="s">
        <v>22</v>
      </c>
      <c r="G25" t="s">
        <v>216</v>
      </c>
      <c r="H25">
        <v>208.25</v>
      </c>
      <c r="I25" t="s">
        <v>24</v>
      </c>
      <c r="J25">
        <v>1600</v>
      </c>
      <c r="K25">
        <v>6</v>
      </c>
      <c r="L25">
        <v>2</v>
      </c>
      <c r="M25" t="s">
        <v>25</v>
      </c>
      <c r="N25">
        <v>18</v>
      </c>
      <c r="O25" t="s">
        <v>30</v>
      </c>
      <c r="P25" t="s">
        <v>30</v>
      </c>
      <c r="Q25">
        <v>30</v>
      </c>
      <c r="R25">
        <f>2*175</f>
        <v>350</v>
      </c>
      <c r="S25" t="s">
        <v>31</v>
      </c>
    </row>
    <row r="26" spans="1:19" x14ac:dyDescent="0.35">
      <c r="A26" t="s">
        <v>54</v>
      </c>
      <c r="B26">
        <v>28</v>
      </c>
      <c r="C26" t="s">
        <v>214</v>
      </c>
      <c r="D26">
        <v>134</v>
      </c>
      <c r="E26" t="s">
        <v>215</v>
      </c>
      <c r="F26" t="s">
        <v>22</v>
      </c>
      <c r="G26" t="s">
        <v>216</v>
      </c>
      <c r="H26">
        <v>140</v>
      </c>
      <c r="I26" t="s">
        <v>24</v>
      </c>
      <c r="J26">
        <v>1600</v>
      </c>
      <c r="K26">
        <v>6</v>
      </c>
      <c r="L26">
        <v>2</v>
      </c>
      <c r="M26" t="s">
        <v>25</v>
      </c>
      <c r="O26" t="s">
        <v>30</v>
      </c>
      <c r="P26" t="s">
        <v>30</v>
      </c>
      <c r="Q26">
        <v>30</v>
      </c>
      <c r="R26">
        <f>2*105</f>
        <v>210</v>
      </c>
      <c r="S26" t="s">
        <v>31</v>
      </c>
    </row>
    <row r="27" spans="1:19" x14ac:dyDescent="0.35">
      <c r="A27" t="s">
        <v>55</v>
      </c>
      <c r="B27">
        <v>29</v>
      </c>
      <c r="C27" t="s">
        <v>214</v>
      </c>
      <c r="D27">
        <v>134</v>
      </c>
      <c r="E27" t="s">
        <v>215</v>
      </c>
      <c r="F27" t="s">
        <v>22</v>
      </c>
      <c r="G27" t="s">
        <v>216</v>
      </c>
      <c r="H27">
        <v>150</v>
      </c>
      <c r="I27" t="s">
        <v>24</v>
      </c>
      <c r="J27">
        <v>1500</v>
      </c>
      <c r="K27">
        <v>6</v>
      </c>
      <c r="L27">
        <v>2</v>
      </c>
      <c r="M27" t="s">
        <v>25</v>
      </c>
      <c r="N27">
        <v>21</v>
      </c>
      <c r="O27" t="s">
        <v>30</v>
      </c>
      <c r="P27" t="s">
        <v>25</v>
      </c>
      <c r="Q27">
        <v>30</v>
      </c>
      <c r="R27">
        <v>200</v>
      </c>
      <c r="S27" t="s">
        <v>31</v>
      </c>
    </row>
    <row r="28" spans="1:19" x14ac:dyDescent="0.35">
      <c r="A28" t="s">
        <v>56</v>
      </c>
      <c r="B28">
        <v>30</v>
      </c>
      <c r="C28" t="s">
        <v>214</v>
      </c>
      <c r="D28">
        <v>134</v>
      </c>
      <c r="E28" t="s">
        <v>215</v>
      </c>
      <c r="F28" t="s">
        <v>22</v>
      </c>
      <c r="G28" t="s">
        <v>216</v>
      </c>
      <c r="H28">
        <v>130</v>
      </c>
      <c r="I28" t="s">
        <v>24</v>
      </c>
      <c r="J28">
        <v>1500</v>
      </c>
      <c r="K28">
        <v>6</v>
      </c>
      <c r="L28">
        <v>2</v>
      </c>
      <c r="M28" t="s">
        <v>25</v>
      </c>
      <c r="O28" t="s">
        <v>30</v>
      </c>
      <c r="P28" t="s">
        <v>30</v>
      </c>
      <c r="Q28">
        <v>30</v>
      </c>
      <c r="R28">
        <f>2*65</f>
        <v>130</v>
      </c>
      <c r="S28" t="s">
        <v>31</v>
      </c>
    </row>
    <row r="29" spans="1:19" x14ac:dyDescent="0.35">
      <c r="A29" t="s">
        <v>57</v>
      </c>
      <c r="B29">
        <v>31</v>
      </c>
      <c r="C29" t="s">
        <v>214</v>
      </c>
      <c r="D29">
        <v>134</v>
      </c>
      <c r="E29" t="s">
        <v>215</v>
      </c>
      <c r="F29" t="s">
        <v>22</v>
      </c>
      <c r="G29" t="s">
        <v>216</v>
      </c>
      <c r="H29">
        <v>178</v>
      </c>
      <c r="I29" t="s">
        <v>24</v>
      </c>
      <c r="J29">
        <v>1500</v>
      </c>
      <c r="K29">
        <v>6</v>
      </c>
      <c r="L29">
        <v>2</v>
      </c>
      <c r="M29" t="s">
        <v>25</v>
      </c>
      <c r="N29">
        <v>21</v>
      </c>
      <c r="O29" t="s">
        <v>30</v>
      </c>
      <c r="P29" t="s">
        <v>30</v>
      </c>
      <c r="Q29">
        <v>30</v>
      </c>
      <c r="R29">
        <v>178</v>
      </c>
      <c r="S29" t="s">
        <v>31</v>
      </c>
    </row>
    <row r="30" spans="1:19" x14ac:dyDescent="0.35">
      <c r="A30" t="s">
        <v>58</v>
      </c>
      <c r="B30">
        <v>32</v>
      </c>
      <c r="C30" t="s">
        <v>214</v>
      </c>
      <c r="D30">
        <v>134</v>
      </c>
      <c r="E30" t="s">
        <v>215</v>
      </c>
      <c r="F30" t="s">
        <v>22</v>
      </c>
      <c r="G30" t="s">
        <v>216</v>
      </c>
      <c r="H30">
        <v>250</v>
      </c>
      <c r="I30" t="s">
        <v>24</v>
      </c>
      <c r="J30">
        <v>1500</v>
      </c>
      <c r="K30">
        <v>6</v>
      </c>
      <c r="L30">
        <v>2</v>
      </c>
      <c r="M30" t="s">
        <v>25</v>
      </c>
      <c r="O30" t="s">
        <v>30</v>
      </c>
      <c r="P30" t="s">
        <v>30</v>
      </c>
      <c r="Q30">
        <v>30</v>
      </c>
      <c r="R30">
        <v>250</v>
      </c>
      <c r="S30" t="s">
        <v>31</v>
      </c>
    </row>
    <row r="31" spans="1:19" x14ac:dyDescent="0.35">
      <c r="A31" t="s">
        <v>59</v>
      </c>
      <c r="B31">
        <v>33</v>
      </c>
      <c r="C31" t="s">
        <v>214</v>
      </c>
      <c r="D31">
        <v>134</v>
      </c>
      <c r="E31" t="s">
        <v>215</v>
      </c>
      <c r="F31" t="s">
        <v>22</v>
      </c>
      <c r="G31" t="s">
        <v>216</v>
      </c>
      <c r="H31">
        <v>278</v>
      </c>
      <c r="I31" t="s">
        <v>24</v>
      </c>
      <c r="J31">
        <v>1500</v>
      </c>
      <c r="K31">
        <v>6</v>
      </c>
      <c r="L31">
        <v>2</v>
      </c>
      <c r="M31" t="s">
        <v>25</v>
      </c>
      <c r="N31">
        <v>18</v>
      </c>
      <c r="O31" t="s">
        <v>30</v>
      </c>
      <c r="P31" t="s">
        <v>30</v>
      </c>
      <c r="Q31">
        <v>30</v>
      </c>
      <c r="R31">
        <f>2*278</f>
        <v>556</v>
      </c>
      <c r="S31" t="s">
        <v>31</v>
      </c>
    </row>
    <row r="32" spans="1:19" x14ac:dyDescent="0.35">
      <c r="A32" t="s">
        <v>60</v>
      </c>
      <c r="B32">
        <v>34</v>
      </c>
      <c r="C32" t="s">
        <v>214</v>
      </c>
      <c r="D32">
        <v>134</v>
      </c>
      <c r="E32" t="s">
        <v>215</v>
      </c>
      <c r="F32" t="s">
        <v>22</v>
      </c>
      <c r="G32" t="s">
        <v>216</v>
      </c>
      <c r="H32">
        <v>265</v>
      </c>
      <c r="I32" t="s">
        <v>24</v>
      </c>
      <c r="J32">
        <v>1440</v>
      </c>
      <c r="K32">
        <v>6</v>
      </c>
      <c r="L32">
        <v>2</v>
      </c>
      <c r="M32" t="s">
        <v>30</v>
      </c>
      <c r="N32">
        <v>18</v>
      </c>
      <c r="O32" t="s">
        <v>30</v>
      </c>
      <c r="P32" t="s">
        <v>30</v>
      </c>
      <c r="Q32">
        <v>30</v>
      </c>
      <c r="R32">
        <v>140</v>
      </c>
      <c r="S32" t="s">
        <v>31</v>
      </c>
    </row>
    <row r="33" spans="1:19" x14ac:dyDescent="0.35">
      <c r="A33" t="s">
        <v>61</v>
      </c>
      <c r="B33">
        <v>35</v>
      </c>
      <c r="C33" t="s">
        <v>214</v>
      </c>
      <c r="D33">
        <v>134</v>
      </c>
      <c r="E33" t="s">
        <v>215</v>
      </c>
      <c r="F33" t="s">
        <v>22</v>
      </c>
      <c r="G33" t="s">
        <v>216</v>
      </c>
      <c r="H33">
        <v>200</v>
      </c>
      <c r="I33" t="s">
        <v>24</v>
      </c>
      <c r="J33">
        <v>1500</v>
      </c>
      <c r="K33">
        <v>6</v>
      </c>
      <c r="L33">
        <v>2</v>
      </c>
      <c r="M33" t="s">
        <v>25</v>
      </c>
      <c r="N33">
        <v>18</v>
      </c>
      <c r="O33" t="s">
        <v>25</v>
      </c>
      <c r="P33" t="s">
        <v>30</v>
      </c>
      <c r="Q33">
        <v>30</v>
      </c>
      <c r="R33">
        <v>200</v>
      </c>
      <c r="S33" t="s">
        <v>31</v>
      </c>
    </row>
    <row r="34" spans="1:19" x14ac:dyDescent="0.35">
      <c r="A34" t="s">
        <v>62</v>
      </c>
      <c r="B34">
        <v>36</v>
      </c>
      <c r="C34" t="s">
        <v>214</v>
      </c>
      <c r="D34">
        <v>134</v>
      </c>
      <c r="E34" t="s">
        <v>215</v>
      </c>
      <c r="F34" t="s">
        <v>22</v>
      </c>
      <c r="G34" t="s">
        <v>216</v>
      </c>
      <c r="H34">
        <v>339</v>
      </c>
      <c r="I34" t="s">
        <v>24</v>
      </c>
      <c r="J34">
        <v>1000</v>
      </c>
      <c r="K34">
        <v>6</v>
      </c>
      <c r="L34">
        <v>2</v>
      </c>
      <c r="M34" t="s">
        <v>30</v>
      </c>
      <c r="N34">
        <v>21</v>
      </c>
      <c r="O34" t="s">
        <v>30</v>
      </c>
      <c r="P34" t="s">
        <v>30</v>
      </c>
      <c r="Q34">
        <v>45</v>
      </c>
      <c r="R34" s="5">
        <f>(2/3)*155</f>
        <v>103.33333333333333</v>
      </c>
      <c r="S34" t="s">
        <v>27</v>
      </c>
    </row>
    <row r="35" spans="1:19" x14ac:dyDescent="0.35">
      <c r="A35" t="s">
        <v>63</v>
      </c>
      <c r="B35">
        <v>37</v>
      </c>
      <c r="C35" t="s">
        <v>214</v>
      </c>
      <c r="D35">
        <v>134</v>
      </c>
      <c r="E35" t="s">
        <v>215</v>
      </c>
      <c r="F35" t="s">
        <v>22</v>
      </c>
      <c r="G35" t="s">
        <v>216</v>
      </c>
      <c r="H35">
        <v>100</v>
      </c>
      <c r="I35" t="s">
        <v>24</v>
      </c>
      <c r="J35">
        <v>1500</v>
      </c>
      <c r="K35">
        <v>6</v>
      </c>
      <c r="L35">
        <v>2</v>
      </c>
      <c r="M35" t="s">
        <v>25</v>
      </c>
      <c r="O35" t="s">
        <v>25</v>
      </c>
      <c r="P35" t="s">
        <v>30</v>
      </c>
      <c r="Q35">
        <v>30</v>
      </c>
      <c r="R35">
        <f>2*135</f>
        <v>270</v>
      </c>
      <c r="S35" t="s">
        <v>31</v>
      </c>
    </row>
    <row r="36" spans="1:19" x14ac:dyDescent="0.35">
      <c r="A36" t="s">
        <v>64</v>
      </c>
      <c r="B36">
        <v>38</v>
      </c>
      <c r="C36" t="s">
        <v>214</v>
      </c>
      <c r="D36">
        <v>134</v>
      </c>
      <c r="E36" t="s">
        <v>215</v>
      </c>
      <c r="F36" t="s">
        <v>22</v>
      </c>
      <c r="G36" t="s">
        <v>216</v>
      </c>
      <c r="H36">
        <v>225</v>
      </c>
      <c r="I36" t="s">
        <v>24</v>
      </c>
      <c r="J36">
        <v>1500</v>
      </c>
      <c r="K36">
        <v>6</v>
      </c>
      <c r="L36">
        <v>2</v>
      </c>
      <c r="M36" t="s">
        <v>25</v>
      </c>
      <c r="N36">
        <v>18</v>
      </c>
      <c r="O36" t="s">
        <v>30</v>
      </c>
      <c r="P36" t="s">
        <v>30</v>
      </c>
      <c r="Q36">
        <v>30</v>
      </c>
      <c r="R36">
        <f>2*100</f>
        <v>200</v>
      </c>
      <c r="S36" t="s">
        <v>31</v>
      </c>
    </row>
    <row r="37" spans="1:19" x14ac:dyDescent="0.35">
      <c r="A37" t="s">
        <v>65</v>
      </c>
      <c r="B37">
        <v>39</v>
      </c>
      <c r="C37" t="s">
        <v>214</v>
      </c>
      <c r="D37">
        <v>134</v>
      </c>
      <c r="E37" t="s">
        <v>215</v>
      </c>
      <c r="F37" t="s">
        <v>22</v>
      </c>
      <c r="G37" t="s">
        <v>216</v>
      </c>
      <c r="H37">
        <v>110</v>
      </c>
      <c r="I37" t="s">
        <v>24</v>
      </c>
      <c r="J37">
        <v>1500</v>
      </c>
      <c r="K37">
        <v>6</v>
      </c>
      <c r="L37">
        <v>2</v>
      </c>
      <c r="M37" t="s">
        <v>25</v>
      </c>
      <c r="N37">
        <v>18</v>
      </c>
      <c r="O37" t="s">
        <v>30</v>
      </c>
      <c r="P37" t="s">
        <v>30</v>
      </c>
      <c r="Q37">
        <v>40</v>
      </c>
      <c r="R37">
        <f>2*250</f>
        <v>500</v>
      </c>
      <c r="S37" t="s">
        <v>31</v>
      </c>
    </row>
    <row r="38" spans="1:19" x14ac:dyDescent="0.35">
      <c r="A38" t="s">
        <v>66</v>
      </c>
      <c r="B38">
        <v>40</v>
      </c>
      <c r="C38" t="s">
        <v>214</v>
      </c>
      <c r="D38">
        <v>134</v>
      </c>
      <c r="E38" t="s">
        <v>215</v>
      </c>
      <c r="F38" t="s">
        <v>22</v>
      </c>
      <c r="G38" t="s">
        <v>216</v>
      </c>
      <c r="H38">
        <v>125</v>
      </c>
      <c r="I38" t="s">
        <v>24</v>
      </c>
      <c r="J38">
        <v>1500</v>
      </c>
      <c r="K38">
        <v>6</v>
      </c>
      <c r="L38">
        <v>2</v>
      </c>
      <c r="M38" t="s">
        <v>25</v>
      </c>
      <c r="O38" t="s">
        <v>30</v>
      </c>
      <c r="P38" t="s">
        <v>30</v>
      </c>
      <c r="Q38">
        <v>30</v>
      </c>
      <c r="R38">
        <f>2*100</f>
        <v>200</v>
      </c>
      <c r="S38" t="s">
        <v>31</v>
      </c>
    </row>
    <row r="39" spans="1:19" x14ac:dyDescent="0.35">
      <c r="A39" t="s">
        <v>67</v>
      </c>
      <c r="B39">
        <v>41</v>
      </c>
      <c r="C39" t="s">
        <v>214</v>
      </c>
      <c r="D39">
        <v>134</v>
      </c>
      <c r="E39" t="s">
        <v>215</v>
      </c>
      <c r="F39" t="s">
        <v>22</v>
      </c>
      <c r="G39" t="s">
        <v>216</v>
      </c>
      <c r="H39">
        <v>353.75</v>
      </c>
      <c r="I39" t="s">
        <v>24</v>
      </c>
      <c r="J39">
        <v>1440</v>
      </c>
      <c r="K39">
        <v>6</v>
      </c>
      <c r="L39">
        <v>2</v>
      </c>
      <c r="M39" t="s">
        <v>30</v>
      </c>
      <c r="O39" t="s">
        <v>30</v>
      </c>
      <c r="P39" t="s">
        <v>30</v>
      </c>
      <c r="Q39">
        <v>30</v>
      </c>
      <c r="R39">
        <v>304</v>
      </c>
      <c r="S39" t="s">
        <v>31</v>
      </c>
    </row>
    <row r="40" spans="1:19" x14ac:dyDescent="0.35">
      <c r="A40" t="s">
        <v>68</v>
      </c>
      <c r="B40">
        <v>42</v>
      </c>
      <c r="C40" t="s">
        <v>214</v>
      </c>
      <c r="D40">
        <v>134</v>
      </c>
      <c r="E40" t="s">
        <v>215</v>
      </c>
      <c r="F40" t="s">
        <v>22</v>
      </c>
      <c r="G40" t="s">
        <v>216</v>
      </c>
      <c r="H40">
        <v>45</v>
      </c>
      <c r="I40" t="s">
        <v>24</v>
      </c>
      <c r="J40">
        <v>1500</v>
      </c>
      <c r="K40">
        <v>6</v>
      </c>
      <c r="L40">
        <v>2</v>
      </c>
      <c r="M40" t="s">
        <v>30</v>
      </c>
      <c r="N40">
        <v>21</v>
      </c>
      <c r="O40" t="s">
        <v>30</v>
      </c>
      <c r="P40" t="s">
        <v>30</v>
      </c>
      <c r="Q40">
        <v>30</v>
      </c>
      <c r="R40">
        <v>190</v>
      </c>
      <c r="S40" t="s">
        <v>31</v>
      </c>
    </row>
    <row r="41" spans="1:19" x14ac:dyDescent="0.35">
      <c r="A41" t="s">
        <v>69</v>
      </c>
      <c r="B41">
        <v>44</v>
      </c>
      <c r="C41" t="s">
        <v>214</v>
      </c>
      <c r="D41">
        <v>134</v>
      </c>
      <c r="E41" t="s">
        <v>215</v>
      </c>
      <c r="F41" t="s">
        <v>22</v>
      </c>
      <c r="G41" t="s">
        <v>216</v>
      </c>
      <c r="H41">
        <v>280</v>
      </c>
      <c r="I41" t="s">
        <v>24</v>
      </c>
      <c r="J41">
        <v>1500</v>
      </c>
      <c r="K41">
        <v>6</v>
      </c>
      <c r="L41">
        <v>2</v>
      </c>
      <c r="M41" t="s">
        <v>25</v>
      </c>
      <c r="N41">
        <v>18</v>
      </c>
      <c r="O41" t="s">
        <v>30</v>
      </c>
      <c r="P41" t="s">
        <v>30</v>
      </c>
      <c r="Q41">
        <v>30</v>
      </c>
      <c r="R41">
        <f>2*280</f>
        <v>560</v>
      </c>
      <c r="S41" t="s">
        <v>31</v>
      </c>
    </row>
    <row r="42" spans="1:19" x14ac:dyDescent="0.35">
      <c r="A42" t="s">
        <v>70</v>
      </c>
      <c r="B42">
        <v>45</v>
      </c>
      <c r="C42" t="s">
        <v>214</v>
      </c>
      <c r="D42">
        <v>134</v>
      </c>
      <c r="E42" t="s">
        <v>215</v>
      </c>
      <c r="F42" t="s">
        <v>22</v>
      </c>
      <c r="G42" t="s">
        <v>216</v>
      </c>
      <c r="H42">
        <v>198</v>
      </c>
      <c r="I42" t="s">
        <v>24</v>
      </c>
      <c r="J42">
        <v>1500</v>
      </c>
      <c r="K42">
        <v>6</v>
      </c>
      <c r="L42">
        <v>2</v>
      </c>
      <c r="M42" t="s">
        <v>25</v>
      </c>
      <c r="O42" t="s">
        <v>30</v>
      </c>
      <c r="P42" t="s">
        <v>30</v>
      </c>
      <c r="Q42">
        <v>30</v>
      </c>
      <c r="R42">
        <f>2*98</f>
        <v>196</v>
      </c>
      <c r="S42" t="s">
        <v>31</v>
      </c>
    </row>
    <row r="43" spans="1:19" x14ac:dyDescent="0.35">
      <c r="A43" t="s">
        <v>71</v>
      </c>
      <c r="B43">
        <v>46</v>
      </c>
      <c r="C43" t="s">
        <v>214</v>
      </c>
      <c r="D43">
        <v>134</v>
      </c>
      <c r="E43" t="s">
        <v>215</v>
      </c>
      <c r="F43" t="s">
        <v>22</v>
      </c>
      <c r="G43" t="s">
        <v>216</v>
      </c>
      <c r="H43">
        <v>35</v>
      </c>
      <c r="I43" t="s">
        <v>24</v>
      </c>
      <c r="J43">
        <v>2000</v>
      </c>
      <c r="K43">
        <v>6</v>
      </c>
      <c r="L43">
        <v>2</v>
      </c>
      <c r="M43" t="s">
        <v>30</v>
      </c>
      <c r="N43">
        <v>18</v>
      </c>
      <c r="O43" t="s">
        <v>30</v>
      </c>
      <c r="P43" t="s">
        <v>30</v>
      </c>
      <c r="Q43">
        <v>24</v>
      </c>
      <c r="R43">
        <f>2*125</f>
        <v>250</v>
      </c>
      <c r="S43" t="s">
        <v>31</v>
      </c>
    </row>
    <row r="44" spans="1:19" x14ac:dyDescent="0.35">
      <c r="A44" t="s">
        <v>72</v>
      </c>
      <c r="B44">
        <v>47</v>
      </c>
      <c r="C44" t="s">
        <v>214</v>
      </c>
      <c r="D44">
        <v>134</v>
      </c>
      <c r="E44" t="s">
        <v>215</v>
      </c>
      <c r="F44" t="s">
        <v>22</v>
      </c>
      <c r="G44" t="s">
        <v>216</v>
      </c>
      <c r="H44">
        <v>235</v>
      </c>
      <c r="I44" t="s">
        <v>24</v>
      </c>
      <c r="J44">
        <v>1700</v>
      </c>
      <c r="K44">
        <v>6</v>
      </c>
      <c r="L44">
        <v>2</v>
      </c>
      <c r="M44" t="s">
        <v>30</v>
      </c>
      <c r="N44">
        <v>21</v>
      </c>
      <c r="O44" t="s">
        <v>25</v>
      </c>
      <c r="P44" t="s">
        <v>30</v>
      </c>
      <c r="Q44">
        <v>30</v>
      </c>
      <c r="R44">
        <v>185</v>
      </c>
      <c r="S44" t="s">
        <v>31</v>
      </c>
    </row>
    <row r="45" spans="1:19" x14ac:dyDescent="0.35">
      <c r="A45" t="s">
        <v>73</v>
      </c>
      <c r="B45">
        <v>48</v>
      </c>
      <c r="C45" t="s">
        <v>214</v>
      </c>
      <c r="D45">
        <v>134</v>
      </c>
      <c r="E45" t="s">
        <v>215</v>
      </c>
      <c r="F45" t="s">
        <v>22</v>
      </c>
      <c r="G45" t="s">
        <v>216</v>
      </c>
      <c r="H45">
        <v>441</v>
      </c>
      <c r="I45" t="s">
        <v>24</v>
      </c>
      <c r="J45">
        <v>1740</v>
      </c>
      <c r="K45">
        <v>6</v>
      </c>
      <c r="L45">
        <v>2</v>
      </c>
      <c r="M45" t="s">
        <v>30</v>
      </c>
      <c r="N45">
        <v>18</v>
      </c>
      <c r="O45" t="s">
        <v>30</v>
      </c>
      <c r="P45" t="s">
        <v>30</v>
      </c>
      <c r="Q45">
        <v>30</v>
      </c>
      <c r="R45">
        <v>335</v>
      </c>
      <c r="S45" t="s">
        <v>31</v>
      </c>
    </row>
    <row r="46" spans="1:19" x14ac:dyDescent="0.35">
      <c r="A46" t="s">
        <v>74</v>
      </c>
      <c r="B46">
        <v>49</v>
      </c>
      <c r="C46" t="s">
        <v>214</v>
      </c>
      <c r="D46">
        <v>134</v>
      </c>
      <c r="E46" t="s">
        <v>215</v>
      </c>
      <c r="F46" t="s">
        <v>22</v>
      </c>
      <c r="G46" t="s">
        <v>216</v>
      </c>
      <c r="H46">
        <v>240</v>
      </c>
      <c r="I46" t="s">
        <v>24</v>
      </c>
      <c r="J46">
        <v>1740</v>
      </c>
      <c r="K46">
        <v>6</v>
      </c>
      <c r="L46">
        <v>2</v>
      </c>
      <c r="M46" t="s">
        <v>30</v>
      </c>
      <c r="O46" t="s">
        <v>30</v>
      </c>
      <c r="P46" t="s">
        <v>30</v>
      </c>
      <c r="Q46">
        <v>30</v>
      </c>
      <c r="R46">
        <v>73</v>
      </c>
      <c r="S46" t="s">
        <v>27</v>
      </c>
    </row>
    <row r="47" spans="1:19" x14ac:dyDescent="0.35">
      <c r="A47" t="s">
        <v>75</v>
      </c>
      <c r="B47">
        <v>50</v>
      </c>
      <c r="C47" t="s">
        <v>214</v>
      </c>
      <c r="D47">
        <v>134</v>
      </c>
      <c r="E47" t="s">
        <v>215</v>
      </c>
      <c r="F47" t="s">
        <v>22</v>
      </c>
      <c r="G47" t="s">
        <v>216</v>
      </c>
      <c r="H47">
        <v>110</v>
      </c>
      <c r="I47" t="s">
        <v>24</v>
      </c>
      <c r="J47">
        <v>1740</v>
      </c>
      <c r="K47">
        <v>6</v>
      </c>
      <c r="L47">
        <v>2</v>
      </c>
      <c r="M47" t="s">
        <v>25</v>
      </c>
      <c r="N47">
        <v>18</v>
      </c>
      <c r="O47" t="s">
        <v>25</v>
      </c>
      <c r="P47" t="s">
        <v>30</v>
      </c>
      <c r="Q47">
        <v>30</v>
      </c>
      <c r="R47">
        <v>125</v>
      </c>
      <c r="S47" t="s">
        <v>27</v>
      </c>
    </row>
    <row r="48" spans="1:19" x14ac:dyDescent="0.35">
      <c r="A48" t="s">
        <v>76</v>
      </c>
      <c r="B48">
        <v>51</v>
      </c>
      <c r="C48" t="s">
        <v>214</v>
      </c>
      <c r="D48">
        <v>134</v>
      </c>
      <c r="E48" t="s">
        <v>215</v>
      </c>
      <c r="F48" t="s">
        <v>22</v>
      </c>
      <c r="G48" t="s">
        <v>216</v>
      </c>
      <c r="H48">
        <v>235</v>
      </c>
      <c r="I48" t="s">
        <v>24</v>
      </c>
      <c r="J48">
        <v>1500</v>
      </c>
      <c r="K48">
        <v>6</v>
      </c>
      <c r="L48">
        <v>2</v>
      </c>
      <c r="M48" t="s">
        <v>30</v>
      </c>
      <c r="N48">
        <v>18</v>
      </c>
      <c r="O48" t="s">
        <v>30</v>
      </c>
      <c r="P48" t="s">
        <v>30</v>
      </c>
      <c r="Q48">
        <v>30</v>
      </c>
      <c r="R48">
        <f>2*120</f>
        <v>240</v>
      </c>
      <c r="S48" t="s">
        <v>27</v>
      </c>
    </row>
    <row r="49" spans="1:19" x14ac:dyDescent="0.35">
      <c r="A49" t="s">
        <v>77</v>
      </c>
      <c r="B49">
        <v>53</v>
      </c>
      <c r="C49" t="s">
        <v>214</v>
      </c>
      <c r="D49">
        <v>134</v>
      </c>
      <c r="E49" t="s">
        <v>215</v>
      </c>
      <c r="F49" t="s">
        <v>22</v>
      </c>
      <c r="G49" t="s">
        <v>216</v>
      </c>
      <c r="H49">
        <v>400</v>
      </c>
      <c r="I49" t="s">
        <v>24</v>
      </c>
      <c r="J49">
        <v>1500</v>
      </c>
      <c r="K49">
        <v>6</v>
      </c>
      <c r="L49">
        <v>2</v>
      </c>
      <c r="M49" t="s">
        <v>25</v>
      </c>
      <c r="N49">
        <v>18</v>
      </c>
      <c r="O49" t="s">
        <v>30</v>
      </c>
      <c r="P49" t="s">
        <v>30</v>
      </c>
      <c r="Q49">
        <v>30</v>
      </c>
      <c r="R49">
        <f>2*530</f>
        <v>1060</v>
      </c>
      <c r="S49" t="s">
        <v>31</v>
      </c>
    </row>
    <row r="50" spans="1:19" x14ac:dyDescent="0.35">
      <c r="A50" t="s">
        <v>79</v>
      </c>
      <c r="B50">
        <v>54</v>
      </c>
      <c r="C50" t="s">
        <v>214</v>
      </c>
      <c r="D50">
        <v>134</v>
      </c>
      <c r="E50" t="s">
        <v>215</v>
      </c>
      <c r="F50" t="s">
        <v>22</v>
      </c>
      <c r="G50" t="s">
        <v>216</v>
      </c>
      <c r="H50">
        <v>130</v>
      </c>
      <c r="I50" t="s">
        <v>24</v>
      </c>
      <c r="J50">
        <v>1500</v>
      </c>
      <c r="K50">
        <v>6</v>
      </c>
      <c r="L50">
        <v>2</v>
      </c>
      <c r="M50" t="s">
        <v>25</v>
      </c>
      <c r="N50">
        <v>18</v>
      </c>
      <c r="O50" t="s">
        <v>30</v>
      </c>
      <c r="P50" t="s">
        <v>30</v>
      </c>
      <c r="Q50">
        <v>30</v>
      </c>
      <c r="R50">
        <v>120</v>
      </c>
      <c r="S50" t="s">
        <v>31</v>
      </c>
    </row>
    <row r="51" spans="1:19" x14ac:dyDescent="0.35">
      <c r="A51" t="s">
        <v>80</v>
      </c>
      <c r="B51">
        <v>55</v>
      </c>
      <c r="C51" t="s">
        <v>214</v>
      </c>
      <c r="D51">
        <v>134</v>
      </c>
      <c r="E51" t="s">
        <v>215</v>
      </c>
      <c r="F51" t="s">
        <v>22</v>
      </c>
      <c r="G51" t="s">
        <v>216</v>
      </c>
      <c r="H51">
        <v>140</v>
      </c>
      <c r="I51" t="s">
        <v>24</v>
      </c>
      <c r="J51">
        <v>1500</v>
      </c>
      <c r="K51">
        <v>6</v>
      </c>
      <c r="L51">
        <v>2</v>
      </c>
      <c r="M51" t="s">
        <v>30</v>
      </c>
      <c r="O51" t="s">
        <v>25</v>
      </c>
      <c r="P51" t="s">
        <v>30</v>
      </c>
      <c r="Q51">
        <v>30</v>
      </c>
      <c r="R51">
        <v>60</v>
      </c>
      <c r="S51" t="s">
        <v>27</v>
      </c>
    </row>
    <row r="52" spans="1:19" x14ac:dyDescent="0.35">
      <c r="A52" t="s">
        <v>81</v>
      </c>
      <c r="B52">
        <v>56</v>
      </c>
      <c r="C52" t="s">
        <v>214</v>
      </c>
      <c r="D52">
        <v>134</v>
      </c>
      <c r="E52" t="s">
        <v>215</v>
      </c>
      <c r="F52" t="s">
        <v>22</v>
      </c>
      <c r="G52" t="s">
        <v>216</v>
      </c>
      <c r="H52">
        <v>125</v>
      </c>
      <c r="I52" t="s">
        <v>24</v>
      </c>
      <c r="J52">
        <v>1200</v>
      </c>
      <c r="K52">
        <v>6</v>
      </c>
      <c r="L52">
        <v>2</v>
      </c>
      <c r="M52" t="s">
        <v>25</v>
      </c>
      <c r="N52">
        <v>18</v>
      </c>
      <c r="O52" t="s">
        <v>30</v>
      </c>
      <c r="P52" t="s">
        <v>25</v>
      </c>
      <c r="Q52">
        <v>24</v>
      </c>
      <c r="R52">
        <f>2*100</f>
        <v>200</v>
      </c>
      <c r="S52" t="s">
        <v>31</v>
      </c>
    </row>
  </sheetData>
  <phoneticPr fontId="1" type="noConversion"/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758411-400C-4A86-AD2B-38AF4DDFB4F2}">
  <dimension ref="A1:S52"/>
  <sheetViews>
    <sheetView workbookViewId="0"/>
  </sheetViews>
  <sheetFormatPr defaultColWidth="8.81640625" defaultRowHeight="14.5" x14ac:dyDescent="0.35"/>
  <cols>
    <col min="2" max="2" width="8.81640625" bestFit="1" customWidth="1"/>
    <col min="3" max="3" width="20.26953125" customWidth="1"/>
    <col min="4" max="5" width="9.81640625" customWidth="1"/>
    <col min="6" max="6" width="13.453125" customWidth="1"/>
    <col min="7" max="7" width="17.453125" customWidth="1"/>
    <col min="8" max="8" width="9.1796875"/>
    <col min="9" max="10" width="21.453125" customWidth="1"/>
    <col min="11" max="11" width="16.81640625" customWidth="1"/>
    <col min="18" max="18" width="9.1796875"/>
    <col min="19" max="19" width="13.7265625" customWidth="1"/>
  </cols>
  <sheetData>
    <row r="1" spans="1:19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254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9" x14ac:dyDescent="0.35">
      <c r="A2" t="s">
        <v>19</v>
      </c>
      <c r="B2">
        <v>1</v>
      </c>
      <c r="C2" t="s">
        <v>217</v>
      </c>
      <c r="D2">
        <v>135</v>
      </c>
      <c r="E2" t="s">
        <v>218</v>
      </c>
      <c r="F2" t="s">
        <v>22</v>
      </c>
      <c r="G2" t="s">
        <v>23</v>
      </c>
      <c r="H2">
        <v>104</v>
      </c>
      <c r="I2" t="s">
        <v>25</v>
      </c>
      <c r="J2" t="s">
        <v>26</v>
      </c>
      <c r="K2">
        <v>0</v>
      </c>
      <c r="L2">
        <v>1</v>
      </c>
      <c r="M2" t="s">
        <v>25</v>
      </c>
      <c r="N2" t="s">
        <v>26</v>
      </c>
      <c r="O2" t="s">
        <v>30</v>
      </c>
      <c r="P2" t="s">
        <v>25</v>
      </c>
      <c r="Q2">
        <v>6</v>
      </c>
      <c r="R2">
        <v>60</v>
      </c>
      <c r="S2" t="s">
        <v>25</v>
      </c>
    </row>
    <row r="3" spans="1:19" x14ac:dyDescent="0.35">
      <c r="A3" t="s">
        <v>28</v>
      </c>
      <c r="B3">
        <v>2</v>
      </c>
      <c r="C3" t="s">
        <v>217</v>
      </c>
      <c r="D3">
        <v>135</v>
      </c>
      <c r="E3" t="s">
        <v>218</v>
      </c>
      <c r="F3" t="s">
        <v>22</v>
      </c>
      <c r="G3" t="s">
        <v>23</v>
      </c>
      <c r="H3">
        <v>25</v>
      </c>
      <c r="I3" t="s">
        <v>86</v>
      </c>
      <c r="J3" t="s">
        <v>26</v>
      </c>
      <c r="K3">
        <v>1</v>
      </c>
      <c r="L3">
        <v>1</v>
      </c>
      <c r="M3" t="s">
        <v>25</v>
      </c>
      <c r="N3">
        <v>18</v>
      </c>
      <c r="O3" t="s">
        <v>25</v>
      </c>
      <c r="P3" t="s">
        <v>30</v>
      </c>
      <c r="Q3">
        <v>10</v>
      </c>
      <c r="R3">
        <v>25</v>
      </c>
      <c r="S3" t="s">
        <v>25</v>
      </c>
    </row>
    <row r="4" spans="1:19" x14ac:dyDescent="0.35">
      <c r="A4" t="s">
        <v>32</v>
      </c>
      <c r="B4">
        <v>4</v>
      </c>
      <c r="C4" t="s">
        <v>217</v>
      </c>
      <c r="D4">
        <v>135</v>
      </c>
      <c r="E4" t="s">
        <v>218</v>
      </c>
      <c r="F4" t="s">
        <v>22</v>
      </c>
      <c r="G4" t="s">
        <v>23</v>
      </c>
      <c r="H4">
        <v>82</v>
      </c>
      <c r="I4" t="s">
        <v>86</v>
      </c>
      <c r="J4" t="s">
        <v>26</v>
      </c>
      <c r="K4">
        <v>1</v>
      </c>
      <c r="L4">
        <v>1</v>
      </c>
      <c r="M4" t="s">
        <v>30</v>
      </c>
      <c r="N4">
        <v>18</v>
      </c>
      <c r="O4" t="s">
        <v>25</v>
      </c>
      <c r="P4" t="s">
        <v>25</v>
      </c>
      <c r="Q4">
        <v>20</v>
      </c>
      <c r="R4">
        <v>72</v>
      </c>
      <c r="S4" t="s">
        <v>25</v>
      </c>
    </row>
    <row r="5" spans="1:19" x14ac:dyDescent="0.35">
      <c r="A5" t="s">
        <v>33</v>
      </c>
      <c r="B5">
        <v>5</v>
      </c>
      <c r="C5" t="s">
        <v>217</v>
      </c>
      <c r="D5">
        <v>135</v>
      </c>
      <c r="E5" t="s">
        <v>218</v>
      </c>
      <c r="F5" t="s">
        <v>22</v>
      </c>
      <c r="G5" t="s">
        <v>23</v>
      </c>
      <c r="H5">
        <v>106.25</v>
      </c>
      <c r="I5" t="s">
        <v>86</v>
      </c>
      <c r="J5" t="s">
        <v>26</v>
      </c>
      <c r="K5">
        <v>1</v>
      </c>
      <c r="L5">
        <v>0</v>
      </c>
      <c r="M5" t="s">
        <v>30</v>
      </c>
      <c r="N5" t="s">
        <v>26</v>
      </c>
      <c r="O5" t="s">
        <v>25</v>
      </c>
      <c r="P5" t="s">
        <v>25</v>
      </c>
      <c r="Q5">
        <v>0</v>
      </c>
      <c r="R5">
        <v>70</v>
      </c>
      <c r="S5" t="s">
        <v>25</v>
      </c>
    </row>
    <row r="6" spans="1:19" x14ac:dyDescent="0.35">
      <c r="A6" t="s">
        <v>34</v>
      </c>
      <c r="B6">
        <v>6</v>
      </c>
      <c r="C6" t="s">
        <v>217</v>
      </c>
      <c r="D6">
        <v>135</v>
      </c>
      <c r="E6" t="s">
        <v>218</v>
      </c>
      <c r="F6" t="s">
        <v>22</v>
      </c>
      <c r="G6" t="s">
        <v>23</v>
      </c>
      <c r="H6">
        <v>195</v>
      </c>
      <c r="I6" t="s">
        <v>86</v>
      </c>
      <c r="J6" t="s">
        <v>26</v>
      </c>
      <c r="K6">
        <v>1</v>
      </c>
      <c r="L6">
        <v>1</v>
      </c>
      <c r="M6" t="s">
        <v>25</v>
      </c>
      <c r="N6" t="s">
        <v>26</v>
      </c>
      <c r="O6" t="s">
        <v>25</v>
      </c>
      <c r="P6" t="s">
        <v>25</v>
      </c>
      <c r="Q6">
        <v>1</v>
      </c>
      <c r="R6">
        <v>195</v>
      </c>
      <c r="S6" t="s">
        <v>25</v>
      </c>
    </row>
    <row r="7" spans="1:19" x14ac:dyDescent="0.35">
      <c r="A7" t="s">
        <v>35</v>
      </c>
      <c r="B7">
        <v>8</v>
      </c>
      <c r="C7" t="s">
        <v>217</v>
      </c>
      <c r="D7">
        <v>135</v>
      </c>
      <c r="E7" t="s">
        <v>218</v>
      </c>
      <c r="F7" t="s">
        <v>22</v>
      </c>
      <c r="G7" t="s">
        <v>23</v>
      </c>
      <c r="H7">
        <v>22</v>
      </c>
      <c r="I7" t="s">
        <v>25</v>
      </c>
      <c r="J7" t="s">
        <v>26</v>
      </c>
      <c r="K7">
        <v>0</v>
      </c>
      <c r="L7">
        <v>1</v>
      </c>
      <c r="M7" t="s">
        <v>25</v>
      </c>
      <c r="N7" t="s">
        <v>26</v>
      </c>
      <c r="O7" t="s">
        <v>25</v>
      </c>
      <c r="P7" t="s">
        <v>30</v>
      </c>
      <c r="R7" t="s">
        <v>26</v>
      </c>
      <c r="S7" t="s">
        <v>25</v>
      </c>
    </row>
    <row r="8" spans="1:19" x14ac:dyDescent="0.35">
      <c r="A8" t="s">
        <v>36</v>
      </c>
      <c r="B8">
        <v>9</v>
      </c>
      <c r="C8" t="s">
        <v>217</v>
      </c>
      <c r="D8">
        <v>135</v>
      </c>
      <c r="E8" t="s">
        <v>218</v>
      </c>
      <c r="F8" t="s">
        <v>22</v>
      </c>
      <c r="G8" t="s">
        <v>23</v>
      </c>
      <c r="H8">
        <v>100</v>
      </c>
      <c r="I8" t="s">
        <v>25</v>
      </c>
      <c r="J8" t="s">
        <v>26</v>
      </c>
      <c r="K8">
        <v>0</v>
      </c>
      <c r="L8">
        <v>0</v>
      </c>
      <c r="M8" t="s">
        <v>25</v>
      </c>
      <c r="N8">
        <v>18</v>
      </c>
      <c r="O8" t="s">
        <v>25</v>
      </c>
      <c r="P8" t="s">
        <v>25</v>
      </c>
      <c r="Q8">
        <v>0</v>
      </c>
      <c r="R8">
        <v>50</v>
      </c>
      <c r="S8" t="s">
        <v>25</v>
      </c>
    </row>
    <row r="9" spans="1:19" x14ac:dyDescent="0.35">
      <c r="A9" t="s">
        <v>37</v>
      </c>
      <c r="B9">
        <v>10</v>
      </c>
      <c r="C9" t="s">
        <v>217</v>
      </c>
      <c r="D9">
        <v>135</v>
      </c>
      <c r="E9" t="s">
        <v>218</v>
      </c>
      <c r="F9" t="s">
        <v>22</v>
      </c>
      <c r="G9" t="s">
        <v>25</v>
      </c>
      <c r="H9" t="s">
        <v>26</v>
      </c>
      <c r="I9" t="s">
        <v>26</v>
      </c>
      <c r="J9" t="s">
        <v>26</v>
      </c>
      <c r="K9" t="s">
        <v>26</v>
      </c>
      <c r="L9" t="s">
        <v>26</v>
      </c>
      <c r="M9" t="s">
        <v>26</v>
      </c>
      <c r="N9" t="s">
        <v>26</v>
      </c>
      <c r="O9" t="s">
        <v>26</v>
      </c>
      <c r="P9" t="s">
        <v>26</v>
      </c>
      <c r="Q9" t="s">
        <v>26</v>
      </c>
      <c r="R9" t="s">
        <v>26</v>
      </c>
      <c r="S9" t="s">
        <v>26</v>
      </c>
    </row>
    <row r="10" spans="1:19" x14ac:dyDescent="0.35">
      <c r="A10" t="s">
        <v>38</v>
      </c>
      <c r="B10">
        <v>11</v>
      </c>
      <c r="C10" t="s">
        <v>217</v>
      </c>
      <c r="D10">
        <v>135</v>
      </c>
      <c r="E10" t="s">
        <v>218</v>
      </c>
      <c r="F10" t="s">
        <v>22</v>
      </c>
      <c r="G10" t="s">
        <v>23</v>
      </c>
      <c r="H10">
        <v>50</v>
      </c>
      <c r="I10" t="s">
        <v>86</v>
      </c>
      <c r="J10" t="s">
        <v>26</v>
      </c>
      <c r="K10">
        <v>1</v>
      </c>
      <c r="L10">
        <v>1</v>
      </c>
      <c r="M10" t="s">
        <v>30</v>
      </c>
      <c r="O10" t="s">
        <v>25</v>
      </c>
      <c r="P10" t="s">
        <v>25</v>
      </c>
      <c r="Q10">
        <v>20</v>
      </c>
      <c r="R10">
        <v>50</v>
      </c>
      <c r="S10" t="s">
        <v>31</v>
      </c>
    </row>
    <row r="11" spans="1:19" x14ac:dyDescent="0.35">
      <c r="A11" t="s">
        <v>39</v>
      </c>
      <c r="B11">
        <v>12</v>
      </c>
      <c r="C11" t="s">
        <v>217</v>
      </c>
      <c r="D11">
        <v>135</v>
      </c>
      <c r="E11" t="s">
        <v>218</v>
      </c>
      <c r="F11" t="s">
        <v>22</v>
      </c>
      <c r="G11" t="s">
        <v>23</v>
      </c>
      <c r="H11">
        <v>105</v>
      </c>
      <c r="I11" t="s">
        <v>25</v>
      </c>
      <c r="J11" t="s">
        <v>26</v>
      </c>
      <c r="K11">
        <v>0</v>
      </c>
      <c r="L11">
        <v>0</v>
      </c>
      <c r="M11" t="s">
        <v>25</v>
      </c>
      <c r="N11">
        <v>17</v>
      </c>
      <c r="O11" t="s">
        <v>25</v>
      </c>
      <c r="P11" t="s">
        <v>25</v>
      </c>
      <c r="Q11">
        <v>20</v>
      </c>
      <c r="R11">
        <v>55</v>
      </c>
      <c r="S11" t="s">
        <v>25</v>
      </c>
    </row>
    <row r="12" spans="1:19" x14ac:dyDescent="0.35">
      <c r="A12" t="s">
        <v>40</v>
      </c>
      <c r="B12">
        <v>13</v>
      </c>
      <c r="C12" t="s">
        <v>217</v>
      </c>
      <c r="D12">
        <v>135</v>
      </c>
      <c r="E12" t="s">
        <v>218</v>
      </c>
      <c r="F12" t="s">
        <v>22</v>
      </c>
      <c r="G12" t="s">
        <v>23</v>
      </c>
      <c r="H12">
        <v>100</v>
      </c>
      <c r="I12" t="s">
        <v>86</v>
      </c>
      <c r="J12" t="s">
        <v>26</v>
      </c>
      <c r="K12">
        <v>1</v>
      </c>
      <c r="M12" t="s">
        <v>30</v>
      </c>
      <c r="N12">
        <v>18</v>
      </c>
      <c r="O12" t="s">
        <v>25</v>
      </c>
      <c r="P12" t="s">
        <v>25</v>
      </c>
      <c r="Q12">
        <v>20</v>
      </c>
      <c r="R12">
        <v>60</v>
      </c>
      <c r="S12" t="s">
        <v>25</v>
      </c>
    </row>
    <row r="13" spans="1:19" x14ac:dyDescent="0.35">
      <c r="A13" t="s">
        <v>41</v>
      </c>
      <c r="B13">
        <v>15</v>
      </c>
      <c r="C13" t="s">
        <v>217</v>
      </c>
      <c r="D13">
        <v>135</v>
      </c>
      <c r="E13" t="s">
        <v>218</v>
      </c>
      <c r="F13" t="s">
        <v>22</v>
      </c>
      <c r="G13" t="s">
        <v>25</v>
      </c>
      <c r="H13" t="s">
        <v>26</v>
      </c>
      <c r="I13" t="s">
        <v>26</v>
      </c>
      <c r="J13" t="s">
        <v>26</v>
      </c>
      <c r="K13" t="s">
        <v>26</v>
      </c>
      <c r="L13" t="s">
        <v>26</v>
      </c>
      <c r="M13" t="s">
        <v>26</v>
      </c>
      <c r="N13" t="s">
        <v>26</v>
      </c>
      <c r="O13" t="s">
        <v>26</v>
      </c>
      <c r="P13" t="s">
        <v>26</v>
      </c>
      <c r="Q13" t="s">
        <v>26</v>
      </c>
      <c r="R13" t="s">
        <v>26</v>
      </c>
      <c r="S13" t="s">
        <v>26</v>
      </c>
    </row>
    <row r="14" spans="1:19" x14ac:dyDescent="0.35">
      <c r="A14" t="s">
        <v>42</v>
      </c>
      <c r="B14">
        <v>16</v>
      </c>
      <c r="C14" t="s">
        <v>217</v>
      </c>
      <c r="D14">
        <v>135</v>
      </c>
      <c r="E14" t="s">
        <v>218</v>
      </c>
      <c r="F14" t="s">
        <v>22</v>
      </c>
      <c r="G14" t="s">
        <v>23</v>
      </c>
      <c r="H14">
        <v>63.25</v>
      </c>
      <c r="I14" t="s">
        <v>86</v>
      </c>
      <c r="J14" t="s">
        <v>26</v>
      </c>
      <c r="K14">
        <v>1</v>
      </c>
      <c r="L14">
        <v>0</v>
      </c>
      <c r="M14" t="s">
        <v>25</v>
      </c>
      <c r="N14">
        <v>16</v>
      </c>
      <c r="O14" t="s">
        <v>25</v>
      </c>
      <c r="P14" t="s">
        <v>25</v>
      </c>
      <c r="Q14">
        <v>0</v>
      </c>
      <c r="R14">
        <f>2*35</f>
        <v>70</v>
      </c>
      <c r="S14" t="s">
        <v>25</v>
      </c>
    </row>
    <row r="15" spans="1:19" x14ac:dyDescent="0.35">
      <c r="A15" t="s">
        <v>43</v>
      </c>
      <c r="B15">
        <v>17</v>
      </c>
      <c r="C15" t="s">
        <v>217</v>
      </c>
      <c r="D15">
        <v>135</v>
      </c>
      <c r="E15" t="s">
        <v>218</v>
      </c>
      <c r="F15" t="s">
        <v>22</v>
      </c>
      <c r="G15" t="s">
        <v>23</v>
      </c>
      <c r="H15">
        <v>40</v>
      </c>
      <c r="I15" t="s">
        <v>86</v>
      </c>
      <c r="J15" t="s">
        <v>26</v>
      </c>
      <c r="K15">
        <v>1</v>
      </c>
      <c r="L15">
        <v>0</v>
      </c>
      <c r="M15" t="s">
        <v>25</v>
      </c>
      <c r="N15">
        <v>16</v>
      </c>
      <c r="O15" t="s">
        <v>25</v>
      </c>
      <c r="P15" t="s">
        <v>25</v>
      </c>
      <c r="Q15">
        <v>0</v>
      </c>
      <c r="R15">
        <f>2*25</f>
        <v>50</v>
      </c>
      <c r="S15" t="s">
        <v>25</v>
      </c>
    </row>
    <row r="16" spans="1:19" x14ac:dyDescent="0.35">
      <c r="A16" t="s">
        <v>44</v>
      </c>
      <c r="B16">
        <v>18</v>
      </c>
      <c r="C16" t="s">
        <v>217</v>
      </c>
      <c r="D16">
        <v>135</v>
      </c>
      <c r="E16" t="s">
        <v>218</v>
      </c>
      <c r="F16" t="s">
        <v>22</v>
      </c>
      <c r="G16" t="s">
        <v>23</v>
      </c>
      <c r="H16">
        <v>25</v>
      </c>
      <c r="I16" t="s">
        <v>86</v>
      </c>
      <c r="J16" t="s">
        <v>26</v>
      </c>
      <c r="K16">
        <v>1</v>
      </c>
      <c r="L16">
        <v>1</v>
      </c>
      <c r="M16" t="s">
        <v>25</v>
      </c>
      <c r="N16">
        <v>18</v>
      </c>
      <c r="O16" t="s">
        <v>25</v>
      </c>
      <c r="P16" t="s">
        <v>25</v>
      </c>
      <c r="Q16">
        <v>0</v>
      </c>
      <c r="R16">
        <v>25</v>
      </c>
      <c r="S16" t="s">
        <v>25</v>
      </c>
    </row>
    <row r="17" spans="1:19" x14ac:dyDescent="0.35">
      <c r="A17" t="s">
        <v>45</v>
      </c>
      <c r="B17">
        <v>19</v>
      </c>
      <c r="C17" t="s">
        <v>217</v>
      </c>
      <c r="D17">
        <v>135</v>
      </c>
      <c r="E17" t="s">
        <v>218</v>
      </c>
      <c r="F17" t="s">
        <v>22</v>
      </c>
      <c r="G17" t="s">
        <v>23</v>
      </c>
      <c r="H17">
        <v>60</v>
      </c>
      <c r="I17" t="s">
        <v>25</v>
      </c>
      <c r="J17" t="s">
        <v>26</v>
      </c>
      <c r="K17">
        <v>0</v>
      </c>
      <c r="L17">
        <v>1</v>
      </c>
      <c r="M17" t="s">
        <v>25</v>
      </c>
      <c r="N17" t="s">
        <v>26</v>
      </c>
      <c r="O17" t="s">
        <v>25</v>
      </c>
      <c r="P17" t="s">
        <v>25</v>
      </c>
      <c r="Q17">
        <v>0</v>
      </c>
      <c r="R17">
        <v>40</v>
      </c>
      <c r="S17" t="s">
        <v>25</v>
      </c>
    </row>
    <row r="18" spans="1:19" x14ac:dyDescent="0.35">
      <c r="A18" t="s">
        <v>46</v>
      </c>
      <c r="B18">
        <v>20</v>
      </c>
      <c r="C18" t="s">
        <v>217</v>
      </c>
      <c r="D18">
        <v>135</v>
      </c>
      <c r="E18" t="s">
        <v>218</v>
      </c>
      <c r="F18" t="s">
        <v>22</v>
      </c>
      <c r="G18" t="s">
        <v>23</v>
      </c>
      <c r="H18">
        <v>67</v>
      </c>
      <c r="I18" t="s">
        <v>86</v>
      </c>
      <c r="J18" t="s">
        <v>26</v>
      </c>
      <c r="K18">
        <v>1</v>
      </c>
      <c r="L18">
        <v>1</v>
      </c>
      <c r="M18" t="s">
        <v>25</v>
      </c>
      <c r="N18" t="s">
        <v>26</v>
      </c>
      <c r="O18" t="s">
        <v>25</v>
      </c>
      <c r="P18" t="s">
        <v>25</v>
      </c>
      <c r="Q18">
        <v>20</v>
      </c>
      <c r="R18">
        <v>20</v>
      </c>
      <c r="S18" t="s">
        <v>25</v>
      </c>
    </row>
    <row r="19" spans="1:19" x14ac:dyDescent="0.35">
      <c r="A19" t="s">
        <v>47</v>
      </c>
      <c r="B19">
        <v>21</v>
      </c>
      <c r="C19" t="s">
        <v>217</v>
      </c>
      <c r="D19">
        <v>135</v>
      </c>
      <c r="E19" t="s">
        <v>218</v>
      </c>
      <c r="F19" t="s">
        <v>22</v>
      </c>
      <c r="G19" t="s">
        <v>23</v>
      </c>
      <c r="H19">
        <v>25</v>
      </c>
      <c r="I19" t="s">
        <v>25</v>
      </c>
      <c r="J19" t="s">
        <v>26</v>
      </c>
      <c r="K19">
        <v>0</v>
      </c>
      <c r="L19">
        <v>1</v>
      </c>
      <c r="M19" t="s">
        <v>25</v>
      </c>
      <c r="N19">
        <v>16</v>
      </c>
      <c r="O19" t="s">
        <v>30</v>
      </c>
      <c r="P19" t="s">
        <v>25</v>
      </c>
      <c r="Q19">
        <v>0</v>
      </c>
      <c r="R19">
        <v>25</v>
      </c>
      <c r="S19" t="s">
        <v>25</v>
      </c>
    </row>
    <row r="20" spans="1:19" x14ac:dyDescent="0.35">
      <c r="A20" t="s">
        <v>48</v>
      </c>
      <c r="B20">
        <v>22</v>
      </c>
      <c r="C20" t="s">
        <v>217</v>
      </c>
      <c r="D20">
        <v>135</v>
      </c>
      <c r="E20" t="s">
        <v>218</v>
      </c>
      <c r="F20" t="s">
        <v>22</v>
      </c>
      <c r="G20" t="s">
        <v>23</v>
      </c>
      <c r="H20">
        <v>100</v>
      </c>
      <c r="I20" t="s">
        <v>86</v>
      </c>
      <c r="J20" t="s">
        <v>26</v>
      </c>
      <c r="K20">
        <v>1</v>
      </c>
      <c r="L20">
        <v>1</v>
      </c>
      <c r="M20" t="s">
        <v>25</v>
      </c>
      <c r="N20">
        <v>18</v>
      </c>
      <c r="O20" t="s">
        <v>30</v>
      </c>
      <c r="P20" t="s">
        <v>25</v>
      </c>
      <c r="Q20">
        <v>20</v>
      </c>
      <c r="R20">
        <v>50</v>
      </c>
      <c r="S20" t="s">
        <v>27</v>
      </c>
    </row>
    <row r="21" spans="1:19" x14ac:dyDescent="0.35">
      <c r="A21" t="s">
        <v>49</v>
      </c>
      <c r="B21">
        <v>23</v>
      </c>
      <c r="C21" t="s">
        <v>217</v>
      </c>
      <c r="D21">
        <v>135</v>
      </c>
      <c r="E21" t="s">
        <v>218</v>
      </c>
      <c r="F21" t="s">
        <v>22</v>
      </c>
      <c r="G21" t="s">
        <v>23</v>
      </c>
      <c r="H21">
        <v>41</v>
      </c>
      <c r="I21" t="s">
        <v>25</v>
      </c>
      <c r="J21" t="s">
        <v>26</v>
      </c>
      <c r="K21">
        <v>0</v>
      </c>
      <c r="L21">
        <v>0</v>
      </c>
      <c r="M21" t="s">
        <v>25</v>
      </c>
      <c r="O21" t="s">
        <v>25</v>
      </c>
      <c r="P21" t="s">
        <v>25</v>
      </c>
      <c r="Q21">
        <v>0</v>
      </c>
      <c r="R21">
        <v>20</v>
      </c>
      <c r="S21" t="s">
        <v>25</v>
      </c>
    </row>
    <row r="22" spans="1:19" x14ac:dyDescent="0.35">
      <c r="A22" t="s">
        <v>50</v>
      </c>
      <c r="B22">
        <v>24</v>
      </c>
      <c r="C22" t="s">
        <v>217</v>
      </c>
      <c r="D22">
        <v>135</v>
      </c>
      <c r="E22" t="s">
        <v>218</v>
      </c>
      <c r="F22" t="s">
        <v>22</v>
      </c>
      <c r="G22" t="s">
        <v>23</v>
      </c>
      <c r="H22">
        <v>45</v>
      </c>
      <c r="I22" t="s">
        <v>86</v>
      </c>
      <c r="J22" t="s">
        <v>26</v>
      </c>
      <c r="K22">
        <v>1</v>
      </c>
      <c r="L22">
        <v>0</v>
      </c>
      <c r="M22" t="s">
        <v>30</v>
      </c>
      <c r="N22" t="s">
        <v>26</v>
      </c>
      <c r="O22" t="s">
        <v>25</v>
      </c>
      <c r="P22" t="s">
        <v>25</v>
      </c>
      <c r="Q22">
        <v>20</v>
      </c>
      <c r="R22">
        <v>45</v>
      </c>
      <c r="S22" t="s">
        <v>31</v>
      </c>
    </row>
    <row r="23" spans="1:19" x14ac:dyDescent="0.35">
      <c r="A23" t="s">
        <v>51</v>
      </c>
      <c r="B23">
        <v>25</v>
      </c>
      <c r="C23" t="s">
        <v>217</v>
      </c>
      <c r="D23">
        <v>135</v>
      </c>
      <c r="E23" t="s">
        <v>218</v>
      </c>
      <c r="F23" t="s">
        <v>22</v>
      </c>
      <c r="G23" t="s">
        <v>23</v>
      </c>
      <c r="H23">
        <v>150</v>
      </c>
      <c r="I23" t="s">
        <v>86</v>
      </c>
      <c r="J23" t="s">
        <v>26</v>
      </c>
      <c r="K23">
        <v>1</v>
      </c>
      <c r="L23">
        <v>1</v>
      </c>
      <c r="M23" t="s">
        <v>30</v>
      </c>
      <c r="N23">
        <v>18</v>
      </c>
      <c r="O23" t="s">
        <v>30</v>
      </c>
      <c r="P23" t="s">
        <v>25</v>
      </c>
      <c r="Q23">
        <v>0</v>
      </c>
      <c r="R23">
        <v>60</v>
      </c>
      <c r="S23" t="s">
        <v>25</v>
      </c>
    </row>
    <row r="24" spans="1:19" x14ac:dyDescent="0.35">
      <c r="A24" t="s">
        <v>52</v>
      </c>
      <c r="B24">
        <v>26</v>
      </c>
      <c r="C24" t="s">
        <v>217</v>
      </c>
      <c r="D24">
        <v>135</v>
      </c>
      <c r="E24" t="s">
        <v>218</v>
      </c>
      <c r="F24" t="s">
        <v>22</v>
      </c>
      <c r="G24" t="s">
        <v>23</v>
      </c>
      <c r="H24">
        <v>135</v>
      </c>
      <c r="I24" t="s">
        <v>86</v>
      </c>
      <c r="J24" t="s">
        <v>26</v>
      </c>
      <c r="K24">
        <v>1</v>
      </c>
      <c r="L24">
        <v>1</v>
      </c>
      <c r="M24" t="s">
        <v>30</v>
      </c>
      <c r="N24" t="s">
        <v>26</v>
      </c>
      <c r="O24" t="s">
        <v>30</v>
      </c>
      <c r="P24" t="s">
        <v>30</v>
      </c>
      <c r="Q24">
        <v>20</v>
      </c>
      <c r="R24">
        <v>60</v>
      </c>
      <c r="S24" t="s">
        <v>27</v>
      </c>
    </row>
    <row r="25" spans="1:19" x14ac:dyDescent="0.35">
      <c r="A25" t="s">
        <v>53</v>
      </c>
      <c r="B25">
        <v>27</v>
      </c>
      <c r="C25" t="s">
        <v>217</v>
      </c>
      <c r="D25">
        <v>135</v>
      </c>
      <c r="E25" t="s">
        <v>218</v>
      </c>
      <c r="F25" t="s">
        <v>22</v>
      </c>
      <c r="G25" t="s">
        <v>23</v>
      </c>
      <c r="H25">
        <v>50</v>
      </c>
      <c r="I25" t="s">
        <v>86</v>
      </c>
      <c r="J25" t="s">
        <v>26</v>
      </c>
      <c r="K25">
        <v>1</v>
      </c>
      <c r="L25">
        <v>0</v>
      </c>
      <c r="M25" t="s">
        <v>25</v>
      </c>
      <c r="N25">
        <v>18</v>
      </c>
      <c r="O25" t="s">
        <v>25</v>
      </c>
      <c r="P25" t="s">
        <v>25</v>
      </c>
      <c r="Q25">
        <v>20</v>
      </c>
      <c r="R25">
        <f>2*50</f>
        <v>100</v>
      </c>
      <c r="S25" t="s">
        <v>25</v>
      </c>
    </row>
    <row r="26" spans="1:19" x14ac:dyDescent="0.35">
      <c r="A26" t="s">
        <v>54</v>
      </c>
      <c r="B26">
        <v>28</v>
      </c>
      <c r="C26" t="s">
        <v>217</v>
      </c>
      <c r="D26">
        <v>135</v>
      </c>
      <c r="E26" t="s">
        <v>218</v>
      </c>
      <c r="F26" t="s">
        <v>22</v>
      </c>
      <c r="G26" t="s">
        <v>23</v>
      </c>
      <c r="H26">
        <v>90</v>
      </c>
      <c r="I26" t="s">
        <v>86</v>
      </c>
      <c r="J26" t="s">
        <v>26</v>
      </c>
      <c r="K26">
        <v>1</v>
      </c>
      <c r="L26">
        <v>0</v>
      </c>
      <c r="M26" t="s">
        <v>25</v>
      </c>
      <c r="N26">
        <v>18</v>
      </c>
      <c r="O26" t="s">
        <v>25</v>
      </c>
      <c r="P26" t="s">
        <v>25</v>
      </c>
      <c r="Q26">
        <v>0</v>
      </c>
      <c r="R26">
        <v>5</v>
      </c>
      <c r="S26" t="s">
        <v>25</v>
      </c>
    </row>
    <row r="27" spans="1:19" x14ac:dyDescent="0.35">
      <c r="A27" t="s">
        <v>55</v>
      </c>
      <c r="B27">
        <v>29</v>
      </c>
      <c r="C27" t="s">
        <v>217</v>
      </c>
      <c r="D27">
        <v>135</v>
      </c>
      <c r="E27" t="s">
        <v>218</v>
      </c>
      <c r="F27" t="s">
        <v>22</v>
      </c>
      <c r="G27" t="s">
        <v>23</v>
      </c>
      <c r="H27">
        <v>35</v>
      </c>
      <c r="I27" t="s">
        <v>25</v>
      </c>
      <c r="J27" t="s">
        <v>26</v>
      </c>
      <c r="K27">
        <v>0</v>
      </c>
      <c r="L27">
        <v>0</v>
      </c>
      <c r="M27" t="s">
        <v>25</v>
      </c>
      <c r="N27">
        <v>16</v>
      </c>
      <c r="O27" t="s">
        <v>25</v>
      </c>
      <c r="P27" t="s">
        <v>25</v>
      </c>
      <c r="Q27">
        <v>0</v>
      </c>
      <c r="R27">
        <f>2*35</f>
        <v>70</v>
      </c>
      <c r="S27" t="s">
        <v>25</v>
      </c>
    </row>
    <row r="28" spans="1:19" x14ac:dyDescent="0.35">
      <c r="A28" t="s">
        <v>56</v>
      </c>
      <c r="B28">
        <v>30</v>
      </c>
      <c r="C28" t="s">
        <v>217</v>
      </c>
      <c r="D28">
        <v>135</v>
      </c>
      <c r="E28" t="s">
        <v>218</v>
      </c>
      <c r="F28" t="s">
        <v>22</v>
      </c>
      <c r="G28" t="s">
        <v>23</v>
      </c>
      <c r="H28">
        <v>35</v>
      </c>
      <c r="I28" t="s">
        <v>86</v>
      </c>
      <c r="J28" t="s">
        <v>26</v>
      </c>
      <c r="K28">
        <v>1</v>
      </c>
      <c r="L28">
        <v>1</v>
      </c>
      <c r="M28" t="s">
        <v>25</v>
      </c>
      <c r="N28">
        <v>18</v>
      </c>
      <c r="O28" t="s">
        <v>25</v>
      </c>
      <c r="P28" t="s">
        <v>25</v>
      </c>
      <c r="Q28">
        <v>0</v>
      </c>
      <c r="R28">
        <v>30</v>
      </c>
      <c r="S28" t="s">
        <v>25</v>
      </c>
    </row>
    <row r="29" spans="1:19" x14ac:dyDescent="0.35">
      <c r="A29" t="s">
        <v>57</v>
      </c>
      <c r="B29">
        <v>31</v>
      </c>
      <c r="C29" t="s">
        <v>217</v>
      </c>
      <c r="D29">
        <v>135</v>
      </c>
      <c r="E29" t="s">
        <v>218</v>
      </c>
      <c r="F29" t="s">
        <v>22</v>
      </c>
      <c r="G29" t="s">
        <v>23</v>
      </c>
      <c r="H29">
        <v>25</v>
      </c>
      <c r="I29" t="s">
        <v>86</v>
      </c>
      <c r="J29" t="s">
        <v>26</v>
      </c>
      <c r="K29">
        <v>1</v>
      </c>
      <c r="L29">
        <v>0</v>
      </c>
      <c r="M29" t="s">
        <v>25</v>
      </c>
      <c r="N29">
        <v>18</v>
      </c>
      <c r="O29" t="s">
        <v>25</v>
      </c>
      <c r="P29" t="s">
        <v>25</v>
      </c>
      <c r="Q29">
        <v>0</v>
      </c>
      <c r="R29">
        <v>25</v>
      </c>
      <c r="S29" t="s">
        <v>25</v>
      </c>
    </row>
    <row r="30" spans="1:19" x14ac:dyDescent="0.35">
      <c r="A30" t="s">
        <v>58</v>
      </c>
      <c r="B30">
        <v>32</v>
      </c>
      <c r="C30" t="s">
        <v>217</v>
      </c>
      <c r="D30">
        <v>135</v>
      </c>
      <c r="E30" t="s">
        <v>218</v>
      </c>
      <c r="F30" t="s">
        <v>22</v>
      </c>
      <c r="G30" t="s">
        <v>23</v>
      </c>
      <c r="H30">
        <v>50</v>
      </c>
      <c r="I30" t="s">
        <v>86</v>
      </c>
      <c r="J30" t="s">
        <v>26</v>
      </c>
      <c r="K30">
        <v>1</v>
      </c>
      <c r="L30">
        <v>0</v>
      </c>
      <c r="M30" t="s">
        <v>25</v>
      </c>
      <c r="N30">
        <v>18</v>
      </c>
      <c r="O30" t="s">
        <v>25</v>
      </c>
      <c r="P30" t="s">
        <v>25</v>
      </c>
      <c r="Q30">
        <v>12</v>
      </c>
      <c r="R30">
        <v>50</v>
      </c>
      <c r="S30" t="s">
        <v>25</v>
      </c>
    </row>
    <row r="31" spans="1:19" x14ac:dyDescent="0.35">
      <c r="A31" t="s">
        <v>59</v>
      </c>
      <c r="B31">
        <v>33</v>
      </c>
      <c r="C31" t="s">
        <v>217</v>
      </c>
      <c r="D31">
        <v>135</v>
      </c>
      <c r="E31" t="s">
        <v>218</v>
      </c>
      <c r="F31" t="s">
        <v>22</v>
      </c>
      <c r="G31" t="s">
        <v>23</v>
      </c>
      <c r="H31">
        <v>128</v>
      </c>
      <c r="I31" t="s">
        <v>86</v>
      </c>
      <c r="J31" t="s">
        <v>26</v>
      </c>
      <c r="K31">
        <v>1</v>
      </c>
      <c r="L31">
        <v>0</v>
      </c>
      <c r="M31" t="s">
        <v>25</v>
      </c>
      <c r="N31">
        <v>18</v>
      </c>
      <c r="O31" t="s">
        <v>25</v>
      </c>
      <c r="P31" t="s">
        <v>25</v>
      </c>
      <c r="Q31">
        <v>0</v>
      </c>
      <c r="R31">
        <v>128</v>
      </c>
      <c r="S31" t="s">
        <v>25</v>
      </c>
    </row>
    <row r="32" spans="1:19" x14ac:dyDescent="0.35">
      <c r="A32" t="s">
        <v>60</v>
      </c>
      <c r="B32">
        <v>34</v>
      </c>
      <c r="C32" t="s">
        <v>217</v>
      </c>
      <c r="D32">
        <v>135</v>
      </c>
      <c r="E32" t="s">
        <v>218</v>
      </c>
      <c r="F32" t="s">
        <v>22</v>
      </c>
      <c r="G32" t="s">
        <v>23</v>
      </c>
      <c r="H32">
        <v>120</v>
      </c>
      <c r="I32" t="s">
        <v>86</v>
      </c>
      <c r="J32" t="s">
        <v>26</v>
      </c>
      <c r="K32">
        <v>1</v>
      </c>
      <c r="L32">
        <v>1</v>
      </c>
      <c r="M32" t="s">
        <v>25</v>
      </c>
      <c r="N32">
        <v>18</v>
      </c>
      <c r="O32" t="s">
        <v>30</v>
      </c>
      <c r="P32" t="s">
        <v>30</v>
      </c>
      <c r="Q32">
        <v>0</v>
      </c>
      <c r="R32">
        <v>70</v>
      </c>
      <c r="S32" t="s">
        <v>25</v>
      </c>
    </row>
    <row r="33" spans="1:19" x14ac:dyDescent="0.35">
      <c r="A33" t="s">
        <v>61</v>
      </c>
      <c r="B33">
        <v>35</v>
      </c>
      <c r="C33" t="s">
        <v>217</v>
      </c>
      <c r="D33">
        <v>135</v>
      </c>
      <c r="E33" t="s">
        <v>218</v>
      </c>
      <c r="F33" t="s">
        <v>22</v>
      </c>
      <c r="G33" t="s">
        <v>23</v>
      </c>
      <c r="H33">
        <v>25</v>
      </c>
      <c r="I33" t="s">
        <v>25</v>
      </c>
      <c r="J33" t="s">
        <v>26</v>
      </c>
      <c r="K33">
        <v>0</v>
      </c>
      <c r="L33">
        <v>0</v>
      </c>
      <c r="M33" t="s">
        <v>25</v>
      </c>
      <c r="N33">
        <v>18</v>
      </c>
      <c r="O33" t="s">
        <v>25</v>
      </c>
      <c r="P33" t="s">
        <v>25</v>
      </c>
      <c r="Q33">
        <v>0</v>
      </c>
      <c r="R33">
        <v>30</v>
      </c>
      <c r="S33" t="s">
        <v>25</v>
      </c>
    </row>
    <row r="34" spans="1:19" x14ac:dyDescent="0.35">
      <c r="A34" t="s">
        <v>62</v>
      </c>
      <c r="B34">
        <v>36</v>
      </c>
      <c r="C34" t="s">
        <v>217</v>
      </c>
      <c r="D34">
        <v>135</v>
      </c>
      <c r="E34" t="s">
        <v>218</v>
      </c>
      <c r="F34" t="s">
        <v>22</v>
      </c>
      <c r="G34" t="s">
        <v>23</v>
      </c>
      <c r="H34">
        <v>175</v>
      </c>
      <c r="I34" t="s">
        <v>86</v>
      </c>
      <c r="J34" t="s">
        <v>26</v>
      </c>
      <c r="K34">
        <v>1</v>
      </c>
      <c r="L34">
        <v>0</v>
      </c>
      <c r="M34" t="s">
        <v>25</v>
      </c>
      <c r="N34">
        <v>18</v>
      </c>
      <c r="O34" t="s">
        <v>30</v>
      </c>
      <c r="P34" t="s">
        <v>25</v>
      </c>
      <c r="Q34">
        <v>0</v>
      </c>
      <c r="R34">
        <v>66</v>
      </c>
      <c r="S34" t="s">
        <v>25</v>
      </c>
    </row>
    <row r="35" spans="1:19" x14ac:dyDescent="0.35">
      <c r="A35" t="s">
        <v>63</v>
      </c>
      <c r="B35">
        <v>37</v>
      </c>
      <c r="C35" t="s">
        <v>217</v>
      </c>
      <c r="D35">
        <v>135</v>
      </c>
      <c r="E35" t="s">
        <v>218</v>
      </c>
      <c r="F35" t="s">
        <v>22</v>
      </c>
      <c r="G35" t="s">
        <v>23</v>
      </c>
      <c r="H35">
        <v>30</v>
      </c>
      <c r="I35" t="s">
        <v>86</v>
      </c>
      <c r="J35" t="s">
        <v>26</v>
      </c>
      <c r="K35">
        <v>1</v>
      </c>
      <c r="L35">
        <v>0</v>
      </c>
      <c r="M35" t="s">
        <v>25</v>
      </c>
      <c r="N35" t="s">
        <v>26</v>
      </c>
      <c r="O35" t="s">
        <v>25</v>
      </c>
      <c r="P35" t="s">
        <v>25</v>
      </c>
      <c r="Q35">
        <v>0</v>
      </c>
      <c r="R35">
        <f>2*30</f>
        <v>60</v>
      </c>
      <c r="S35" t="s">
        <v>25</v>
      </c>
    </row>
    <row r="36" spans="1:19" x14ac:dyDescent="0.35">
      <c r="A36" t="s">
        <v>64</v>
      </c>
      <c r="B36">
        <v>38</v>
      </c>
      <c r="C36" t="s">
        <v>217</v>
      </c>
      <c r="D36">
        <v>135</v>
      </c>
      <c r="E36" t="s">
        <v>218</v>
      </c>
      <c r="F36" t="s">
        <v>22</v>
      </c>
      <c r="G36" t="s">
        <v>23</v>
      </c>
      <c r="H36">
        <v>35</v>
      </c>
      <c r="I36" t="s">
        <v>86</v>
      </c>
      <c r="J36" t="s">
        <v>26</v>
      </c>
      <c r="K36">
        <v>1</v>
      </c>
      <c r="L36">
        <v>0</v>
      </c>
      <c r="M36" t="s">
        <v>25</v>
      </c>
      <c r="N36" t="s">
        <v>26</v>
      </c>
      <c r="O36" t="s">
        <v>25</v>
      </c>
      <c r="P36" t="s">
        <v>25</v>
      </c>
      <c r="Q36">
        <v>20</v>
      </c>
      <c r="R36">
        <f>2*35</f>
        <v>70</v>
      </c>
      <c r="S36" t="s">
        <v>25</v>
      </c>
    </row>
    <row r="37" spans="1:19" x14ac:dyDescent="0.35">
      <c r="A37" t="s">
        <v>65</v>
      </c>
      <c r="B37">
        <v>39</v>
      </c>
      <c r="C37" t="s">
        <v>217</v>
      </c>
      <c r="D37">
        <v>135</v>
      </c>
      <c r="E37" t="s">
        <v>218</v>
      </c>
      <c r="F37" t="s">
        <v>22</v>
      </c>
      <c r="G37" t="s">
        <v>23</v>
      </c>
      <c r="H37">
        <v>50</v>
      </c>
      <c r="I37" t="s">
        <v>86</v>
      </c>
      <c r="J37" t="s">
        <v>26</v>
      </c>
      <c r="K37">
        <v>1</v>
      </c>
      <c r="L37">
        <v>0</v>
      </c>
      <c r="M37" t="s">
        <v>25</v>
      </c>
      <c r="N37">
        <v>18</v>
      </c>
      <c r="O37" t="s">
        <v>25</v>
      </c>
      <c r="P37" t="s">
        <v>25</v>
      </c>
      <c r="Q37">
        <v>10</v>
      </c>
      <c r="R37">
        <v>50</v>
      </c>
      <c r="S37" t="s">
        <v>25</v>
      </c>
    </row>
    <row r="38" spans="1:19" x14ac:dyDescent="0.35">
      <c r="A38" t="s">
        <v>66</v>
      </c>
      <c r="B38">
        <v>40</v>
      </c>
      <c r="C38" t="s">
        <v>217</v>
      </c>
      <c r="D38">
        <v>135</v>
      </c>
      <c r="E38" t="s">
        <v>218</v>
      </c>
      <c r="F38" t="s">
        <v>22</v>
      </c>
      <c r="G38" t="s">
        <v>23</v>
      </c>
      <c r="H38">
        <v>40</v>
      </c>
      <c r="I38" t="s">
        <v>86</v>
      </c>
      <c r="J38" t="s">
        <v>26</v>
      </c>
      <c r="K38">
        <v>1</v>
      </c>
      <c r="L38">
        <v>1</v>
      </c>
      <c r="M38" t="s">
        <v>30</v>
      </c>
      <c r="N38" t="s">
        <v>26</v>
      </c>
      <c r="O38" t="s">
        <v>25</v>
      </c>
      <c r="P38" t="s">
        <v>25</v>
      </c>
      <c r="Q38">
        <v>0</v>
      </c>
      <c r="R38">
        <v>40</v>
      </c>
      <c r="S38" t="s">
        <v>25</v>
      </c>
    </row>
    <row r="39" spans="1:19" x14ac:dyDescent="0.35">
      <c r="A39" t="s">
        <v>67</v>
      </c>
      <c r="B39">
        <v>41</v>
      </c>
      <c r="C39" t="s">
        <v>217</v>
      </c>
      <c r="D39">
        <v>135</v>
      </c>
      <c r="E39" t="s">
        <v>218</v>
      </c>
      <c r="F39" t="s">
        <v>22</v>
      </c>
      <c r="G39" t="s">
        <v>23</v>
      </c>
      <c r="H39">
        <v>146.25</v>
      </c>
      <c r="I39" t="s">
        <v>86</v>
      </c>
      <c r="J39" t="s">
        <v>26</v>
      </c>
      <c r="K39">
        <v>1</v>
      </c>
      <c r="L39">
        <v>1</v>
      </c>
      <c r="M39" t="s">
        <v>25</v>
      </c>
      <c r="N39">
        <v>18</v>
      </c>
      <c r="O39" t="s">
        <v>25</v>
      </c>
      <c r="P39" t="s">
        <v>25</v>
      </c>
      <c r="Q39">
        <v>20</v>
      </c>
      <c r="R39">
        <v>104</v>
      </c>
      <c r="S39" t="s">
        <v>25</v>
      </c>
    </row>
    <row r="40" spans="1:19" x14ac:dyDescent="0.35">
      <c r="A40" t="s">
        <v>68</v>
      </c>
      <c r="B40">
        <v>42</v>
      </c>
      <c r="C40" t="s">
        <v>217</v>
      </c>
      <c r="D40">
        <v>135</v>
      </c>
      <c r="E40" t="s">
        <v>218</v>
      </c>
      <c r="F40" t="s">
        <v>22</v>
      </c>
      <c r="G40" t="s">
        <v>25</v>
      </c>
      <c r="H40" t="s">
        <v>26</v>
      </c>
      <c r="I40" t="s">
        <v>26</v>
      </c>
      <c r="J40" t="s">
        <v>26</v>
      </c>
      <c r="K40" t="s">
        <v>26</v>
      </c>
      <c r="L40" t="s">
        <v>26</v>
      </c>
      <c r="M40" t="s">
        <v>26</v>
      </c>
      <c r="N40" t="s">
        <v>26</v>
      </c>
      <c r="O40" t="s">
        <v>26</v>
      </c>
      <c r="P40" t="s">
        <v>26</v>
      </c>
      <c r="Q40" t="s">
        <v>26</v>
      </c>
      <c r="R40" t="s">
        <v>26</v>
      </c>
      <c r="S40" t="s">
        <v>26</v>
      </c>
    </row>
    <row r="41" spans="1:19" x14ac:dyDescent="0.35">
      <c r="A41" t="s">
        <v>69</v>
      </c>
      <c r="B41">
        <v>44</v>
      </c>
      <c r="C41" t="s">
        <v>217</v>
      </c>
      <c r="D41">
        <v>135</v>
      </c>
      <c r="E41" t="s">
        <v>218</v>
      </c>
      <c r="F41" t="s">
        <v>22</v>
      </c>
      <c r="G41" t="s">
        <v>23</v>
      </c>
      <c r="H41">
        <v>25</v>
      </c>
      <c r="I41" t="s">
        <v>86</v>
      </c>
      <c r="J41" t="s">
        <v>26</v>
      </c>
      <c r="K41">
        <v>1</v>
      </c>
      <c r="L41">
        <v>1</v>
      </c>
      <c r="M41" t="s">
        <v>25</v>
      </c>
      <c r="N41">
        <v>18</v>
      </c>
      <c r="O41" t="s">
        <v>25</v>
      </c>
      <c r="P41" t="s">
        <v>25</v>
      </c>
      <c r="Q41">
        <v>0</v>
      </c>
      <c r="R41">
        <v>25</v>
      </c>
      <c r="S41" t="s">
        <v>27</v>
      </c>
    </row>
    <row r="42" spans="1:19" x14ac:dyDescent="0.35">
      <c r="A42" t="s">
        <v>70</v>
      </c>
      <c r="B42">
        <v>45</v>
      </c>
      <c r="C42" t="s">
        <v>217</v>
      </c>
      <c r="D42">
        <v>135</v>
      </c>
      <c r="E42" t="s">
        <v>218</v>
      </c>
      <c r="F42" t="s">
        <v>22</v>
      </c>
      <c r="G42" t="s">
        <v>23</v>
      </c>
      <c r="H42">
        <v>56</v>
      </c>
      <c r="I42" t="s">
        <v>86</v>
      </c>
      <c r="J42" t="s">
        <v>26</v>
      </c>
      <c r="K42">
        <v>1</v>
      </c>
      <c r="L42">
        <v>0</v>
      </c>
      <c r="M42" t="s">
        <v>25</v>
      </c>
      <c r="N42" t="s">
        <v>26</v>
      </c>
      <c r="O42" t="s">
        <v>25</v>
      </c>
      <c r="P42" t="s">
        <v>25</v>
      </c>
      <c r="Q42">
        <v>20</v>
      </c>
      <c r="R42">
        <f>2*21</f>
        <v>42</v>
      </c>
      <c r="S42" t="s">
        <v>25</v>
      </c>
    </row>
    <row r="43" spans="1:19" x14ac:dyDescent="0.35">
      <c r="A43" t="s">
        <v>71</v>
      </c>
      <c r="B43">
        <v>46</v>
      </c>
      <c r="C43" t="s">
        <v>217</v>
      </c>
      <c r="D43">
        <v>135</v>
      </c>
      <c r="E43" t="s">
        <v>218</v>
      </c>
      <c r="F43" t="s">
        <v>22</v>
      </c>
      <c r="G43" t="s">
        <v>23</v>
      </c>
      <c r="H43">
        <v>25</v>
      </c>
      <c r="I43" t="s">
        <v>86</v>
      </c>
      <c r="J43" t="s">
        <v>26</v>
      </c>
      <c r="K43">
        <v>1</v>
      </c>
      <c r="L43">
        <v>0</v>
      </c>
      <c r="M43" t="s">
        <v>25</v>
      </c>
      <c r="N43" t="s">
        <v>26</v>
      </c>
      <c r="O43" t="s">
        <v>25</v>
      </c>
      <c r="P43" t="s">
        <v>25</v>
      </c>
      <c r="Q43">
        <v>0</v>
      </c>
      <c r="R43">
        <v>25</v>
      </c>
      <c r="S43" t="s">
        <v>25</v>
      </c>
    </row>
    <row r="44" spans="1:19" x14ac:dyDescent="0.35">
      <c r="A44" t="s">
        <v>72</v>
      </c>
      <c r="B44">
        <v>47</v>
      </c>
      <c r="C44" t="s">
        <v>217</v>
      </c>
      <c r="D44">
        <v>135</v>
      </c>
      <c r="E44" t="s">
        <v>218</v>
      </c>
      <c r="F44" t="s">
        <v>22</v>
      </c>
      <c r="G44" t="s">
        <v>23</v>
      </c>
      <c r="H44">
        <v>95</v>
      </c>
      <c r="I44" t="s">
        <v>25</v>
      </c>
      <c r="J44" t="s">
        <v>26</v>
      </c>
      <c r="K44">
        <v>0</v>
      </c>
      <c r="L44">
        <v>0</v>
      </c>
      <c r="M44" t="s">
        <v>30</v>
      </c>
      <c r="N44" t="s">
        <v>26</v>
      </c>
      <c r="O44" t="s">
        <v>25</v>
      </c>
      <c r="P44" t="s">
        <v>25</v>
      </c>
      <c r="Q44">
        <v>0</v>
      </c>
      <c r="R44">
        <v>85</v>
      </c>
      <c r="S44" t="s">
        <v>25</v>
      </c>
    </row>
    <row r="45" spans="1:19" x14ac:dyDescent="0.35">
      <c r="A45" t="s">
        <v>73</v>
      </c>
      <c r="B45">
        <v>48</v>
      </c>
      <c r="C45" t="s">
        <v>217</v>
      </c>
      <c r="D45">
        <v>135</v>
      </c>
      <c r="E45" t="s">
        <v>218</v>
      </c>
      <c r="F45" t="s">
        <v>22</v>
      </c>
      <c r="G45" t="s">
        <v>23</v>
      </c>
      <c r="H45">
        <v>84</v>
      </c>
      <c r="I45" t="s">
        <v>86</v>
      </c>
      <c r="J45" t="s">
        <v>26</v>
      </c>
      <c r="K45">
        <v>1</v>
      </c>
      <c r="L45">
        <v>1</v>
      </c>
      <c r="M45" t="s">
        <v>25</v>
      </c>
      <c r="N45" t="s">
        <v>26</v>
      </c>
      <c r="O45" t="s">
        <v>25</v>
      </c>
      <c r="P45" t="s">
        <v>25</v>
      </c>
      <c r="Q45">
        <v>20</v>
      </c>
      <c r="R45">
        <v>81</v>
      </c>
      <c r="S45" t="s">
        <v>25</v>
      </c>
    </row>
    <row r="46" spans="1:19" x14ac:dyDescent="0.35">
      <c r="A46" t="s">
        <v>74</v>
      </c>
      <c r="B46">
        <v>49</v>
      </c>
      <c r="C46" t="s">
        <v>217</v>
      </c>
      <c r="D46">
        <v>135</v>
      </c>
      <c r="E46" t="s">
        <v>218</v>
      </c>
      <c r="F46" t="s">
        <v>22</v>
      </c>
      <c r="G46" t="s">
        <v>23</v>
      </c>
      <c r="H46">
        <v>90</v>
      </c>
      <c r="I46" t="s">
        <v>25</v>
      </c>
      <c r="J46" t="s">
        <v>26</v>
      </c>
      <c r="K46">
        <v>0</v>
      </c>
      <c r="L46">
        <v>1</v>
      </c>
      <c r="M46" t="s">
        <v>25</v>
      </c>
      <c r="N46" t="s">
        <v>26</v>
      </c>
      <c r="O46" t="s">
        <v>25</v>
      </c>
      <c r="P46" t="s">
        <v>25</v>
      </c>
      <c r="Q46">
        <v>20</v>
      </c>
      <c r="R46">
        <v>47</v>
      </c>
      <c r="S46" t="s">
        <v>27</v>
      </c>
    </row>
    <row r="47" spans="1:19" x14ac:dyDescent="0.35">
      <c r="A47" t="s">
        <v>75</v>
      </c>
      <c r="B47">
        <v>50</v>
      </c>
      <c r="C47" t="s">
        <v>217</v>
      </c>
      <c r="D47">
        <v>135</v>
      </c>
      <c r="E47" t="s">
        <v>218</v>
      </c>
      <c r="F47" t="s">
        <v>22</v>
      </c>
      <c r="G47" t="s">
        <v>23</v>
      </c>
      <c r="H47">
        <v>50</v>
      </c>
      <c r="I47" t="s">
        <v>86</v>
      </c>
      <c r="J47" t="s">
        <v>26</v>
      </c>
      <c r="K47">
        <v>1</v>
      </c>
      <c r="L47">
        <v>0</v>
      </c>
      <c r="M47" t="s">
        <v>25</v>
      </c>
      <c r="N47">
        <v>18</v>
      </c>
      <c r="O47" t="s">
        <v>25</v>
      </c>
      <c r="P47" t="s">
        <v>25</v>
      </c>
      <c r="Q47">
        <v>0</v>
      </c>
      <c r="R47">
        <v>60</v>
      </c>
      <c r="S47" t="s">
        <v>25</v>
      </c>
    </row>
    <row r="48" spans="1:19" x14ac:dyDescent="0.35">
      <c r="A48" t="s">
        <v>76</v>
      </c>
      <c r="B48">
        <v>51</v>
      </c>
      <c r="C48" t="s">
        <v>217</v>
      </c>
      <c r="D48">
        <v>135</v>
      </c>
      <c r="E48" t="s">
        <v>218</v>
      </c>
      <c r="F48" t="s">
        <v>22</v>
      </c>
      <c r="G48" t="s">
        <v>23</v>
      </c>
      <c r="H48">
        <v>35</v>
      </c>
      <c r="I48" t="s">
        <v>25</v>
      </c>
      <c r="J48" t="s">
        <v>26</v>
      </c>
      <c r="K48">
        <v>0</v>
      </c>
      <c r="L48">
        <v>1</v>
      </c>
      <c r="M48" t="s">
        <v>25</v>
      </c>
      <c r="N48" t="s">
        <v>26</v>
      </c>
      <c r="O48" t="s">
        <v>25</v>
      </c>
      <c r="P48" t="s">
        <v>25</v>
      </c>
      <c r="Q48">
        <v>10</v>
      </c>
      <c r="R48">
        <f>2*35</f>
        <v>70</v>
      </c>
      <c r="S48" t="s">
        <v>25</v>
      </c>
    </row>
    <row r="49" spans="1:19" x14ac:dyDescent="0.35">
      <c r="A49" t="s">
        <v>77</v>
      </c>
      <c r="B49">
        <v>53</v>
      </c>
      <c r="C49" t="s">
        <v>217</v>
      </c>
      <c r="D49">
        <v>135</v>
      </c>
      <c r="E49" t="s">
        <v>218</v>
      </c>
      <c r="F49" t="s">
        <v>22</v>
      </c>
      <c r="G49" t="s">
        <v>23</v>
      </c>
      <c r="H49">
        <v>140</v>
      </c>
      <c r="I49" t="s">
        <v>86</v>
      </c>
      <c r="J49" t="s">
        <v>26</v>
      </c>
      <c r="K49">
        <v>1</v>
      </c>
      <c r="L49">
        <v>1</v>
      </c>
      <c r="M49" t="s">
        <v>25</v>
      </c>
      <c r="N49">
        <v>18</v>
      </c>
      <c r="O49" t="s">
        <v>25</v>
      </c>
      <c r="P49" t="s">
        <v>30</v>
      </c>
      <c r="Q49">
        <v>20</v>
      </c>
      <c r="R49">
        <v>140</v>
      </c>
      <c r="S49" t="s">
        <v>25</v>
      </c>
    </row>
    <row r="50" spans="1:19" x14ac:dyDescent="0.35">
      <c r="A50" t="s">
        <v>79</v>
      </c>
      <c r="B50">
        <v>54</v>
      </c>
      <c r="C50" t="s">
        <v>217</v>
      </c>
      <c r="D50">
        <v>135</v>
      </c>
      <c r="E50" t="s">
        <v>218</v>
      </c>
      <c r="F50" t="s">
        <v>22</v>
      </c>
      <c r="G50" t="s">
        <v>23</v>
      </c>
      <c r="H50">
        <v>0</v>
      </c>
      <c r="I50" t="s">
        <v>86</v>
      </c>
      <c r="J50" t="s">
        <v>26</v>
      </c>
      <c r="K50">
        <v>1</v>
      </c>
      <c r="L50">
        <v>1</v>
      </c>
      <c r="M50" t="s">
        <v>30</v>
      </c>
      <c r="N50" t="s">
        <v>26</v>
      </c>
      <c r="O50" t="s">
        <v>25</v>
      </c>
      <c r="P50" t="s">
        <v>25</v>
      </c>
      <c r="Q50">
        <v>0</v>
      </c>
      <c r="R50">
        <v>30</v>
      </c>
      <c r="S50" t="s">
        <v>25</v>
      </c>
    </row>
    <row r="51" spans="1:19" x14ac:dyDescent="0.35">
      <c r="A51" t="s">
        <v>80</v>
      </c>
      <c r="B51">
        <v>55</v>
      </c>
      <c r="C51" t="s">
        <v>217</v>
      </c>
      <c r="D51">
        <v>135</v>
      </c>
      <c r="E51" t="s">
        <v>218</v>
      </c>
      <c r="F51" t="s">
        <v>22</v>
      </c>
      <c r="G51" t="s">
        <v>23</v>
      </c>
      <c r="H51">
        <v>30</v>
      </c>
      <c r="I51" t="s">
        <v>86</v>
      </c>
      <c r="J51" t="s">
        <v>26</v>
      </c>
      <c r="K51">
        <v>1</v>
      </c>
      <c r="L51">
        <v>0</v>
      </c>
      <c r="M51" t="s">
        <v>25</v>
      </c>
      <c r="N51" t="s">
        <v>26</v>
      </c>
      <c r="O51" t="s">
        <v>25</v>
      </c>
      <c r="P51" t="s">
        <v>25</v>
      </c>
      <c r="Q51">
        <v>0</v>
      </c>
      <c r="R51">
        <v>30</v>
      </c>
      <c r="S51" t="s">
        <v>25</v>
      </c>
    </row>
    <row r="52" spans="1:19" x14ac:dyDescent="0.35">
      <c r="A52" t="s">
        <v>81</v>
      </c>
      <c r="B52">
        <v>56</v>
      </c>
      <c r="C52" t="s">
        <v>217</v>
      </c>
      <c r="D52">
        <v>135</v>
      </c>
      <c r="E52" t="s">
        <v>218</v>
      </c>
      <c r="F52" t="s">
        <v>22</v>
      </c>
      <c r="G52" t="s">
        <v>23</v>
      </c>
      <c r="H52">
        <v>100</v>
      </c>
      <c r="I52" t="s">
        <v>86</v>
      </c>
      <c r="J52" t="s">
        <v>26</v>
      </c>
      <c r="K52">
        <v>1</v>
      </c>
      <c r="L52">
        <v>0</v>
      </c>
      <c r="M52" t="s">
        <v>25</v>
      </c>
      <c r="N52">
        <v>18</v>
      </c>
      <c r="O52" t="s">
        <v>25</v>
      </c>
      <c r="P52" t="s">
        <v>25</v>
      </c>
      <c r="Q52">
        <v>6</v>
      </c>
      <c r="R52">
        <v>50</v>
      </c>
      <c r="S52" t="s">
        <v>25</v>
      </c>
    </row>
  </sheetData>
  <phoneticPr fontId="1" type="noConversion"/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9B90EE-CC4D-4E57-8416-13A9477B6D3F}">
  <dimension ref="A1:U52"/>
  <sheetViews>
    <sheetView workbookViewId="0"/>
  </sheetViews>
  <sheetFormatPr defaultColWidth="8.81640625" defaultRowHeight="14.5" x14ac:dyDescent="0.35"/>
  <cols>
    <col min="1" max="1" width="15.453125" customWidth="1"/>
    <col min="2" max="2" width="8.81640625" bestFit="1" customWidth="1"/>
    <col min="3" max="3" width="17" bestFit="1" customWidth="1"/>
    <col min="4" max="4" width="11.453125" customWidth="1"/>
    <col min="5" max="5" width="8.81640625" customWidth="1"/>
    <col min="6" max="6" width="11.453125" customWidth="1"/>
    <col min="7" max="7" width="14.7265625" customWidth="1"/>
    <col min="8" max="8" width="18.7265625" bestFit="1" customWidth="1"/>
    <col min="9" max="9" width="16.7265625" bestFit="1" customWidth="1"/>
    <col min="10" max="10" width="9.1796875"/>
    <col min="11" max="11" width="14.81640625" bestFit="1" customWidth="1"/>
    <col min="18" max="18" width="12" customWidth="1"/>
    <col min="19" max="19" width="15.453125" customWidth="1"/>
    <col min="21" max="21" width="13.26953125" customWidth="1"/>
  </cols>
  <sheetData>
    <row r="1" spans="1:21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272</v>
      </c>
      <c r="U1" t="s">
        <v>273</v>
      </c>
    </row>
    <row r="2" spans="1:21" x14ac:dyDescent="0.35">
      <c r="A2" t="s">
        <v>19</v>
      </c>
      <c r="B2">
        <v>1</v>
      </c>
      <c r="C2" t="s">
        <v>219</v>
      </c>
      <c r="D2">
        <v>136</v>
      </c>
      <c r="E2" t="s">
        <v>220</v>
      </c>
      <c r="F2" t="s">
        <v>22</v>
      </c>
      <c r="G2" t="s">
        <v>23</v>
      </c>
      <c r="H2">
        <v>100</v>
      </c>
      <c r="I2" t="s">
        <v>24</v>
      </c>
      <c r="J2" t="s">
        <v>26</v>
      </c>
      <c r="K2">
        <v>6</v>
      </c>
      <c r="L2">
        <v>1</v>
      </c>
      <c r="M2" t="s">
        <v>30</v>
      </c>
      <c r="N2" t="s">
        <v>26</v>
      </c>
      <c r="O2" t="s">
        <v>30</v>
      </c>
      <c r="P2" t="s">
        <v>30</v>
      </c>
      <c r="Q2">
        <v>20</v>
      </c>
      <c r="R2">
        <v>130</v>
      </c>
      <c r="S2" t="s">
        <v>27</v>
      </c>
      <c r="T2" t="s">
        <v>25</v>
      </c>
      <c r="U2" t="s">
        <v>274</v>
      </c>
    </row>
    <row r="3" spans="1:21" x14ac:dyDescent="0.35">
      <c r="A3" t="s">
        <v>28</v>
      </c>
      <c r="B3">
        <v>2</v>
      </c>
      <c r="C3" t="s">
        <v>219</v>
      </c>
      <c r="D3">
        <v>136</v>
      </c>
      <c r="E3" t="s">
        <v>220</v>
      </c>
      <c r="F3" t="s">
        <v>22</v>
      </c>
      <c r="G3" t="s">
        <v>23</v>
      </c>
      <c r="H3">
        <v>350</v>
      </c>
      <c r="I3" t="s">
        <v>24</v>
      </c>
      <c r="J3" t="s">
        <v>26</v>
      </c>
      <c r="K3">
        <v>6</v>
      </c>
      <c r="L3">
        <v>2</v>
      </c>
      <c r="M3" t="s">
        <v>30</v>
      </c>
      <c r="N3" t="s">
        <v>26</v>
      </c>
      <c r="O3" t="s">
        <v>30</v>
      </c>
      <c r="P3" t="s">
        <v>30</v>
      </c>
      <c r="Q3">
        <v>24</v>
      </c>
      <c r="R3">
        <v>200</v>
      </c>
      <c r="S3" t="s">
        <v>27</v>
      </c>
      <c r="T3" t="s">
        <v>25</v>
      </c>
      <c r="U3" t="s">
        <v>275</v>
      </c>
    </row>
    <row r="4" spans="1:21" x14ac:dyDescent="0.35">
      <c r="A4" t="s">
        <v>32</v>
      </c>
      <c r="B4">
        <v>4</v>
      </c>
      <c r="C4" t="s">
        <v>219</v>
      </c>
      <c r="D4">
        <v>136</v>
      </c>
      <c r="E4" t="s">
        <v>220</v>
      </c>
      <c r="F4" t="s">
        <v>22</v>
      </c>
      <c r="G4" t="s">
        <v>23</v>
      </c>
      <c r="H4">
        <v>260</v>
      </c>
      <c r="I4" t="s">
        <v>24</v>
      </c>
      <c r="J4" t="s">
        <v>26</v>
      </c>
      <c r="K4">
        <v>6</v>
      </c>
      <c r="L4">
        <v>2</v>
      </c>
      <c r="M4" t="s">
        <v>30</v>
      </c>
      <c r="N4" t="s">
        <v>26</v>
      </c>
      <c r="O4" t="s">
        <v>30</v>
      </c>
      <c r="P4" t="s">
        <v>30</v>
      </c>
      <c r="Q4">
        <v>20</v>
      </c>
      <c r="R4">
        <v>160</v>
      </c>
      <c r="S4" t="s">
        <v>27</v>
      </c>
      <c r="T4" t="s">
        <v>30</v>
      </c>
      <c r="U4" t="s">
        <v>275</v>
      </c>
    </row>
    <row r="5" spans="1:21" x14ac:dyDescent="0.35">
      <c r="A5" t="s">
        <v>33</v>
      </c>
      <c r="B5">
        <v>5</v>
      </c>
      <c r="C5" t="s">
        <v>219</v>
      </c>
      <c r="D5">
        <v>136</v>
      </c>
      <c r="E5" t="s">
        <v>220</v>
      </c>
      <c r="F5" t="s">
        <v>22</v>
      </c>
      <c r="G5" t="s">
        <v>23</v>
      </c>
      <c r="H5">
        <v>60</v>
      </c>
      <c r="I5" t="s">
        <v>24</v>
      </c>
      <c r="J5" t="s">
        <v>26</v>
      </c>
      <c r="K5">
        <v>6</v>
      </c>
      <c r="L5">
        <v>2</v>
      </c>
      <c r="M5" t="s">
        <v>25</v>
      </c>
      <c r="N5">
        <v>21</v>
      </c>
      <c r="O5" t="s">
        <v>30</v>
      </c>
      <c r="P5" t="s">
        <v>30</v>
      </c>
      <c r="Q5">
        <v>20</v>
      </c>
      <c r="R5">
        <v>140</v>
      </c>
      <c r="S5" t="s">
        <v>27</v>
      </c>
      <c r="T5" t="s">
        <v>30</v>
      </c>
      <c r="U5" t="s">
        <v>276</v>
      </c>
    </row>
    <row r="6" spans="1:21" x14ac:dyDescent="0.35">
      <c r="A6" t="s">
        <v>34</v>
      </c>
      <c r="B6">
        <v>6</v>
      </c>
      <c r="C6" t="s">
        <v>219</v>
      </c>
      <c r="D6">
        <v>136</v>
      </c>
      <c r="E6" t="s">
        <v>220</v>
      </c>
      <c r="F6" t="s">
        <v>22</v>
      </c>
      <c r="G6" t="s">
        <v>23</v>
      </c>
      <c r="H6">
        <v>589</v>
      </c>
      <c r="I6" t="s">
        <v>24</v>
      </c>
      <c r="J6" t="s">
        <v>26</v>
      </c>
      <c r="K6">
        <v>6</v>
      </c>
      <c r="L6">
        <v>2</v>
      </c>
      <c r="M6" t="s">
        <v>25</v>
      </c>
      <c r="N6">
        <v>18</v>
      </c>
      <c r="O6" t="s">
        <v>25</v>
      </c>
      <c r="P6" t="s">
        <v>30</v>
      </c>
      <c r="Q6">
        <v>30</v>
      </c>
      <c r="R6">
        <v>300</v>
      </c>
      <c r="S6" t="s">
        <v>27</v>
      </c>
      <c r="T6" t="s">
        <v>25</v>
      </c>
      <c r="U6" t="s">
        <v>276</v>
      </c>
    </row>
    <row r="7" spans="1:21" x14ac:dyDescent="0.35">
      <c r="A7" t="s">
        <v>35</v>
      </c>
      <c r="B7">
        <v>8</v>
      </c>
      <c r="C7" t="s">
        <v>219</v>
      </c>
      <c r="D7">
        <v>136</v>
      </c>
      <c r="E7" t="s">
        <v>220</v>
      </c>
      <c r="F7" t="s">
        <v>22</v>
      </c>
      <c r="G7" t="s">
        <v>23</v>
      </c>
      <c r="H7">
        <v>100</v>
      </c>
      <c r="I7" t="s">
        <v>24</v>
      </c>
      <c r="J7" t="s">
        <v>26</v>
      </c>
      <c r="K7">
        <v>6</v>
      </c>
      <c r="L7">
        <v>1</v>
      </c>
      <c r="M7" t="s">
        <v>25</v>
      </c>
      <c r="N7" t="s">
        <v>26</v>
      </c>
      <c r="O7" t="s">
        <v>25</v>
      </c>
      <c r="P7" t="s">
        <v>25</v>
      </c>
      <c r="Q7">
        <v>30</v>
      </c>
      <c r="R7" t="s">
        <v>26</v>
      </c>
      <c r="S7" t="s">
        <v>27</v>
      </c>
      <c r="T7" t="s">
        <v>30</v>
      </c>
      <c r="U7" t="s">
        <v>275</v>
      </c>
    </row>
    <row r="8" spans="1:21" x14ac:dyDescent="0.35">
      <c r="A8" t="s">
        <v>36</v>
      </c>
      <c r="B8">
        <v>9</v>
      </c>
      <c r="C8" t="s">
        <v>219</v>
      </c>
      <c r="D8">
        <v>136</v>
      </c>
      <c r="E8" t="s">
        <v>220</v>
      </c>
      <c r="F8" t="s">
        <v>22</v>
      </c>
      <c r="G8" t="s">
        <v>23</v>
      </c>
      <c r="H8">
        <v>285</v>
      </c>
      <c r="I8" t="s">
        <v>24</v>
      </c>
      <c r="J8" t="s">
        <v>26</v>
      </c>
      <c r="K8">
        <v>6</v>
      </c>
      <c r="L8">
        <v>1</v>
      </c>
      <c r="M8" t="s">
        <v>25</v>
      </c>
      <c r="N8" t="s">
        <v>26</v>
      </c>
      <c r="O8" t="s">
        <v>25</v>
      </c>
      <c r="P8" t="s">
        <v>25</v>
      </c>
      <c r="Q8">
        <v>40</v>
      </c>
      <c r="R8">
        <v>210</v>
      </c>
      <c r="S8" t="s">
        <v>27</v>
      </c>
      <c r="T8" t="s">
        <v>25</v>
      </c>
      <c r="U8" t="s">
        <v>276</v>
      </c>
    </row>
    <row r="9" spans="1:21" x14ac:dyDescent="0.35">
      <c r="A9" t="s">
        <v>37</v>
      </c>
      <c r="B9">
        <v>10</v>
      </c>
      <c r="C9" t="s">
        <v>219</v>
      </c>
      <c r="D9">
        <v>136</v>
      </c>
      <c r="E9" t="s">
        <v>220</v>
      </c>
      <c r="F9" t="s">
        <v>22</v>
      </c>
      <c r="G9" t="s">
        <v>23</v>
      </c>
      <c r="H9">
        <v>183</v>
      </c>
      <c r="I9" t="s">
        <v>24</v>
      </c>
      <c r="J9" t="s">
        <v>26</v>
      </c>
      <c r="K9">
        <v>6</v>
      </c>
      <c r="L9">
        <v>1</v>
      </c>
      <c r="M9" t="s">
        <v>25</v>
      </c>
      <c r="N9" t="s">
        <v>26</v>
      </c>
      <c r="O9" t="s">
        <v>25</v>
      </c>
      <c r="P9" t="s">
        <v>25</v>
      </c>
      <c r="Q9">
        <v>30</v>
      </c>
      <c r="R9">
        <v>183</v>
      </c>
      <c r="S9" t="s">
        <v>31</v>
      </c>
      <c r="T9" t="s">
        <v>30</v>
      </c>
      <c r="U9" t="s">
        <v>276</v>
      </c>
    </row>
    <row r="10" spans="1:21" x14ac:dyDescent="0.35">
      <c r="A10" t="s">
        <v>38</v>
      </c>
      <c r="B10">
        <v>11</v>
      </c>
      <c r="C10" t="s">
        <v>219</v>
      </c>
      <c r="D10">
        <v>136</v>
      </c>
      <c r="E10" t="s">
        <v>220</v>
      </c>
      <c r="F10" t="s">
        <v>22</v>
      </c>
      <c r="G10" t="s">
        <v>23</v>
      </c>
      <c r="H10">
        <v>264</v>
      </c>
      <c r="I10" t="s">
        <v>24</v>
      </c>
      <c r="J10" t="s">
        <v>26</v>
      </c>
      <c r="K10">
        <v>6</v>
      </c>
      <c r="L10">
        <v>2</v>
      </c>
      <c r="M10" t="s">
        <v>25</v>
      </c>
      <c r="N10">
        <v>18</v>
      </c>
      <c r="O10" t="s">
        <v>30</v>
      </c>
      <c r="P10" t="s">
        <v>30</v>
      </c>
      <c r="Q10">
        <v>40</v>
      </c>
      <c r="R10">
        <v>179</v>
      </c>
      <c r="S10" t="s">
        <v>27</v>
      </c>
      <c r="T10" t="s">
        <v>25</v>
      </c>
      <c r="U10" t="s">
        <v>276</v>
      </c>
    </row>
    <row r="11" spans="1:21" x14ac:dyDescent="0.35">
      <c r="A11" t="s">
        <v>39</v>
      </c>
      <c r="B11">
        <v>12</v>
      </c>
      <c r="C11" t="s">
        <v>219</v>
      </c>
      <c r="D11">
        <v>136</v>
      </c>
      <c r="E11" t="s">
        <v>220</v>
      </c>
      <c r="F11" t="s">
        <v>22</v>
      </c>
      <c r="G11" t="s">
        <v>23</v>
      </c>
      <c r="H11">
        <v>245</v>
      </c>
      <c r="I11" t="s">
        <v>24</v>
      </c>
      <c r="J11" t="s">
        <v>26</v>
      </c>
      <c r="K11">
        <v>6</v>
      </c>
      <c r="L11">
        <v>2</v>
      </c>
      <c r="M11" t="s">
        <v>25</v>
      </c>
      <c r="N11">
        <v>18</v>
      </c>
      <c r="O11" t="s">
        <v>30</v>
      </c>
      <c r="P11" t="s">
        <v>25</v>
      </c>
      <c r="Q11">
        <v>24</v>
      </c>
      <c r="R11">
        <v>80</v>
      </c>
      <c r="S11" t="s">
        <v>27</v>
      </c>
      <c r="T11" t="s">
        <v>25</v>
      </c>
      <c r="U11" t="s">
        <v>276</v>
      </c>
    </row>
    <row r="12" spans="1:21" x14ac:dyDescent="0.35">
      <c r="A12" t="s">
        <v>40</v>
      </c>
      <c r="B12">
        <v>13</v>
      </c>
      <c r="C12" t="s">
        <v>219</v>
      </c>
      <c r="D12">
        <v>136</v>
      </c>
      <c r="E12" t="s">
        <v>220</v>
      </c>
      <c r="F12" t="s">
        <v>22</v>
      </c>
      <c r="G12" t="s">
        <v>23</v>
      </c>
      <c r="H12">
        <v>80</v>
      </c>
      <c r="I12" t="s">
        <v>24</v>
      </c>
      <c r="J12" t="s">
        <v>26</v>
      </c>
      <c r="K12">
        <v>6</v>
      </c>
      <c r="L12">
        <v>2</v>
      </c>
      <c r="M12" t="s">
        <v>30</v>
      </c>
      <c r="N12">
        <v>18</v>
      </c>
      <c r="O12" t="s">
        <v>25</v>
      </c>
      <c r="P12" t="s">
        <v>30</v>
      </c>
      <c r="Q12">
        <v>30</v>
      </c>
      <c r="R12">
        <v>65</v>
      </c>
      <c r="S12" t="s">
        <v>27</v>
      </c>
      <c r="T12" t="s">
        <v>30</v>
      </c>
      <c r="U12" t="s">
        <v>276</v>
      </c>
    </row>
    <row r="13" spans="1:21" x14ac:dyDescent="0.35">
      <c r="A13" t="s">
        <v>41</v>
      </c>
      <c r="B13">
        <v>15</v>
      </c>
      <c r="C13" t="s">
        <v>219</v>
      </c>
      <c r="D13">
        <v>136</v>
      </c>
      <c r="E13" t="s">
        <v>220</v>
      </c>
      <c r="F13" t="s">
        <v>22</v>
      </c>
      <c r="G13" t="s">
        <v>23</v>
      </c>
      <c r="H13">
        <v>300</v>
      </c>
      <c r="I13" t="s">
        <v>24</v>
      </c>
      <c r="J13" t="s">
        <v>26</v>
      </c>
      <c r="K13">
        <v>6</v>
      </c>
      <c r="L13">
        <v>1</v>
      </c>
      <c r="M13" t="s">
        <v>30</v>
      </c>
      <c r="N13">
        <v>18</v>
      </c>
      <c r="O13" t="s">
        <v>25</v>
      </c>
      <c r="P13" t="s">
        <v>30</v>
      </c>
      <c r="Q13">
        <v>30</v>
      </c>
      <c r="R13">
        <v>230</v>
      </c>
      <c r="S13" t="s">
        <v>25</v>
      </c>
      <c r="T13" t="s">
        <v>25</v>
      </c>
      <c r="U13" t="s">
        <v>275</v>
      </c>
    </row>
    <row r="14" spans="1:21" x14ac:dyDescent="0.35">
      <c r="A14" t="s">
        <v>42</v>
      </c>
      <c r="B14">
        <v>16</v>
      </c>
      <c r="C14" t="s">
        <v>219</v>
      </c>
      <c r="D14">
        <v>136</v>
      </c>
      <c r="E14" t="s">
        <v>220</v>
      </c>
      <c r="F14" t="s">
        <v>22</v>
      </c>
      <c r="G14" t="s">
        <v>23</v>
      </c>
      <c r="H14">
        <v>80</v>
      </c>
      <c r="I14" t="s">
        <v>24</v>
      </c>
      <c r="J14" t="s">
        <v>26</v>
      </c>
      <c r="K14">
        <v>6</v>
      </c>
      <c r="L14">
        <v>2</v>
      </c>
      <c r="M14" t="s">
        <v>25</v>
      </c>
      <c r="N14" t="s">
        <v>26</v>
      </c>
      <c r="O14" t="s">
        <v>30</v>
      </c>
      <c r="P14" t="s">
        <v>30</v>
      </c>
      <c r="Q14">
        <v>32</v>
      </c>
      <c r="R14">
        <v>50</v>
      </c>
      <c r="S14" t="s">
        <v>27</v>
      </c>
      <c r="T14" t="s">
        <v>25</v>
      </c>
      <c r="U14" t="s">
        <v>275</v>
      </c>
    </row>
    <row r="15" spans="1:21" x14ac:dyDescent="0.35">
      <c r="A15" t="s">
        <v>43</v>
      </c>
      <c r="B15">
        <v>17</v>
      </c>
      <c r="C15" t="s">
        <v>219</v>
      </c>
      <c r="D15">
        <v>136</v>
      </c>
      <c r="E15" t="s">
        <v>220</v>
      </c>
      <c r="F15" t="s">
        <v>22</v>
      </c>
      <c r="G15" t="s">
        <v>23</v>
      </c>
      <c r="H15">
        <v>198</v>
      </c>
      <c r="I15" t="s">
        <v>24</v>
      </c>
      <c r="J15" t="s">
        <v>26</v>
      </c>
      <c r="K15">
        <v>6</v>
      </c>
      <c r="L15">
        <v>1</v>
      </c>
      <c r="M15" t="s">
        <v>25</v>
      </c>
      <c r="N15">
        <v>21</v>
      </c>
      <c r="O15" t="s">
        <v>30</v>
      </c>
      <c r="P15" t="s">
        <v>30</v>
      </c>
      <c r="Q15">
        <v>40</v>
      </c>
      <c r="R15">
        <v>60</v>
      </c>
      <c r="S15" t="s">
        <v>27</v>
      </c>
      <c r="T15" t="s">
        <v>25</v>
      </c>
      <c r="U15" t="s">
        <v>276</v>
      </c>
    </row>
    <row r="16" spans="1:21" x14ac:dyDescent="0.35">
      <c r="A16" t="s">
        <v>44</v>
      </c>
      <c r="B16">
        <v>18</v>
      </c>
      <c r="C16" t="s">
        <v>219</v>
      </c>
      <c r="D16">
        <v>136</v>
      </c>
      <c r="E16" t="s">
        <v>220</v>
      </c>
      <c r="F16" t="s">
        <v>22</v>
      </c>
      <c r="G16" t="s">
        <v>23</v>
      </c>
      <c r="H16">
        <v>100</v>
      </c>
      <c r="I16" t="s">
        <v>24</v>
      </c>
      <c r="J16" t="s">
        <v>26</v>
      </c>
      <c r="K16">
        <v>6</v>
      </c>
      <c r="L16">
        <v>1</v>
      </c>
      <c r="M16" t="s">
        <v>30</v>
      </c>
      <c r="N16">
        <v>18</v>
      </c>
      <c r="O16" t="s">
        <v>30</v>
      </c>
      <c r="P16" t="s">
        <v>30</v>
      </c>
      <c r="Q16">
        <v>22</v>
      </c>
      <c r="R16">
        <v>100</v>
      </c>
      <c r="S16" t="s">
        <v>27</v>
      </c>
      <c r="T16" t="s">
        <v>25</v>
      </c>
      <c r="U16" t="s">
        <v>276</v>
      </c>
    </row>
    <row r="17" spans="1:21" x14ac:dyDescent="0.35">
      <c r="A17" t="s">
        <v>45</v>
      </c>
      <c r="B17">
        <v>19</v>
      </c>
      <c r="C17" t="s">
        <v>219</v>
      </c>
      <c r="D17">
        <v>136</v>
      </c>
      <c r="E17" t="s">
        <v>220</v>
      </c>
      <c r="F17" t="s">
        <v>22</v>
      </c>
      <c r="G17" t="s">
        <v>23</v>
      </c>
      <c r="H17">
        <v>175</v>
      </c>
      <c r="I17" t="s">
        <v>24</v>
      </c>
      <c r="J17" t="s">
        <v>26</v>
      </c>
      <c r="K17">
        <v>6</v>
      </c>
      <c r="L17">
        <v>1</v>
      </c>
      <c r="M17" t="s">
        <v>25</v>
      </c>
      <c r="N17" t="s">
        <v>26</v>
      </c>
      <c r="O17" t="s">
        <v>25</v>
      </c>
      <c r="P17" t="s">
        <v>30</v>
      </c>
      <c r="Q17">
        <v>40</v>
      </c>
      <c r="R17">
        <v>60</v>
      </c>
      <c r="S17" t="s">
        <v>27</v>
      </c>
      <c r="T17" t="s">
        <v>30</v>
      </c>
      <c r="U17" t="s">
        <v>275</v>
      </c>
    </row>
    <row r="18" spans="1:21" x14ac:dyDescent="0.35">
      <c r="A18" t="s">
        <v>46</v>
      </c>
      <c r="B18">
        <v>20</v>
      </c>
      <c r="C18" t="s">
        <v>219</v>
      </c>
      <c r="D18">
        <v>136</v>
      </c>
      <c r="E18" t="s">
        <v>220</v>
      </c>
      <c r="F18" t="s">
        <v>22</v>
      </c>
      <c r="G18" t="s">
        <v>23</v>
      </c>
      <c r="H18">
        <v>83</v>
      </c>
      <c r="I18" t="s">
        <v>24</v>
      </c>
      <c r="J18" t="s">
        <v>26</v>
      </c>
      <c r="K18">
        <v>6</v>
      </c>
      <c r="L18">
        <v>2</v>
      </c>
      <c r="M18" t="s">
        <v>30</v>
      </c>
      <c r="N18" t="s">
        <v>26</v>
      </c>
      <c r="O18" t="s">
        <v>30</v>
      </c>
      <c r="P18" t="s">
        <v>30</v>
      </c>
      <c r="Q18">
        <v>40</v>
      </c>
      <c r="R18">
        <v>140</v>
      </c>
      <c r="S18" t="s">
        <v>27</v>
      </c>
      <c r="T18" t="s">
        <v>25</v>
      </c>
      <c r="U18" t="s">
        <v>276</v>
      </c>
    </row>
    <row r="19" spans="1:21" x14ac:dyDescent="0.35">
      <c r="A19" t="s">
        <v>47</v>
      </c>
      <c r="B19">
        <v>21</v>
      </c>
      <c r="C19" t="s">
        <v>219</v>
      </c>
      <c r="D19">
        <v>136</v>
      </c>
      <c r="E19" t="s">
        <v>220</v>
      </c>
      <c r="F19" t="s">
        <v>22</v>
      </c>
      <c r="G19" t="s">
        <v>23</v>
      </c>
      <c r="H19">
        <v>225</v>
      </c>
      <c r="I19" t="s">
        <v>24</v>
      </c>
      <c r="J19" t="s">
        <v>26</v>
      </c>
      <c r="K19">
        <v>6</v>
      </c>
      <c r="L19">
        <v>2</v>
      </c>
      <c r="M19" t="s">
        <v>30</v>
      </c>
      <c r="N19" t="s">
        <v>26</v>
      </c>
      <c r="O19" t="s">
        <v>25</v>
      </c>
      <c r="P19" t="s">
        <v>30</v>
      </c>
      <c r="Q19">
        <v>30</v>
      </c>
      <c r="R19">
        <v>190</v>
      </c>
      <c r="S19" t="s">
        <v>27</v>
      </c>
      <c r="T19" t="s">
        <v>30</v>
      </c>
      <c r="U19" t="s">
        <v>275</v>
      </c>
    </row>
    <row r="20" spans="1:21" x14ac:dyDescent="0.35">
      <c r="A20" t="s">
        <v>48</v>
      </c>
      <c r="B20">
        <v>22</v>
      </c>
      <c r="C20" t="s">
        <v>219</v>
      </c>
      <c r="D20">
        <v>136</v>
      </c>
      <c r="E20" t="s">
        <v>220</v>
      </c>
      <c r="F20" t="s">
        <v>22</v>
      </c>
      <c r="G20" t="s">
        <v>23</v>
      </c>
      <c r="H20">
        <v>250</v>
      </c>
      <c r="I20" t="s">
        <v>24</v>
      </c>
      <c r="J20" t="s">
        <v>26</v>
      </c>
      <c r="K20">
        <v>6</v>
      </c>
      <c r="L20">
        <v>2</v>
      </c>
      <c r="M20" t="s">
        <v>30</v>
      </c>
      <c r="N20">
        <v>21</v>
      </c>
      <c r="O20" t="s">
        <v>30</v>
      </c>
      <c r="P20" t="s">
        <v>30</v>
      </c>
      <c r="Q20">
        <v>30</v>
      </c>
      <c r="R20">
        <v>280</v>
      </c>
      <c r="S20" t="s">
        <v>31</v>
      </c>
      <c r="T20" t="s">
        <v>30</v>
      </c>
      <c r="U20" t="s">
        <v>276</v>
      </c>
    </row>
    <row r="21" spans="1:21" x14ac:dyDescent="0.35">
      <c r="A21" t="s">
        <v>49</v>
      </c>
      <c r="B21">
        <v>23</v>
      </c>
      <c r="C21" t="s">
        <v>219</v>
      </c>
      <c r="D21">
        <v>136</v>
      </c>
      <c r="E21" t="s">
        <v>220</v>
      </c>
      <c r="F21" t="s">
        <v>22</v>
      </c>
      <c r="G21" t="s">
        <v>23</v>
      </c>
      <c r="H21">
        <v>51</v>
      </c>
      <c r="I21" t="s">
        <v>24</v>
      </c>
      <c r="J21" t="s">
        <v>26</v>
      </c>
      <c r="K21">
        <v>6</v>
      </c>
      <c r="L21">
        <v>1</v>
      </c>
      <c r="M21" t="s">
        <v>25</v>
      </c>
      <c r="N21" t="s">
        <v>26</v>
      </c>
      <c r="O21" t="s">
        <v>30</v>
      </c>
      <c r="P21" t="s">
        <v>30</v>
      </c>
      <c r="Q21">
        <v>0</v>
      </c>
      <c r="R21">
        <v>60</v>
      </c>
      <c r="S21" t="s">
        <v>27</v>
      </c>
      <c r="T21" t="s">
        <v>25</v>
      </c>
      <c r="U21" t="s">
        <v>276</v>
      </c>
    </row>
    <row r="22" spans="1:21" x14ac:dyDescent="0.35">
      <c r="A22" t="s">
        <v>50</v>
      </c>
      <c r="B22">
        <v>24</v>
      </c>
      <c r="C22" t="s">
        <v>219</v>
      </c>
      <c r="D22">
        <v>136</v>
      </c>
      <c r="E22" t="s">
        <v>220</v>
      </c>
      <c r="F22" t="s">
        <v>22</v>
      </c>
      <c r="G22" t="s">
        <v>23</v>
      </c>
      <c r="H22">
        <v>150</v>
      </c>
      <c r="I22" t="s">
        <v>24</v>
      </c>
      <c r="J22" t="s">
        <v>26</v>
      </c>
      <c r="K22">
        <v>6</v>
      </c>
      <c r="L22">
        <v>2</v>
      </c>
      <c r="M22" t="s">
        <v>25</v>
      </c>
      <c r="N22" t="s">
        <v>26</v>
      </c>
      <c r="O22" t="s">
        <v>30</v>
      </c>
      <c r="P22" t="s">
        <v>30</v>
      </c>
      <c r="Q22">
        <v>30</v>
      </c>
      <c r="R22">
        <v>231</v>
      </c>
      <c r="S22" t="s">
        <v>27</v>
      </c>
      <c r="T22" t="s">
        <v>30</v>
      </c>
      <c r="U22" t="s">
        <v>275</v>
      </c>
    </row>
    <row r="23" spans="1:21" x14ac:dyDescent="0.35">
      <c r="A23" t="s">
        <v>51</v>
      </c>
      <c r="B23">
        <v>25</v>
      </c>
      <c r="C23" t="s">
        <v>219</v>
      </c>
      <c r="D23">
        <v>136</v>
      </c>
      <c r="E23" t="s">
        <v>220</v>
      </c>
      <c r="F23" t="s">
        <v>22</v>
      </c>
      <c r="G23" t="s">
        <v>23</v>
      </c>
      <c r="H23">
        <v>226</v>
      </c>
      <c r="I23" t="s">
        <v>24</v>
      </c>
      <c r="J23" t="s">
        <v>26</v>
      </c>
      <c r="K23">
        <v>6</v>
      </c>
      <c r="L23">
        <v>1</v>
      </c>
      <c r="M23" t="s">
        <v>25</v>
      </c>
      <c r="N23" t="s">
        <v>26</v>
      </c>
      <c r="O23" t="s">
        <v>25</v>
      </c>
      <c r="P23" t="s">
        <v>30</v>
      </c>
      <c r="Q23">
        <v>24</v>
      </c>
      <c r="R23">
        <v>100</v>
      </c>
      <c r="S23" t="s">
        <v>27</v>
      </c>
      <c r="T23" t="s">
        <v>25</v>
      </c>
      <c r="U23" t="s">
        <v>275</v>
      </c>
    </row>
    <row r="24" spans="1:21" x14ac:dyDescent="0.35">
      <c r="A24" t="s">
        <v>52</v>
      </c>
      <c r="B24">
        <v>26</v>
      </c>
      <c r="C24" t="s">
        <v>219</v>
      </c>
      <c r="D24">
        <v>136</v>
      </c>
      <c r="E24" t="s">
        <v>220</v>
      </c>
      <c r="F24" t="s">
        <v>22</v>
      </c>
      <c r="G24" t="s">
        <v>23</v>
      </c>
      <c r="H24">
        <v>216.3</v>
      </c>
      <c r="I24" t="s">
        <v>24</v>
      </c>
      <c r="J24" t="s">
        <v>26</v>
      </c>
      <c r="K24">
        <v>6</v>
      </c>
      <c r="L24">
        <v>2</v>
      </c>
      <c r="M24" t="s">
        <v>25</v>
      </c>
      <c r="N24" t="s">
        <v>26</v>
      </c>
      <c r="O24" t="s">
        <v>30</v>
      </c>
      <c r="P24" t="s">
        <v>30</v>
      </c>
      <c r="Q24">
        <v>24</v>
      </c>
      <c r="R24">
        <v>194.7</v>
      </c>
      <c r="S24" t="s">
        <v>27</v>
      </c>
      <c r="T24" t="s">
        <v>25</v>
      </c>
      <c r="U24" t="s">
        <v>276</v>
      </c>
    </row>
    <row r="25" spans="1:21" x14ac:dyDescent="0.35">
      <c r="A25" t="s">
        <v>53</v>
      </c>
      <c r="B25">
        <v>27</v>
      </c>
      <c r="C25" t="s">
        <v>219</v>
      </c>
      <c r="D25">
        <v>136</v>
      </c>
      <c r="E25" t="s">
        <v>220</v>
      </c>
      <c r="F25" t="s">
        <v>22</v>
      </c>
      <c r="G25" t="s">
        <v>23</v>
      </c>
      <c r="H25">
        <v>243.25</v>
      </c>
      <c r="I25" t="s">
        <v>24</v>
      </c>
      <c r="J25" t="s">
        <v>26</v>
      </c>
      <c r="K25">
        <v>6</v>
      </c>
      <c r="L25">
        <v>1</v>
      </c>
      <c r="M25" t="s">
        <v>30</v>
      </c>
      <c r="O25" t="s">
        <v>30</v>
      </c>
      <c r="P25" t="s">
        <v>30</v>
      </c>
      <c r="Q25">
        <v>20</v>
      </c>
      <c r="R25">
        <v>120</v>
      </c>
      <c r="S25" t="s">
        <v>27</v>
      </c>
      <c r="T25" t="s">
        <v>25</v>
      </c>
      <c r="U25" t="s">
        <v>276</v>
      </c>
    </row>
    <row r="26" spans="1:21" x14ac:dyDescent="0.35">
      <c r="A26" t="s">
        <v>54</v>
      </c>
      <c r="B26">
        <v>28</v>
      </c>
      <c r="C26" t="s">
        <v>219</v>
      </c>
      <c r="D26">
        <v>136</v>
      </c>
      <c r="E26" t="s">
        <v>220</v>
      </c>
      <c r="F26" t="s">
        <v>22</v>
      </c>
      <c r="G26" t="s">
        <v>23</v>
      </c>
      <c r="H26">
        <v>375</v>
      </c>
      <c r="I26" t="s">
        <v>24</v>
      </c>
      <c r="J26" t="s">
        <v>26</v>
      </c>
      <c r="K26">
        <v>6</v>
      </c>
      <c r="L26">
        <v>2</v>
      </c>
      <c r="M26" t="s">
        <v>25</v>
      </c>
      <c r="N26" t="s">
        <v>26</v>
      </c>
      <c r="O26" t="s">
        <v>30</v>
      </c>
      <c r="P26" t="s">
        <v>30</v>
      </c>
      <c r="Q26">
        <v>30</v>
      </c>
      <c r="R26">
        <v>150</v>
      </c>
      <c r="S26" t="s">
        <v>27</v>
      </c>
      <c r="T26" t="s">
        <v>30</v>
      </c>
      <c r="U26" t="s">
        <v>274</v>
      </c>
    </row>
    <row r="27" spans="1:21" x14ac:dyDescent="0.35">
      <c r="A27" t="s">
        <v>55</v>
      </c>
      <c r="B27">
        <v>29</v>
      </c>
      <c r="C27" t="s">
        <v>219</v>
      </c>
      <c r="D27">
        <v>136</v>
      </c>
      <c r="E27" t="s">
        <v>220</v>
      </c>
      <c r="F27" t="s">
        <v>22</v>
      </c>
      <c r="G27" t="s">
        <v>23</v>
      </c>
      <c r="H27">
        <v>25</v>
      </c>
      <c r="I27" t="s">
        <v>24</v>
      </c>
      <c r="J27" t="s">
        <v>26</v>
      </c>
      <c r="K27">
        <v>6</v>
      </c>
      <c r="L27">
        <v>2</v>
      </c>
      <c r="M27" t="s">
        <v>25</v>
      </c>
      <c r="N27">
        <v>21</v>
      </c>
      <c r="O27" t="s">
        <v>30</v>
      </c>
      <c r="P27" t="s">
        <v>30</v>
      </c>
      <c r="Q27">
        <v>30</v>
      </c>
      <c r="R27">
        <v>50</v>
      </c>
      <c r="S27" t="s">
        <v>31</v>
      </c>
      <c r="T27" t="s">
        <v>30</v>
      </c>
      <c r="U27" t="s">
        <v>274</v>
      </c>
    </row>
    <row r="28" spans="1:21" x14ac:dyDescent="0.35">
      <c r="A28" t="s">
        <v>56</v>
      </c>
      <c r="B28">
        <v>30</v>
      </c>
      <c r="C28" t="s">
        <v>219</v>
      </c>
      <c r="D28">
        <v>136</v>
      </c>
      <c r="E28" t="s">
        <v>220</v>
      </c>
      <c r="F28" t="s">
        <v>22</v>
      </c>
      <c r="G28" t="s">
        <v>23</v>
      </c>
      <c r="H28">
        <v>100</v>
      </c>
      <c r="I28" t="s">
        <v>24</v>
      </c>
      <c r="J28" t="s">
        <v>26</v>
      </c>
      <c r="K28">
        <v>6</v>
      </c>
      <c r="L28">
        <v>2</v>
      </c>
      <c r="M28" t="s">
        <v>30</v>
      </c>
      <c r="N28">
        <v>18</v>
      </c>
      <c r="O28" t="s">
        <v>30</v>
      </c>
      <c r="P28" t="s">
        <v>30</v>
      </c>
      <c r="Q28">
        <v>30</v>
      </c>
      <c r="R28">
        <v>60</v>
      </c>
      <c r="S28" t="s">
        <v>27</v>
      </c>
      <c r="T28" t="s">
        <v>30</v>
      </c>
      <c r="U28" t="s">
        <v>275</v>
      </c>
    </row>
    <row r="29" spans="1:21" x14ac:dyDescent="0.35">
      <c r="A29" t="s">
        <v>57</v>
      </c>
      <c r="B29">
        <v>31</v>
      </c>
      <c r="C29" t="s">
        <v>219</v>
      </c>
      <c r="D29">
        <v>136</v>
      </c>
      <c r="E29" t="s">
        <v>220</v>
      </c>
      <c r="F29" t="s">
        <v>22</v>
      </c>
      <c r="G29" t="s">
        <v>23</v>
      </c>
      <c r="H29">
        <v>198</v>
      </c>
      <c r="I29" t="s">
        <v>24</v>
      </c>
      <c r="J29" t="s">
        <v>26</v>
      </c>
      <c r="K29">
        <v>6</v>
      </c>
      <c r="L29">
        <v>2</v>
      </c>
      <c r="M29" t="s">
        <v>30</v>
      </c>
      <c r="N29">
        <v>19</v>
      </c>
      <c r="O29" t="s">
        <v>30</v>
      </c>
      <c r="P29" t="s">
        <v>30</v>
      </c>
      <c r="Q29">
        <v>20</v>
      </c>
      <c r="R29">
        <v>133</v>
      </c>
      <c r="S29" t="s">
        <v>27</v>
      </c>
      <c r="T29" t="s">
        <v>30</v>
      </c>
      <c r="U29" t="s">
        <v>275</v>
      </c>
    </row>
    <row r="30" spans="1:21" x14ac:dyDescent="0.35">
      <c r="A30" t="s">
        <v>58</v>
      </c>
      <c r="B30">
        <v>32</v>
      </c>
      <c r="C30" t="s">
        <v>219</v>
      </c>
      <c r="D30">
        <v>136</v>
      </c>
      <c r="E30" t="s">
        <v>220</v>
      </c>
      <c r="F30" t="s">
        <v>22</v>
      </c>
      <c r="G30" t="s">
        <v>23</v>
      </c>
      <c r="H30">
        <v>340.25</v>
      </c>
      <c r="I30" t="s">
        <v>24</v>
      </c>
      <c r="J30" t="s">
        <v>26</v>
      </c>
      <c r="K30">
        <v>6</v>
      </c>
      <c r="L30">
        <v>2</v>
      </c>
      <c r="M30" t="s">
        <v>30</v>
      </c>
      <c r="N30" t="s">
        <v>26</v>
      </c>
      <c r="O30" t="s">
        <v>30</v>
      </c>
      <c r="P30" t="s">
        <v>30</v>
      </c>
      <c r="Q30">
        <v>30</v>
      </c>
      <c r="R30">
        <v>300</v>
      </c>
      <c r="S30" t="s">
        <v>27</v>
      </c>
      <c r="T30" t="s">
        <v>25</v>
      </c>
      <c r="U30" t="s">
        <v>275</v>
      </c>
    </row>
    <row r="31" spans="1:21" x14ac:dyDescent="0.35">
      <c r="A31" t="s">
        <v>59</v>
      </c>
      <c r="B31">
        <v>33</v>
      </c>
      <c r="C31" t="s">
        <v>219</v>
      </c>
      <c r="D31">
        <v>136</v>
      </c>
      <c r="E31" t="s">
        <v>220</v>
      </c>
      <c r="F31" t="s">
        <v>22</v>
      </c>
      <c r="G31" t="s">
        <v>23</v>
      </c>
      <c r="H31">
        <v>218</v>
      </c>
      <c r="I31" t="s">
        <v>24</v>
      </c>
      <c r="J31" t="s">
        <v>26</v>
      </c>
      <c r="K31">
        <v>6</v>
      </c>
      <c r="L31">
        <v>2</v>
      </c>
      <c r="M31" t="s">
        <v>25</v>
      </c>
      <c r="N31" t="s">
        <v>26</v>
      </c>
      <c r="O31" t="s">
        <v>30</v>
      </c>
      <c r="P31" t="s">
        <v>30</v>
      </c>
      <c r="Q31">
        <v>24</v>
      </c>
      <c r="R31">
        <v>110</v>
      </c>
      <c r="S31" t="s">
        <v>27</v>
      </c>
      <c r="T31" t="s">
        <v>30</v>
      </c>
      <c r="U31" t="s">
        <v>276</v>
      </c>
    </row>
    <row r="32" spans="1:21" x14ac:dyDescent="0.35">
      <c r="A32" t="s">
        <v>60</v>
      </c>
      <c r="B32">
        <v>34</v>
      </c>
      <c r="C32" t="s">
        <v>219</v>
      </c>
      <c r="D32">
        <v>136</v>
      </c>
      <c r="E32" t="s">
        <v>220</v>
      </c>
      <c r="F32" t="s">
        <v>22</v>
      </c>
      <c r="G32" t="s">
        <v>23</v>
      </c>
      <c r="H32">
        <v>142.5</v>
      </c>
      <c r="I32" t="s">
        <v>24</v>
      </c>
      <c r="J32" t="s">
        <v>26</v>
      </c>
      <c r="K32">
        <v>6</v>
      </c>
      <c r="L32">
        <v>2</v>
      </c>
      <c r="M32" t="s">
        <v>25</v>
      </c>
      <c r="N32">
        <v>18</v>
      </c>
      <c r="O32" t="s">
        <v>30</v>
      </c>
      <c r="P32" t="s">
        <v>30</v>
      </c>
      <c r="Q32">
        <v>30</v>
      </c>
      <c r="R32">
        <v>110</v>
      </c>
      <c r="S32" t="s">
        <v>27</v>
      </c>
      <c r="T32" t="s">
        <v>25</v>
      </c>
      <c r="U32" t="s">
        <v>276</v>
      </c>
    </row>
    <row r="33" spans="1:21" x14ac:dyDescent="0.35">
      <c r="A33" t="s">
        <v>61</v>
      </c>
      <c r="B33">
        <v>35</v>
      </c>
      <c r="C33" t="s">
        <v>219</v>
      </c>
      <c r="D33">
        <v>136</v>
      </c>
      <c r="E33" t="s">
        <v>220</v>
      </c>
      <c r="F33" t="s">
        <v>22</v>
      </c>
      <c r="G33" t="s">
        <v>23</v>
      </c>
      <c r="H33">
        <v>300</v>
      </c>
      <c r="I33" t="s">
        <v>24</v>
      </c>
      <c r="J33" t="s">
        <v>26</v>
      </c>
      <c r="K33">
        <v>6</v>
      </c>
      <c r="L33">
        <v>2</v>
      </c>
      <c r="M33" t="s">
        <v>25</v>
      </c>
      <c r="N33" t="s">
        <v>26</v>
      </c>
      <c r="O33" t="s">
        <v>25</v>
      </c>
      <c r="P33" t="s">
        <v>30</v>
      </c>
      <c r="Q33">
        <v>30</v>
      </c>
      <c r="R33">
        <v>160</v>
      </c>
      <c r="S33" t="s">
        <v>31</v>
      </c>
      <c r="T33" t="s">
        <v>25</v>
      </c>
      <c r="U33" t="s">
        <v>276</v>
      </c>
    </row>
    <row r="34" spans="1:21" x14ac:dyDescent="0.35">
      <c r="A34" t="s">
        <v>62</v>
      </c>
      <c r="B34">
        <v>36</v>
      </c>
      <c r="C34" t="s">
        <v>219</v>
      </c>
      <c r="D34">
        <v>136</v>
      </c>
      <c r="E34" t="s">
        <v>220</v>
      </c>
      <c r="F34" t="s">
        <v>22</v>
      </c>
      <c r="G34" t="s">
        <v>23</v>
      </c>
      <c r="H34">
        <v>294</v>
      </c>
      <c r="I34" t="s">
        <v>24</v>
      </c>
      <c r="J34" t="s">
        <v>26</v>
      </c>
      <c r="K34">
        <v>6</v>
      </c>
      <c r="L34">
        <v>1</v>
      </c>
      <c r="M34" t="s">
        <v>30</v>
      </c>
      <c r="N34">
        <v>21</v>
      </c>
      <c r="O34" t="s">
        <v>30</v>
      </c>
      <c r="P34" t="s">
        <v>25</v>
      </c>
      <c r="Q34">
        <v>36</v>
      </c>
      <c r="R34">
        <v>225</v>
      </c>
      <c r="S34" t="s">
        <v>27</v>
      </c>
      <c r="T34" t="s">
        <v>25</v>
      </c>
      <c r="U34" t="s">
        <v>276</v>
      </c>
    </row>
    <row r="35" spans="1:21" x14ac:dyDescent="0.35">
      <c r="A35" t="s">
        <v>63</v>
      </c>
      <c r="B35">
        <v>37</v>
      </c>
      <c r="C35" t="s">
        <v>219</v>
      </c>
      <c r="D35">
        <v>136</v>
      </c>
      <c r="E35" t="s">
        <v>220</v>
      </c>
      <c r="F35" t="s">
        <v>22</v>
      </c>
      <c r="G35" t="s">
        <v>23</v>
      </c>
      <c r="H35">
        <v>150</v>
      </c>
      <c r="I35" t="s">
        <v>24</v>
      </c>
      <c r="J35" t="s">
        <v>26</v>
      </c>
      <c r="K35">
        <v>6</v>
      </c>
      <c r="L35">
        <v>2</v>
      </c>
      <c r="M35" t="s">
        <v>25</v>
      </c>
      <c r="N35" t="s">
        <v>26</v>
      </c>
      <c r="O35" t="s">
        <v>30</v>
      </c>
      <c r="P35" t="s">
        <v>30</v>
      </c>
      <c r="Q35">
        <v>30</v>
      </c>
      <c r="R35">
        <v>240</v>
      </c>
      <c r="S35" t="s">
        <v>27</v>
      </c>
      <c r="T35" t="s">
        <v>30</v>
      </c>
      <c r="U35" t="s">
        <v>276</v>
      </c>
    </row>
    <row r="36" spans="1:21" x14ac:dyDescent="0.35">
      <c r="A36" t="s">
        <v>64</v>
      </c>
      <c r="B36">
        <v>38</v>
      </c>
      <c r="C36" t="s">
        <v>219</v>
      </c>
      <c r="D36">
        <v>136</v>
      </c>
      <c r="E36" t="s">
        <v>220</v>
      </c>
      <c r="F36" t="s">
        <v>22</v>
      </c>
      <c r="G36" t="s">
        <v>23</v>
      </c>
      <c r="H36">
        <v>241.25</v>
      </c>
      <c r="I36" t="s">
        <v>24</v>
      </c>
      <c r="J36" t="s">
        <v>26</v>
      </c>
      <c r="K36">
        <v>6</v>
      </c>
      <c r="L36">
        <v>2</v>
      </c>
      <c r="M36" t="s">
        <v>25</v>
      </c>
      <c r="N36" t="s">
        <v>26</v>
      </c>
      <c r="O36" t="s">
        <v>30</v>
      </c>
      <c r="P36" t="s">
        <v>30</v>
      </c>
      <c r="Q36">
        <v>25</v>
      </c>
      <c r="R36">
        <v>200</v>
      </c>
      <c r="S36" t="s">
        <v>27</v>
      </c>
      <c r="T36" t="s">
        <v>30</v>
      </c>
      <c r="U36" t="s">
        <v>275</v>
      </c>
    </row>
    <row r="37" spans="1:21" x14ac:dyDescent="0.35">
      <c r="A37" t="s">
        <v>65</v>
      </c>
      <c r="B37">
        <v>39</v>
      </c>
      <c r="C37" t="s">
        <v>219</v>
      </c>
      <c r="D37">
        <v>136</v>
      </c>
      <c r="E37" t="s">
        <v>220</v>
      </c>
      <c r="F37" t="s">
        <v>22</v>
      </c>
      <c r="G37" t="s">
        <v>23</v>
      </c>
      <c r="H37">
        <v>100</v>
      </c>
      <c r="I37" t="s">
        <v>24</v>
      </c>
      <c r="J37" t="s">
        <v>26</v>
      </c>
      <c r="K37">
        <v>6</v>
      </c>
      <c r="L37">
        <v>2</v>
      </c>
      <c r="M37" t="s">
        <v>25</v>
      </c>
      <c r="N37" t="s">
        <v>26</v>
      </c>
      <c r="O37" t="s">
        <v>25</v>
      </c>
      <c r="P37" t="s">
        <v>30</v>
      </c>
      <c r="Q37">
        <v>24</v>
      </c>
      <c r="R37">
        <v>70</v>
      </c>
      <c r="S37" t="s">
        <v>27</v>
      </c>
      <c r="T37" t="s">
        <v>30</v>
      </c>
      <c r="U37" t="s">
        <v>276</v>
      </c>
    </row>
    <row r="38" spans="1:21" x14ac:dyDescent="0.35">
      <c r="A38" t="s">
        <v>66</v>
      </c>
      <c r="B38">
        <v>40</v>
      </c>
      <c r="C38" t="s">
        <v>219</v>
      </c>
      <c r="D38">
        <v>136</v>
      </c>
      <c r="E38" t="s">
        <v>220</v>
      </c>
      <c r="F38" t="s">
        <v>22</v>
      </c>
      <c r="G38" t="s">
        <v>23</v>
      </c>
      <c r="H38">
        <v>150</v>
      </c>
      <c r="I38" t="s">
        <v>24</v>
      </c>
      <c r="J38" t="s">
        <v>26</v>
      </c>
      <c r="K38">
        <v>6</v>
      </c>
      <c r="L38">
        <v>1</v>
      </c>
      <c r="M38" t="s">
        <v>30</v>
      </c>
      <c r="N38" t="s">
        <v>26</v>
      </c>
      <c r="O38" t="s">
        <v>30</v>
      </c>
      <c r="P38" t="s">
        <v>30</v>
      </c>
      <c r="Q38">
        <v>40</v>
      </c>
      <c r="R38">
        <v>180</v>
      </c>
      <c r="S38" t="s">
        <v>27</v>
      </c>
      <c r="T38" t="s">
        <v>30</v>
      </c>
      <c r="U38" t="s">
        <v>276</v>
      </c>
    </row>
    <row r="39" spans="1:21" x14ac:dyDescent="0.35">
      <c r="A39" t="s">
        <v>67</v>
      </c>
      <c r="B39">
        <v>41</v>
      </c>
      <c r="C39" t="s">
        <v>219</v>
      </c>
      <c r="D39">
        <v>136</v>
      </c>
      <c r="E39" t="s">
        <v>220</v>
      </c>
      <c r="F39" t="s">
        <v>22</v>
      </c>
      <c r="G39" t="s">
        <v>23</v>
      </c>
      <c r="H39">
        <v>210.5</v>
      </c>
      <c r="I39" t="s">
        <v>24</v>
      </c>
      <c r="J39" t="s">
        <v>26</v>
      </c>
      <c r="K39">
        <v>6</v>
      </c>
      <c r="L39">
        <v>2</v>
      </c>
      <c r="M39" t="s">
        <v>25</v>
      </c>
      <c r="N39">
        <v>18</v>
      </c>
      <c r="O39" t="s">
        <v>30</v>
      </c>
      <c r="P39" t="s">
        <v>30</v>
      </c>
      <c r="Q39">
        <v>24</v>
      </c>
      <c r="R39">
        <v>170</v>
      </c>
      <c r="S39" t="s">
        <v>27</v>
      </c>
      <c r="T39" t="s">
        <v>30</v>
      </c>
      <c r="U39" t="s">
        <v>275</v>
      </c>
    </row>
    <row r="40" spans="1:21" x14ac:dyDescent="0.35">
      <c r="A40" t="s">
        <v>68</v>
      </c>
      <c r="B40">
        <v>42</v>
      </c>
      <c r="C40" t="s">
        <v>219</v>
      </c>
      <c r="D40">
        <v>136</v>
      </c>
      <c r="E40" t="s">
        <v>220</v>
      </c>
      <c r="F40" t="s">
        <v>22</v>
      </c>
      <c r="G40" t="s">
        <v>23</v>
      </c>
      <c r="H40">
        <v>30</v>
      </c>
      <c r="I40" t="s">
        <v>24</v>
      </c>
      <c r="J40" t="s">
        <v>26</v>
      </c>
      <c r="K40">
        <v>6</v>
      </c>
      <c r="L40">
        <v>1</v>
      </c>
      <c r="M40" t="s">
        <v>25</v>
      </c>
      <c r="N40">
        <v>20</v>
      </c>
      <c r="O40" t="s">
        <v>30</v>
      </c>
      <c r="P40" t="s">
        <v>25</v>
      </c>
      <c r="Q40">
        <v>30</v>
      </c>
      <c r="R40">
        <v>90</v>
      </c>
      <c r="S40" t="s">
        <v>27</v>
      </c>
      <c r="T40" t="s">
        <v>25</v>
      </c>
      <c r="U40" t="s">
        <v>276</v>
      </c>
    </row>
    <row r="41" spans="1:21" x14ac:dyDescent="0.35">
      <c r="A41" t="s">
        <v>69</v>
      </c>
      <c r="B41">
        <v>44</v>
      </c>
      <c r="C41" t="s">
        <v>219</v>
      </c>
      <c r="D41">
        <v>136</v>
      </c>
      <c r="E41" t="s">
        <v>220</v>
      </c>
      <c r="F41" t="s">
        <v>22</v>
      </c>
      <c r="G41" t="s">
        <v>23</v>
      </c>
      <c r="H41">
        <v>155</v>
      </c>
      <c r="I41" t="s">
        <v>24</v>
      </c>
      <c r="J41" t="s">
        <v>26</v>
      </c>
      <c r="K41">
        <v>6</v>
      </c>
      <c r="L41">
        <v>1</v>
      </c>
      <c r="M41" t="s">
        <v>30</v>
      </c>
      <c r="N41">
        <v>18</v>
      </c>
      <c r="O41" t="s">
        <v>30</v>
      </c>
      <c r="P41" t="s">
        <v>30</v>
      </c>
      <c r="Q41">
        <v>24</v>
      </c>
      <c r="R41">
        <v>155</v>
      </c>
      <c r="S41" t="s">
        <v>27</v>
      </c>
      <c r="T41" t="s">
        <v>25</v>
      </c>
      <c r="U41" t="s">
        <v>276</v>
      </c>
    </row>
    <row r="42" spans="1:21" x14ac:dyDescent="0.35">
      <c r="A42" t="s">
        <v>70</v>
      </c>
      <c r="B42">
        <v>45</v>
      </c>
      <c r="C42" t="s">
        <v>219</v>
      </c>
      <c r="D42">
        <v>136</v>
      </c>
      <c r="E42" t="s">
        <v>220</v>
      </c>
      <c r="F42" t="s">
        <v>22</v>
      </c>
      <c r="G42" t="s">
        <v>23</v>
      </c>
      <c r="H42">
        <v>120</v>
      </c>
      <c r="I42" t="s">
        <v>24</v>
      </c>
      <c r="J42" t="s">
        <v>26</v>
      </c>
      <c r="K42">
        <v>6</v>
      </c>
      <c r="L42">
        <v>1</v>
      </c>
      <c r="M42" t="s">
        <v>30</v>
      </c>
      <c r="N42">
        <v>18</v>
      </c>
      <c r="O42" t="s">
        <v>30</v>
      </c>
      <c r="P42" t="s">
        <v>30</v>
      </c>
      <c r="Q42">
        <v>30</v>
      </c>
      <c r="R42">
        <v>90</v>
      </c>
      <c r="S42" t="s">
        <v>27</v>
      </c>
      <c r="T42" t="s">
        <v>25</v>
      </c>
      <c r="U42" t="s">
        <v>276</v>
      </c>
    </row>
    <row r="43" spans="1:21" x14ac:dyDescent="0.35">
      <c r="A43" t="s">
        <v>71</v>
      </c>
      <c r="B43">
        <v>46</v>
      </c>
      <c r="C43" t="s">
        <v>219</v>
      </c>
      <c r="D43">
        <v>136</v>
      </c>
      <c r="E43" t="s">
        <v>220</v>
      </c>
      <c r="F43" t="s">
        <v>22</v>
      </c>
      <c r="G43" t="s">
        <v>23</v>
      </c>
      <c r="H43">
        <v>60</v>
      </c>
      <c r="I43" t="s">
        <v>24</v>
      </c>
      <c r="J43" t="s">
        <v>26</v>
      </c>
      <c r="K43">
        <v>6</v>
      </c>
      <c r="L43">
        <v>1</v>
      </c>
      <c r="M43" t="s">
        <v>25</v>
      </c>
      <c r="N43" t="s">
        <v>26</v>
      </c>
      <c r="O43" t="s">
        <v>30</v>
      </c>
      <c r="P43" t="s">
        <v>30</v>
      </c>
      <c r="Q43">
        <v>30</v>
      </c>
      <c r="R43">
        <v>100</v>
      </c>
      <c r="S43" t="s">
        <v>31</v>
      </c>
      <c r="T43" t="s">
        <v>25</v>
      </c>
      <c r="U43" t="s">
        <v>275</v>
      </c>
    </row>
    <row r="44" spans="1:21" x14ac:dyDescent="0.35">
      <c r="A44" t="s">
        <v>72</v>
      </c>
      <c r="B44">
        <v>47</v>
      </c>
      <c r="C44" t="s">
        <v>219</v>
      </c>
      <c r="D44">
        <v>136</v>
      </c>
      <c r="E44" t="s">
        <v>220</v>
      </c>
      <c r="F44" t="s">
        <v>22</v>
      </c>
      <c r="G44" t="s">
        <v>23</v>
      </c>
      <c r="H44">
        <v>125</v>
      </c>
      <c r="I44" t="s">
        <v>24</v>
      </c>
      <c r="J44" t="s">
        <v>26</v>
      </c>
      <c r="K44">
        <v>6</v>
      </c>
      <c r="L44">
        <v>1</v>
      </c>
      <c r="M44" t="s">
        <v>30</v>
      </c>
      <c r="N44" t="s">
        <v>26</v>
      </c>
      <c r="O44" t="s">
        <v>30</v>
      </c>
      <c r="P44" t="s">
        <v>30</v>
      </c>
      <c r="Q44">
        <v>30</v>
      </c>
      <c r="R44">
        <v>65</v>
      </c>
      <c r="S44" t="s">
        <v>31</v>
      </c>
      <c r="T44" t="s">
        <v>30</v>
      </c>
      <c r="U44" t="s">
        <v>276</v>
      </c>
    </row>
    <row r="45" spans="1:21" x14ac:dyDescent="0.35">
      <c r="A45" t="s">
        <v>73</v>
      </c>
      <c r="B45">
        <v>48</v>
      </c>
      <c r="C45" t="s">
        <v>219</v>
      </c>
      <c r="D45">
        <v>136</v>
      </c>
      <c r="E45" t="s">
        <v>220</v>
      </c>
      <c r="F45" t="s">
        <v>22</v>
      </c>
      <c r="G45" t="s">
        <v>23</v>
      </c>
      <c r="H45">
        <v>190</v>
      </c>
      <c r="I45" t="s">
        <v>24</v>
      </c>
      <c r="J45" t="s">
        <v>26</v>
      </c>
      <c r="K45">
        <v>6</v>
      </c>
      <c r="L45">
        <v>2</v>
      </c>
      <c r="M45" t="s">
        <v>25</v>
      </c>
      <c r="N45" t="s">
        <v>26</v>
      </c>
      <c r="O45" t="s">
        <v>30</v>
      </c>
      <c r="P45" t="s">
        <v>30</v>
      </c>
      <c r="Q45">
        <v>30</v>
      </c>
      <c r="R45">
        <v>248</v>
      </c>
      <c r="S45" t="s">
        <v>27</v>
      </c>
      <c r="T45" t="s">
        <v>30</v>
      </c>
      <c r="U45" t="s">
        <v>276</v>
      </c>
    </row>
    <row r="46" spans="1:21" x14ac:dyDescent="0.35">
      <c r="A46" t="s">
        <v>74</v>
      </c>
      <c r="B46">
        <v>49</v>
      </c>
      <c r="C46" t="s">
        <v>219</v>
      </c>
      <c r="D46">
        <v>136</v>
      </c>
      <c r="E46" t="s">
        <v>220</v>
      </c>
      <c r="F46" t="s">
        <v>22</v>
      </c>
      <c r="G46" t="s">
        <v>23</v>
      </c>
      <c r="H46">
        <v>100</v>
      </c>
      <c r="I46" t="s">
        <v>24</v>
      </c>
      <c r="J46" t="s">
        <v>26</v>
      </c>
      <c r="K46">
        <v>6</v>
      </c>
      <c r="L46">
        <v>1</v>
      </c>
      <c r="M46" t="s">
        <v>30</v>
      </c>
      <c r="N46" t="s">
        <v>26</v>
      </c>
      <c r="O46" t="s">
        <v>30</v>
      </c>
      <c r="P46" t="s">
        <v>30</v>
      </c>
      <c r="Q46">
        <v>40</v>
      </c>
      <c r="R46">
        <v>47</v>
      </c>
      <c r="S46" t="s">
        <v>27</v>
      </c>
      <c r="T46" t="s">
        <v>30</v>
      </c>
      <c r="U46" t="s">
        <v>275</v>
      </c>
    </row>
    <row r="47" spans="1:21" x14ac:dyDescent="0.35">
      <c r="A47" t="s">
        <v>75</v>
      </c>
      <c r="B47">
        <v>50</v>
      </c>
      <c r="C47" t="s">
        <v>219</v>
      </c>
      <c r="D47">
        <v>136</v>
      </c>
      <c r="E47" t="s">
        <v>220</v>
      </c>
      <c r="F47" t="s">
        <v>22</v>
      </c>
      <c r="G47" t="s">
        <v>23</v>
      </c>
      <c r="H47">
        <v>150</v>
      </c>
      <c r="I47" t="s">
        <v>24</v>
      </c>
      <c r="J47" t="s">
        <v>26</v>
      </c>
      <c r="K47">
        <v>6</v>
      </c>
      <c r="L47">
        <v>1</v>
      </c>
      <c r="M47" t="s">
        <v>25</v>
      </c>
      <c r="N47" t="s">
        <v>26</v>
      </c>
      <c r="O47" t="s">
        <v>25</v>
      </c>
      <c r="P47" t="s">
        <v>30</v>
      </c>
      <c r="Q47">
        <v>24</v>
      </c>
      <c r="R47">
        <v>100</v>
      </c>
      <c r="S47" t="s">
        <v>27</v>
      </c>
      <c r="T47" t="s">
        <v>25</v>
      </c>
      <c r="U47" t="s">
        <v>275</v>
      </c>
    </row>
    <row r="48" spans="1:21" x14ac:dyDescent="0.35">
      <c r="A48" t="s">
        <v>76</v>
      </c>
      <c r="B48">
        <v>51</v>
      </c>
      <c r="C48" t="s">
        <v>219</v>
      </c>
      <c r="D48">
        <v>136</v>
      </c>
      <c r="E48" t="s">
        <v>220</v>
      </c>
      <c r="F48" t="s">
        <v>22</v>
      </c>
      <c r="G48" t="s">
        <v>23</v>
      </c>
      <c r="H48">
        <v>140</v>
      </c>
      <c r="I48" t="s">
        <v>24</v>
      </c>
      <c r="J48" t="s">
        <v>26</v>
      </c>
      <c r="K48">
        <v>6</v>
      </c>
      <c r="L48">
        <v>1</v>
      </c>
      <c r="M48" t="s">
        <v>25</v>
      </c>
      <c r="N48">
        <v>18</v>
      </c>
      <c r="O48" t="s">
        <v>25</v>
      </c>
      <c r="P48" t="s">
        <v>30</v>
      </c>
      <c r="Q48">
        <v>30</v>
      </c>
      <c r="R48">
        <v>135</v>
      </c>
      <c r="S48" t="s">
        <v>27</v>
      </c>
      <c r="T48" t="s">
        <v>30</v>
      </c>
      <c r="U48" t="s">
        <v>276</v>
      </c>
    </row>
    <row r="49" spans="1:21" x14ac:dyDescent="0.35">
      <c r="A49" t="s">
        <v>77</v>
      </c>
      <c r="B49">
        <v>53</v>
      </c>
      <c r="C49" t="s">
        <v>219</v>
      </c>
      <c r="D49">
        <v>136</v>
      </c>
      <c r="E49" t="s">
        <v>220</v>
      </c>
      <c r="F49" t="s">
        <v>22</v>
      </c>
      <c r="G49" t="s">
        <v>23</v>
      </c>
      <c r="H49">
        <v>65</v>
      </c>
      <c r="I49" t="s">
        <v>24</v>
      </c>
      <c r="J49" t="s">
        <v>26</v>
      </c>
      <c r="K49">
        <v>6</v>
      </c>
      <c r="L49">
        <v>2</v>
      </c>
      <c r="M49" t="s">
        <v>25</v>
      </c>
      <c r="O49" t="s">
        <v>30</v>
      </c>
      <c r="P49" t="s">
        <v>30</v>
      </c>
      <c r="Q49">
        <v>64</v>
      </c>
      <c r="R49">
        <v>150</v>
      </c>
      <c r="S49" t="s">
        <v>27</v>
      </c>
      <c r="T49" t="s">
        <v>30</v>
      </c>
      <c r="U49" t="s">
        <v>276</v>
      </c>
    </row>
    <row r="50" spans="1:21" x14ac:dyDescent="0.35">
      <c r="A50" t="s">
        <v>79</v>
      </c>
      <c r="B50">
        <v>54</v>
      </c>
      <c r="C50" t="s">
        <v>219</v>
      </c>
      <c r="D50">
        <v>136</v>
      </c>
      <c r="E50" t="s">
        <v>220</v>
      </c>
      <c r="F50" t="s">
        <v>22</v>
      </c>
      <c r="G50" t="s">
        <v>23</v>
      </c>
      <c r="H50">
        <v>270</v>
      </c>
      <c r="I50" t="s">
        <v>24</v>
      </c>
      <c r="J50" t="s">
        <v>26</v>
      </c>
      <c r="K50">
        <v>6</v>
      </c>
      <c r="L50">
        <v>1</v>
      </c>
      <c r="M50" t="s">
        <v>25</v>
      </c>
      <c r="N50">
        <v>18</v>
      </c>
      <c r="O50" t="s">
        <v>30</v>
      </c>
      <c r="P50" t="s">
        <v>30</v>
      </c>
      <c r="Q50">
        <v>24</v>
      </c>
      <c r="R50">
        <v>100</v>
      </c>
      <c r="S50" t="s">
        <v>27</v>
      </c>
      <c r="T50" t="s">
        <v>30</v>
      </c>
      <c r="U50" t="s">
        <v>275</v>
      </c>
    </row>
    <row r="51" spans="1:21" x14ac:dyDescent="0.35">
      <c r="A51" t="s">
        <v>80</v>
      </c>
      <c r="B51">
        <v>55</v>
      </c>
      <c r="C51" t="s">
        <v>219</v>
      </c>
      <c r="D51">
        <v>136</v>
      </c>
      <c r="E51" t="s">
        <v>220</v>
      </c>
      <c r="F51" t="s">
        <v>22</v>
      </c>
      <c r="G51" t="s">
        <v>23</v>
      </c>
      <c r="H51">
        <v>150</v>
      </c>
      <c r="I51" t="s">
        <v>24</v>
      </c>
      <c r="J51" t="s">
        <v>26</v>
      </c>
      <c r="K51">
        <v>6</v>
      </c>
      <c r="L51">
        <v>2</v>
      </c>
      <c r="M51" t="s">
        <v>30</v>
      </c>
      <c r="N51" t="s">
        <v>26</v>
      </c>
      <c r="O51" t="s">
        <v>25</v>
      </c>
      <c r="P51" t="s">
        <v>30</v>
      </c>
      <c r="Q51">
        <v>30</v>
      </c>
      <c r="R51">
        <v>56</v>
      </c>
      <c r="S51" t="s">
        <v>27</v>
      </c>
      <c r="T51" t="s">
        <v>25</v>
      </c>
      <c r="U51" t="s">
        <v>276</v>
      </c>
    </row>
    <row r="52" spans="1:21" x14ac:dyDescent="0.35">
      <c r="A52" t="s">
        <v>81</v>
      </c>
      <c r="B52">
        <v>56</v>
      </c>
      <c r="C52" t="s">
        <v>219</v>
      </c>
      <c r="D52">
        <v>136</v>
      </c>
      <c r="E52" t="s">
        <v>220</v>
      </c>
      <c r="F52" t="s">
        <v>22</v>
      </c>
      <c r="G52" t="s">
        <v>23</v>
      </c>
      <c r="H52">
        <v>240</v>
      </c>
      <c r="I52" t="s">
        <v>24</v>
      </c>
      <c r="J52" t="s">
        <v>26</v>
      </c>
      <c r="K52">
        <v>6</v>
      </c>
      <c r="L52">
        <v>2</v>
      </c>
      <c r="M52" t="s">
        <v>30</v>
      </c>
      <c r="N52" t="s">
        <v>26</v>
      </c>
      <c r="O52" t="s">
        <v>30</v>
      </c>
      <c r="P52" t="s">
        <v>30</v>
      </c>
      <c r="Q52">
        <v>30</v>
      </c>
      <c r="R52">
        <v>150</v>
      </c>
      <c r="S52" t="s">
        <v>27</v>
      </c>
      <c r="T52" t="s">
        <v>25</v>
      </c>
      <c r="U52" t="s">
        <v>275</v>
      </c>
    </row>
  </sheetData>
  <phoneticPr fontId="1" type="noConversion"/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F2025A-0826-4D13-886C-31582BE2A81E}">
  <dimension ref="A1:S52"/>
  <sheetViews>
    <sheetView topLeftCell="E1" workbookViewId="0">
      <selection activeCell="S3" sqref="S3"/>
    </sheetView>
  </sheetViews>
  <sheetFormatPr defaultColWidth="8.81640625" defaultRowHeight="14.5" x14ac:dyDescent="0.35"/>
  <cols>
    <col min="1" max="1" width="16.81640625" customWidth="1"/>
    <col min="2" max="2" width="8.81640625" bestFit="1" customWidth="1"/>
    <col min="3" max="3" width="25.81640625" bestFit="1" customWidth="1"/>
    <col min="4" max="4" width="12.453125" customWidth="1"/>
    <col min="5" max="5" width="7.7265625" bestFit="1" customWidth="1"/>
    <col min="6" max="6" width="12.453125" customWidth="1"/>
    <col min="7" max="7" width="14.7265625" customWidth="1"/>
    <col min="8" max="8" width="12.453125" customWidth="1"/>
    <col min="9" max="9" width="19.1796875" customWidth="1"/>
    <col min="10" max="10" width="9.1796875"/>
    <col min="11" max="11" width="19.1796875" customWidth="1"/>
    <col min="18" max="18" width="9.1796875"/>
    <col min="19" max="19" width="14.26953125" customWidth="1"/>
  </cols>
  <sheetData>
    <row r="1" spans="1:19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9" x14ac:dyDescent="0.35">
      <c r="A2" t="s">
        <v>19</v>
      </c>
      <c r="B2">
        <v>1</v>
      </c>
      <c r="C2" t="s">
        <v>221</v>
      </c>
      <c r="D2">
        <v>137</v>
      </c>
      <c r="E2" t="s">
        <v>222</v>
      </c>
      <c r="F2" t="s">
        <v>22</v>
      </c>
      <c r="G2" t="s">
        <v>23</v>
      </c>
      <c r="H2">
        <v>100</v>
      </c>
      <c r="I2" t="s">
        <v>178</v>
      </c>
      <c r="J2" t="s">
        <v>26</v>
      </c>
      <c r="K2">
        <v>3</v>
      </c>
      <c r="L2">
        <v>1</v>
      </c>
      <c r="M2" t="s">
        <v>30</v>
      </c>
      <c r="O2" t="s">
        <v>30</v>
      </c>
      <c r="P2" t="s">
        <v>30</v>
      </c>
      <c r="Q2">
        <v>20</v>
      </c>
      <c r="R2">
        <f>2*93</f>
        <v>186</v>
      </c>
      <c r="S2" t="s">
        <v>27</v>
      </c>
    </row>
    <row r="3" spans="1:19" x14ac:dyDescent="0.35">
      <c r="A3" t="s">
        <v>28</v>
      </c>
      <c r="B3">
        <v>2</v>
      </c>
      <c r="C3" t="s">
        <v>221</v>
      </c>
      <c r="D3">
        <v>137</v>
      </c>
      <c r="E3" t="s">
        <v>222</v>
      </c>
      <c r="F3" t="s">
        <v>22</v>
      </c>
      <c r="G3" t="s">
        <v>23</v>
      </c>
      <c r="H3">
        <v>280</v>
      </c>
      <c r="I3" t="s">
        <v>178</v>
      </c>
      <c r="J3" t="s">
        <v>26</v>
      </c>
      <c r="K3">
        <v>3</v>
      </c>
      <c r="L3">
        <v>2</v>
      </c>
      <c r="M3" t="s">
        <v>30</v>
      </c>
      <c r="O3" t="s">
        <v>30</v>
      </c>
      <c r="P3" t="s">
        <v>30</v>
      </c>
      <c r="Q3">
        <v>24</v>
      </c>
      <c r="R3">
        <v>130</v>
      </c>
      <c r="S3" t="s">
        <v>27</v>
      </c>
    </row>
    <row r="4" spans="1:19" x14ac:dyDescent="0.35">
      <c r="A4" t="s">
        <v>32</v>
      </c>
      <c r="B4">
        <v>4</v>
      </c>
      <c r="C4" t="s">
        <v>221</v>
      </c>
      <c r="D4">
        <v>137</v>
      </c>
      <c r="E4" t="s">
        <v>222</v>
      </c>
      <c r="F4" t="s">
        <v>22</v>
      </c>
      <c r="G4" t="s">
        <v>23</v>
      </c>
      <c r="H4">
        <v>160</v>
      </c>
      <c r="I4" t="s">
        <v>178</v>
      </c>
      <c r="J4" t="s">
        <v>26</v>
      </c>
      <c r="K4">
        <v>3</v>
      </c>
      <c r="L4">
        <v>2</v>
      </c>
      <c r="M4" t="s">
        <v>30</v>
      </c>
      <c r="O4" t="s">
        <v>30</v>
      </c>
      <c r="P4" t="s">
        <v>30</v>
      </c>
      <c r="Q4">
        <v>20</v>
      </c>
      <c r="R4">
        <v>55</v>
      </c>
      <c r="S4" t="s">
        <v>27</v>
      </c>
    </row>
    <row r="5" spans="1:19" x14ac:dyDescent="0.35">
      <c r="A5" t="s">
        <v>33</v>
      </c>
      <c r="B5">
        <v>5</v>
      </c>
      <c r="C5" t="s">
        <v>221</v>
      </c>
      <c r="D5">
        <v>137</v>
      </c>
      <c r="E5" t="s">
        <v>222</v>
      </c>
      <c r="F5" t="s">
        <v>22</v>
      </c>
      <c r="G5" t="s">
        <v>23</v>
      </c>
      <c r="H5">
        <v>60</v>
      </c>
      <c r="I5" t="s">
        <v>178</v>
      </c>
      <c r="J5" t="s">
        <v>26</v>
      </c>
      <c r="K5">
        <v>3</v>
      </c>
      <c r="L5">
        <v>2</v>
      </c>
      <c r="M5" t="s">
        <v>25</v>
      </c>
      <c r="N5">
        <v>21</v>
      </c>
      <c r="O5" t="s">
        <v>30</v>
      </c>
      <c r="P5" t="s">
        <v>30</v>
      </c>
      <c r="Q5">
        <v>10</v>
      </c>
      <c r="R5">
        <f>2*45</f>
        <v>90</v>
      </c>
      <c r="S5" t="s">
        <v>27</v>
      </c>
    </row>
    <row r="6" spans="1:19" x14ac:dyDescent="0.35">
      <c r="A6" t="s">
        <v>34</v>
      </c>
      <c r="B6">
        <v>6</v>
      </c>
      <c r="C6" t="s">
        <v>221</v>
      </c>
      <c r="D6">
        <v>137</v>
      </c>
      <c r="E6" t="s">
        <v>222</v>
      </c>
      <c r="F6" t="s">
        <v>22</v>
      </c>
      <c r="G6" t="s">
        <v>23</v>
      </c>
      <c r="H6">
        <v>439</v>
      </c>
      <c r="I6" t="s">
        <v>178</v>
      </c>
      <c r="J6" t="s">
        <v>26</v>
      </c>
      <c r="K6">
        <v>3</v>
      </c>
      <c r="L6">
        <v>2</v>
      </c>
      <c r="M6" t="s">
        <v>25</v>
      </c>
      <c r="N6">
        <v>18</v>
      </c>
      <c r="O6" t="s">
        <v>25</v>
      </c>
      <c r="P6" t="s">
        <v>30</v>
      </c>
      <c r="Q6">
        <v>30</v>
      </c>
      <c r="R6">
        <v>300</v>
      </c>
      <c r="S6" t="s">
        <v>27</v>
      </c>
    </row>
    <row r="7" spans="1:19" x14ac:dyDescent="0.35">
      <c r="A7" t="s">
        <v>35</v>
      </c>
      <c r="B7">
        <v>8</v>
      </c>
      <c r="C7" t="s">
        <v>221</v>
      </c>
      <c r="D7">
        <v>137</v>
      </c>
      <c r="E7" t="s">
        <v>222</v>
      </c>
      <c r="F7" t="s">
        <v>22</v>
      </c>
      <c r="G7" t="s">
        <v>23</v>
      </c>
      <c r="H7">
        <v>57</v>
      </c>
      <c r="I7" t="s">
        <v>178</v>
      </c>
      <c r="J7" t="s">
        <v>26</v>
      </c>
      <c r="K7">
        <v>3</v>
      </c>
      <c r="L7">
        <v>1</v>
      </c>
      <c r="M7" t="s">
        <v>25</v>
      </c>
      <c r="O7" t="s">
        <v>25</v>
      </c>
      <c r="P7" t="s">
        <v>25</v>
      </c>
      <c r="Q7">
        <v>20</v>
      </c>
      <c r="R7">
        <v>18</v>
      </c>
      <c r="S7" t="s">
        <v>27</v>
      </c>
    </row>
    <row r="8" spans="1:19" x14ac:dyDescent="0.35">
      <c r="A8" t="s">
        <v>36</v>
      </c>
      <c r="B8">
        <v>9</v>
      </c>
      <c r="C8" t="s">
        <v>221</v>
      </c>
      <c r="D8">
        <v>137</v>
      </c>
      <c r="E8" t="s">
        <v>222</v>
      </c>
      <c r="F8" t="s">
        <v>22</v>
      </c>
      <c r="G8" t="s">
        <v>23</v>
      </c>
      <c r="H8">
        <v>190</v>
      </c>
      <c r="I8" t="s">
        <v>178</v>
      </c>
      <c r="J8" t="s">
        <v>26</v>
      </c>
      <c r="K8">
        <v>3</v>
      </c>
      <c r="L8">
        <v>1</v>
      </c>
      <c r="M8" t="s">
        <v>25</v>
      </c>
      <c r="O8" t="s">
        <v>25</v>
      </c>
      <c r="P8" t="s">
        <v>25</v>
      </c>
      <c r="Q8">
        <v>40</v>
      </c>
      <c r="R8">
        <v>130</v>
      </c>
      <c r="S8" t="s">
        <v>31</v>
      </c>
    </row>
    <row r="9" spans="1:19" x14ac:dyDescent="0.35">
      <c r="A9" t="s">
        <v>37</v>
      </c>
      <c r="B9">
        <v>10</v>
      </c>
      <c r="C9" t="s">
        <v>221</v>
      </c>
      <c r="D9">
        <v>137</v>
      </c>
      <c r="E9" t="s">
        <v>222</v>
      </c>
      <c r="F9" t="s">
        <v>22</v>
      </c>
      <c r="G9" t="s">
        <v>23</v>
      </c>
      <c r="H9">
        <v>169</v>
      </c>
      <c r="I9" t="s">
        <v>178</v>
      </c>
      <c r="J9" t="s">
        <v>26</v>
      </c>
      <c r="K9">
        <v>3</v>
      </c>
      <c r="L9">
        <v>1</v>
      </c>
      <c r="M9" t="s">
        <v>25</v>
      </c>
      <c r="O9" t="s">
        <v>25</v>
      </c>
      <c r="P9" t="s">
        <v>25</v>
      </c>
      <c r="Q9">
        <v>30</v>
      </c>
      <c r="R9">
        <v>169</v>
      </c>
      <c r="S9" t="s">
        <v>31</v>
      </c>
    </row>
    <row r="10" spans="1:19" x14ac:dyDescent="0.35">
      <c r="A10" t="s">
        <v>39</v>
      </c>
      <c r="B10">
        <v>12</v>
      </c>
      <c r="C10" t="s">
        <v>221</v>
      </c>
      <c r="D10">
        <v>137</v>
      </c>
      <c r="E10" t="s">
        <v>222</v>
      </c>
      <c r="F10" t="s">
        <v>22</v>
      </c>
      <c r="G10" t="s">
        <v>23</v>
      </c>
      <c r="H10">
        <v>245</v>
      </c>
      <c r="I10" t="s">
        <v>178</v>
      </c>
      <c r="J10" t="s">
        <v>26</v>
      </c>
      <c r="K10">
        <v>3</v>
      </c>
      <c r="L10">
        <v>2</v>
      </c>
      <c r="M10" t="s">
        <v>25</v>
      </c>
      <c r="N10">
        <v>18</v>
      </c>
      <c r="O10" t="s">
        <v>30</v>
      </c>
      <c r="P10" t="s">
        <v>25</v>
      </c>
      <c r="Q10">
        <v>24</v>
      </c>
      <c r="R10">
        <v>80</v>
      </c>
      <c r="S10" t="s">
        <v>27</v>
      </c>
    </row>
    <row r="11" spans="1:19" x14ac:dyDescent="0.35">
      <c r="A11" t="s">
        <v>40</v>
      </c>
      <c r="B11">
        <v>13</v>
      </c>
      <c r="C11" t="s">
        <v>221</v>
      </c>
      <c r="D11">
        <v>137</v>
      </c>
      <c r="E11" t="s">
        <v>222</v>
      </c>
      <c r="F11" t="s">
        <v>22</v>
      </c>
      <c r="G11" t="s">
        <v>23</v>
      </c>
      <c r="H11">
        <v>80</v>
      </c>
      <c r="I11" t="s">
        <v>178</v>
      </c>
      <c r="J11" t="s">
        <v>26</v>
      </c>
      <c r="K11">
        <v>3</v>
      </c>
      <c r="L11">
        <v>2</v>
      </c>
      <c r="M11" t="s">
        <v>25</v>
      </c>
      <c r="N11">
        <v>18</v>
      </c>
      <c r="O11" t="s">
        <v>25</v>
      </c>
      <c r="P11" t="s">
        <v>30</v>
      </c>
      <c r="Q11">
        <v>30</v>
      </c>
      <c r="R11">
        <v>45</v>
      </c>
      <c r="S11" t="s">
        <v>27</v>
      </c>
    </row>
    <row r="12" spans="1:19" x14ac:dyDescent="0.35">
      <c r="A12" t="s">
        <v>41</v>
      </c>
      <c r="B12">
        <v>15</v>
      </c>
      <c r="C12" t="s">
        <v>221</v>
      </c>
      <c r="D12">
        <v>137</v>
      </c>
      <c r="E12" t="s">
        <v>222</v>
      </c>
      <c r="F12" t="s">
        <v>22</v>
      </c>
      <c r="G12" t="s">
        <v>23</v>
      </c>
      <c r="H12">
        <v>300</v>
      </c>
      <c r="I12" t="s">
        <v>178</v>
      </c>
      <c r="J12" t="s">
        <v>26</v>
      </c>
      <c r="K12">
        <v>3</v>
      </c>
      <c r="L12">
        <v>1</v>
      </c>
      <c r="M12" t="s">
        <v>30</v>
      </c>
      <c r="N12">
        <v>18</v>
      </c>
      <c r="O12" t="s">
        <v>25</v>
      </c>
      <c r="P12" t="s">
        <v>30</v>
      </c>
      <c r="Q12">
        <v>0</v>
      </c>
      <c r="R12">
        <v>460</v>
      </c>
      <c r="S12" t="s">
        <v>25</v>
      </c>
    </row>
    <row r="13" spans="1:19" x14ac:dyDescent="0.35">
      <c r="A13" t="s">
        <v>42</v>
      </c>
      <c r="B13">
        <v>16</v>
      </c>
      <c r="C13" t="s">
        <v>221</v>
      </c>
      <c r="D13">
        <v>137</v>
      </c>
      <c r="E13" t="s">
        <v>222</v>
      </c>
      <c r="F13" t="s">
        <v>22</v>
      </c>
      <c r="G13" t="s">
        <v>23</v>
      </c>
      <c r="H13">
        <v>75</v>
      </c>
      <c r="I13" t="s">
        <v>178</v>
      </c>
      <c r="J13" t="s">
        <v>26</v>
      </c>
      <c r="K13">
        <v>3</v>
      </c>
      <c r="L13">
        <v>2</v>
      </c>
      <c r="M13" t="s">
        <v>30</v>
      </c>
      <c r="O13" t="s">
        <v>30</v>
      </c>
      <c r="P13" t="s">
        <v>30</v>
      </c>
      <c r="Q13">
        <v>32</v>
      </c>
      <c r="R13">
        <v>40</v>
      </c>
      <c r="S13" t="s">
        <v>27</v>
      </c>
    </row>
    <row r="14" spans="1:19" x14ac:dyDescent="0.35">
      <c r="A14" t="s">
        <v>43</v>
      </c>
      <c r="B14">
        <v>17</v>
      </c>
      <c r="C14" t="s">
        <v>221</v>
      </c>
      <c r="D14">
        <v>137</v>
      </c>
      <c r="E14" t="s">
        <v>222</v>
      </c>
      <c r="F14" t="s">
        <v>22</v>
      </c>
      <c r="G14" t="s">
        <v>23</v>
      </c>
      <c r="H14">
        <v>100</v>
      </c>
      <c r="I14" t="s">
        <v>178</v>
      </c>
      <c r="J14" t="s">
        <v>26</v>
      </c>
      <c r="K14">
        <v>3</v>
      </c>
      <c r="L14">
        <v>1</v>
      </c>
      <c r="M14" t="s">
        <v>25</v>
      </c>
      <c r="N14">
        <v>18</v>
      </c>
      <c r="O14" t="s">
        <v>30</v>
      </c>
      <c r="P14" t="s">
        <v>30</v>
      </c>
      <c r="Q14">
        <v>20</v>
      </c>
      <c r="R14">
        <f>2*30</f>
        <v>60</v>
      </c>
      <c r="S14" t="s">
        <v>27</v>
      </c>
    </row>
    <row r="15" spans="1:19" x14ac:dyDescent="0.35">
      <c r="A15" t="s">
        <v>44</v>
      </c>
      <c r="B15">
        <v>18</v>
      </c>
      <c r="C15" t="s">
        <v>221</v>
      </c>
      <c r="D15">
        <v>137</v>
      </c>
      <c r="E15" t="s">
        <v>222</v>
      </c>
      <c r="F15" t="s">
        <v>22</v>
      </c>
      <c r="G15" t="s">
        <v>23</v>
      </c>
      <c r="H15">
        <v>100</v>
      </c>
      <c r="I15" t="s">
        <v>178</v>
      </c>
      <c r="J15" t="s">
        <v>26</v>
      </c>
      <c r="K15">
        <v>3</v>
      </c>
      <c r="L15">
        <v>1</v>
      </c>
      <c r="M15" t="s">
        <v>30</v>
      </c>
      <c r="O15" t="s">
        <v>30</v>
      </c>
      <c r="P15" t="s">
        <v>30</v>
      </c>
      <c r="Q15">
        <v>22</v>
      </c>
      <c r="R15">
        <v>100</v>
      </c>
      <c r="S15" t="s">
        <v>27</v>
      </c>
    </row>
    <row r="16" spans="1:19" x14ac:dyDescent="0.35">
      <c r="A16" t="s">
        <v>45</v>
      </c>
      <c r="B16">
        <v>19</v>
      </c>
      <c r="C16" t="s">
        <v>221</v>
      </c>
      <c r="D16">
        <v>137</v>
      </c>
      <c r="E16" t="s">
        <v>222</v>
      </c>
      <c r="F16" t="s">
        <v>22</v>
      </c>
      <c r="G16" t="s">
        <v>23</v>
      </c>
      <c r="H16">
        <v>175</v>
      </c>
      <c r="I16" t="s">
        <v>178</v>
      </c>
      <c r="J16" t="s">
        <v>26</v>
      </c>
      <c r="K16">
        <v>3</v>
      </c>
      <c r="L16">
        <v>1</v>
      </c>
      <c r="M16" t="s">
        <v>25</v>
      </c>
      <c r="O16" t="s">
        <v>25</v>
      </c>
      <c r="P16" t="s">
        <v>30</v>
      </c>
      <c r="Q16">
        <v>20</v>
      </c>
      <c r="R16">
        <v>60</v>
      </c>
      <c r="S16" t="s">
        <v>27</v>
      </c>
    </row>
    <row r="17" spans="1:19" x14ac:dyDescent="0.35">
      <c r="A17" t="s">
        <v>46</v>
      </c>
      <c r="B17">
        <v>20</v>
      </c>
      <c r="C17" t="s">
        <v>221</v>
      </c>
      <c r="D17">
        <v>137</v>
      </c>
      <c r="E17" t="s">
        <v>222</v>
      </c>
      <c r="F17" t="s">
        <v>22</v>
      </c>
      <c r="G17" t="s">
        <v>23</v>
      </c>
      <c r="H17">
        <v>83</v>
      </c>
      <c r="I17" t="s">
        <v>178</v>
      </c>
      <c r="J17" t="s">
        <v>26</v>
      </c>
      <c r="K17">
        <v>3</v>
      </c>
      <c r="L17">
        <v>1</v>
      </c>
      <c r="M17" t="s">
        <v>30</v>
      </c>
      <c r="O17" t="s">
        <v>30</v>
      </c>
      <c r="P17" t="s">
        <v>30</v>
      </c>
      <c r="Q17">
        <v>20</v>
      </c>
      <c r="R17">
        <v>140</v>
      </c>
      <c r="S17" t="s">
        <v>27</v>
      </c>
    </row>
    <row r="18" spans="1:19" x14ac:dyDescent="0.35">
      <c r="A18" t="s">
        <v>47</v>
      </c>
      <c r="B18">
        <v>21</v>
      </c>
      <c r="C18" t="s">
        <v>221</v>
      </c>
      <c r="D18">
        <v>137</v>
      </c>
      <c r="E18" t="s">
        <v>222</v>
      </c>
      <c r="F18" t="s">
        <v>22</v>
      </c>
      <c r="G18" t="s">
        <v>23</v>
      </c>
      <c r="H18">
        <v>225</v>
      </c>
      <c r="I18" t="s">
        <v>178</v>
      </c>
      <c r="J18" t="s">
        <v>26</v>
      </c>
      <c r="K18">
        <v>3</v>
      </c>
      <c r="L18">
        <v>2</v>
      </c>
      <c r="M18" t="s">
        <v>30</v>
      </c>
      <c r="O18" t="s">
        <v>25</v>
      </c>
      <c r="P18" t="s">
        <v>30</v>
      </c>
      <c r="Q18">
        <v>20</v>
      </c>
      <c r="R18">
        <v>190</v>
      </c>
      <c r="S18" t="s">
        <v>27</v>
      </c>
    </row>
    <row r="19" spans="1:19" x14ac:dyDescent="0.35">
      <c r="A19" t="s">
        <v>48</v>
      </c>
      <c r="B19">
        <v>22</v>
      </c>
      <c r="C19" t="s">
        <v>221</v>
      </c>
      <c r="D19">
        <v>137</v>
      </c>
      <c r="E19" t="s">
        <v>222</v>
      </c>
      <c r="F19" t="s">
        <v>22</v>
      </c>
      <c r="G19" t="s">
        <v>23</v>
      </c>
      <c r="H19">
        <v>250</v>
      </c>
      <c r="I19" t="s">
        <v>178</v>
      </c>
      <c r="J19" t="s">
        <v>26</v>
      </c>
      <c r="K19">
        <v>3</v>
      </c>
      <c r="L19">
        <v>2</v>
      </c>
      <c r="M19" t="s">
        <v>25</v>
      </c>
      <c r="N19">
        <v>19</v>
      </c>
      <c r="O19" t="s">
        <v>30</v>
      </c>
      <c r="P19" t="s">
        <v>30</v>
      </c>
      <c r="Q19">
        <v>30</v>
      </c>
      <c r="R19">
        <v>280</v>
      </c>
      <c r="S19" t="s">
        <v>31</v>
      </c>
    </row>
    <row r="20" spans="1:19" x14ac:dyDescent="0.35">
      <c r="A20" t="s">
        <v>49</v>
      </c>
      <c r="B20">
        <v>23</v>
      </c>
      <c r="C20" t="s">
        <v>221</v>
      </c>
      <c r="D20">
        <v>137</v>
      </c>
      <c r="E20" t="s">
        <v>222</v>
      </c>
      <c r="F20" t="s">
        <v>22</v>
      </c>
      <c r="G20" t="s">
        <v>23</v>
      </c>
      <c r="H20">
        <v>51</v>
      </c>
      <c r="I20" t="s">
        <v>178</v>
      </c>
      <c r="J20" t="s">
        <v>26</v>
      </c>
      <c r="K20">
        <v>3</v>
      </c>
      <c r="L20">
        <v>1</v>
      </c>
      <c r="M20" t="s">
        <v>25</v>
      </c>
      <c r="O20" t="s">
        <v>30</v>
      </c>
      <c r="P20" t="s">
        <v>30</v>
      </c>
      <c r="Q20">
        <v>0</v>
      </c>
      <c r="R20">
        <v>60</v>
      </c>
      <c r="S20" t="s">
        <v>27</v>
      </c>
    </row>
    <row r="21" spans="1:19" x14ac:dyDescent="0.35">
      <c r="A21" t="s">
        <v>50</v>
      </c>
      <c r="B21">
        <v>24</v>
      </c>
      <c r="C21" t="s">
        <v>221</v>
      </c>
      <c r="D21">
        <v>137</v>
      </c>
      <c r="E21" t="s">
        <v>222</v>
      </c>
      <c r="F21" t="s">
        <v>22</v>
      </c>
      <c r="G21" t="s">
        <v>23</v>
      </c>
      <c r="H21">
        <v>150</v>
      </c>
      <c r="I21" t="s">
        <v>178</v>
      </c>
      <c r="J21" t="s">
        <v>26</v>
      </c>
      <c r="K21">
        <v>3</v>
      </c>
      <c r="L21">
        <v>2</v>
      </c>
      <c r="M21" t="s">
        <v>25</v>
      </c>
      <c r="O21" t="s">
        <v>30</v>
      </c>
      <c r="P21" t="s">
        <v>30</v>
      </c>
      <c r="Q21">
        <v>20</v>
      </c>
      <c r="R21">
        <v>150</v>
      </c>
      <c r="S21" t="s">
        <v>27</v>
      </c>
    </row>
    <row r="22" spans="1:19" x14ac:dyDescent="0.35">
      <c r="A22" t="s">
        <v>51</v>
      </c>
      <c r="B22">
        <v>25</v>
      </c>
      <c r="C22" t="s">
        <v>221</v>
      </c>
      <c r="D22">
        <v>137</v>
      </c>
      <c r="E22" t="s">
        <v>222</v>
      </c>
      <c r="F22" t="s">
        <v>22</v>
      </c>
      <c r="G22" t="s">
        <v>23</v>
      </c>
      <c r="H22">
        <v>226</v>
      </c>
      <c r="I22" t="s">
        <v>178</v>
      </c>
      <c r="J22" t="s">
        <v>26</v>
      </c>
      <c r="K22">
        <v>3</v>
      </c>
      <c r="L22">
        <v>1</v>
      </c>
      <c r="M22" t="s">
        <v>25</v>
      </c>
      <c r="O22" t="s">
        <v>25</v>
      </c>
      <c r="P22" t="s">
        <v>30</v>
      </c>
      <c r="Q22">
        <v>24</v>
      </c>
      <c r="R22">
        <v>100</v>
      </c>
      <c r="S22" t="s">
        <v>27</v>
      </c>
    </row>
    <row r="23" spans="1:19" x14ac:dyDescent="0.35">
      <c r="A23" t="s">
        <v>52</v>
      </c>
      <c r="B23">
        <v>26</v>
      </c>
      <c r="C23" t="s">
        <v>221</v>
      </c>
      <c r="D23">
        <v>137</v>
      </c>
      <c r="E23" t="s">
        <v>222</v>
      </c>
      <c r="F23" t="s">
        <v>22</v>
      </c>
      <c r="G23" t="s">
        <v>23</v>
      </c>
      <c r="H23" s="5">
        <v>216.3</v>
      </c>
      <c r="I23" t="s">
        <v>178</v>
      </c>
      <c r="J23" t="s">
        <v>26</v>
      </c>
      <c r="K23">
        <v>3</v>
      </c>
      <c r="L23">
        <v>2</v>
      </c>
      <c r="M23" t="s">
        <v>25</v>
      </c>
      <c r="O23" t="s">
        <v>30</v>
      </c>
      <c r="P23" t="s">
        <v>30</v>
      </c>
      <c r="Q23">
        <v>24</v>
      </c>
      <c r="R23" s="5">
        <v>194.7</v>
      </c>
      <c r="S23" t="s">
        <v>27</v>
      </c>
    </row>
    <row r="24" spans="1:19" x14ac:dyDescent="0.35">
      <c r="A24" t="s">
        <v>53</v>
      </c>
      <c r="B24">
        <v>27</v>
      </c>
      <c r="C24" t="s">
        <v>221</v>
      </c>
      <c r="D24">
        <v>137</v>
      </c>
      <c r="E24" t="s">
        <v>222</v>
      </c>
      <c r="F24" t="s">
        <v>22</v>
      </c>
      <c r="G24" t="s">
        <v>23</v>
      </c>
      <c r="H24">
        <v>243.25</v>
      </c>
      <c r="I24" t="s">
        <v>178</v>
      </c>
      <c r="J24" t="s">
        <v>26</v>
      </c>
      <c r="K24">
        <v>3</v>
      </c>
      <c r="L24">
        <v>1</v>
      </c>
      <c r="M24" t="s">
        <v>30</v>
      </c>
      <c r="O24" t="s">
        <v>30</v>
      </c>
      <c r="P24" t="s">
        <v>30</v>
      </c>
      <c r="Q24">
        <v>20</v>
      </c>
      <c r="R24">
        <v>120</v>
      </c>
      <c r="S24" t="s">
        <v>27</v>
      </c>
    </row>
    <row r="25" spans="1:19" x14ac:dyDescent="0.35">
      <c r="A25" t="s">
        <v>54</v>
      </c>
      <c r="B25">
        <v>28</v>
      </c>
      <c r="C25" t="s">
        <v>221</v>
      </c>
      <c r="D25">
        <v>137</v>
      </c>
      <c r="E25" t="s">
        <v>222</v>
      </c>
      <c r="F25" t="s">
        <v>22</v>
      </c>
      <c r="G25" t="s">
        <v>23</v>
      </c>
      <c r="H25">
        <v>350</v>
      </c>
      <c r="I25" t="s">
        <v>178</v>
      </c>
      <c r="J25" t="s">
        <v>26</v>
      </c>
      <c r="K25">
        <v>3</v>
      </c>
      <c r="L25">
        <v>2</v>
      </c>
      <c r="M25" t="s">
        <v>25</v>
      </c>
      <c r="O25" t="s">
        <v>30</v>
      </c>
      <c r="P25" t="s">
        <v>30</v>
      </c>
      <c r="Q25">
        <v>30</v>
      </c>
      <c r="R25">
        <v>125</v>
      </c>
      <c r="S25" t="s">
        <v>27</v>
      </c>
    </row>
    <row r="26" spans="1:19" x14ac:dyDescent="0.35">
      <c r="A26" t="s">
        <v>55</v>
      </c>
      <c r="B26">
        <v>29</v>
      </c>
      <c r="C26" t="s">
        <v>221</v>
      </c>
      <c r="D26">
        <v>137</v>
      </c>
      <c r="E26" t="s">
        <v>222</v>
      </c>
      <c r="F26" t="s">
        <v>22</v>
      </c>
      <c r="G26" t="s">
        <v>23</v>
      </c>
      <c r="H26">
        <v>25</v>
      </c>
      <c r="I26" t="s">
        <v>178</v>
      </c>
      <c r="J26" t="s">
        <v>26</v>
      </c>
      <c r="K26">
        <v>3</v>
      </c>
      <c r="L26">
        <v>2</v>
      </c>
      <c r="M26" t="s">
        <v>25</v>
      </c>
      <c r="N26">
        <v>19</v>
      </c>
      <c r="O26" t="s">
        <v>30</v>
      </c>
      <c r="P26" t="s">
        <v>30</v>
      </c>
      <c r="Q26">
        <v>30</v>
      </c>
      <c r="R26">
        <v>50</v>
      </c>
      <c r="S26" t="s">
        <v>31</v>
      </c>
    </row>
    <row r="27" spans="1:19" x14ac:dyDescent="0.35">
      <c r="A27" t="s">
        <v>38</v>
      </c>
      <c r="B27">
        <v>11</v>
      </c>
      <c r="C27" t="s">
        <v>221</v>
      </c>
      <c r="D27">
        <v>137</v>
      </c>
      <c r="E27" t="s">
        <v>222</v>
      </c>
      <c r="F27" t="s">
        <v>22</v>
      </c>
      <c r="G27" t="s">
        <v>23</v>
      </c>
      <c r="H27">
        <v>264</v>
      </c>
      <c r="I27" t="s">
        <v>178</v>
      </c>
      <c r="J27" t="s">
        <v>26</v>
      </c>
      <c r="K27">
        <v>3</v>
      </c>
      <c r="L27">
        <v>2</v>
      </c>
      <c r="M27" t="s">
        <v>25</v>
      </c>
      <c r="N27">
        <v>18</v>
      </c>
      <c r="O27" t="s">
        <v>30</v>
      </c>
      <c r="P27" t="s">
        <v>30</v>
      </c>
      <c r="Q27">
        <v>30</v>
      </c>
      <c r="R27">
        <v>179</v>
      </c>
      <c r="S27" t="s">
        <v>27</v>
      </c>
    </row>
    <row r="28" spans="1:19" x14ac:dyDescent="0.35">
      <c r="A28" t="s">
        <v>56</v>
      </c>
      <c r="B28">
        <v>30</v>
      </c>
      <c r="C28" t="s">
        <v>221</v>
      </c>
      <c r="D28">
        <v>137</v>
      </c>
      <c r="E28" t="s">
        <v>222</v>
      </c>
      <c r="F28" t="s">
        <v>22</v>
      </c>
      <c r="G28" t="s">
        <v>23</v>
      </c>
      <c r="H28">
        <v>100</v>
      </c>
      <c r="I28" t="s">
        <v>178</v>
      </c>
      <c r="J28" t="s">
        <v>26</v>
      </c>
      <c r="K28">
        <v>3</v>
      </c>
      <c r="L28">
        <v>2</v>
      </c>
      <c r="M28" t="s">
        <v>30</v>
      </c>
      <c r="N28">
        <v>18</v>
      </c>
      <c r="O28" t="s">
        <v>30</v>
      </c>
      <c r="P28" t="s">
        <v>30</v>
      </c>
      <c r="Q28">
        <v>30</v>
      </c>
      <c r="R28">
        <v>60</v>
      </c>
      <c r="S28" t="s">
        <v>27</v>
      </c>
    </row>
    <row r="29" spans="1:19" x14ac:dyDescent="0.35">
      <c r="A29" t="s">
        <v>57</v>
      </c>
      <c r="B29">
        <v>31</v>
      </c>
      <c r="C29" t="s">
        <v>221</v>
      </c>
      <c r="D29">
        <v>137</v>
      </c>
      <c r="E29" t="s">
        <v>222</v>
      </c>
      <c r="F29" t="s">
        <v>22</v>
      </c>
      <c r="G29" t="s">
        <v>23</v>
      </c>
      <c r="H29">
        <v>155</v>
      </c>
      <c r="I29" t="s">
        <v>178</v>
      </c>
      <c r="J29" t="s">
        <v>26</v>
      </c>
      <c r="K29">
        <v>3</v>
      </c>
      <c r="L29">
        <v>2</v>
      </c>
      <c r="M29" t="s">
        <v>30</v>
      </c>
      <c r="N29">
        <v>19</v>
      </c>
      <c r="O29" t="s">
        <v>30</v>
      </c>
      <c r="P29" t="s">
        <v>30</v>
      </c>
      <c r="Q29">
        <v>10</v>
      </c>
      <c r="R29">
        <v>90</v>
      </c>
      <c r="S29" t="s">
        <v>27</v>
      </c>
    </row>
    <row r="30" spans="1:19" x14ac:dyDescent="0.35">
      <c r="A30" t="s">
        <v>58</v>
      </c>
      <c r="B30">
        <v>32</v>
      </c>
      <c r="C30" t="s">
        <v>221</v>
      </c>
      <c r="D30">
        <v>137</v>
      </c>
      <c r="E30" t="s">
        <v>222</v>
      </c>
      <c r="F30" t="s">
        <v>22</v>
      </c>
      <c r="G30" t="s">
        <v>23</v>
      </c>
      <c r="H30">
        <v>240.25</v>
      </c>
      <c r="I30" t="s">
        <v>178</v>
      </c>
      <c r="J30" t="s">
        <v>26</v>
      </c>
      <c r="K30">
        <v>3</v>
      </c>
      <c r="L30">
        <v>2</v>
      </c>
      <c r="M30" t="s">
        <v>30</v>
      </c>
      <c r="N30">
        <v>18</v>
      </c>
      <c r="O30" t="s">
        <v>30</v>
      </c>
      <c r="P30" t="s">
        <v>30</v>
      </c>
      <c r="Q30">
        <v>30</v>
      </c>
      <c r="R30">
        <v>200</v>
      </c>
      <c r="S30" t="s">
        <v>27</v>
      </c>
    </row>
    <row r="31" spans="1:19" x14ac:dyDescent="0.35">
      <c r="A31" t="s">
        <v>59</v>
      </c>
      <c r="B31">
        <v>33</v>
      </c>
      <c r="C31" t="s">
        <v>221</v>
      </c>
      <c r="D31">
        <v>137</v>
      </c>
      <c r="E31" t="s">
        <v>222</v>
      </c>
      <c r="F31" t="s">
        <v>22</v>
      </c>
      <c r="G31" t="s">
        <v>23</v>
      </c>
      <c r="H31">
        <v>218</v>
      </c>
      <c r="I31" t="s">
        <v>178</v>
      </c>
      <c r="J31" t="s">
        <v>26</v>
      </c>
      <c r="K31">
        <v>3</v>
      </c>
      <c r="L31">
        <v>2</v>
      </c>
      <c r="M31" t="s">
        <v>25</v>
      </c>
      <c r="O31" t="s">
        <v>30</v>
      </c>
      <c r="P31" t="s">
        <v>30</v>
      </c>
      <c r="Q31">
        <v>24</v>
      </c>
      <c r="R31">
        <v>110</v>
      </c>
      <c r="S31" t="s">
        <v>224</v>
      </c>
    </row>
    <row r="32" spans="1:19" x14ac:dyDescent="0.35">
      <c r="A32" t="s">
        <v>60</v>
      </c>
      <c r="B32">
        <v>34</v>
      </c>
      <c r="C32" t="s">
        <v>221</v>
      </c>
      <c r="D32">
        <v>137</v>
      </c>
      <c r="E32" t="s">
        <v>222</v>
      </c>
      <c r="F32" t="s">
        <v>22</v>
      </c>
      <c r="G32" t="s">
        <v>23</v>
      </c>
      <c r="H32">
        <v>242.5</v>
      </c>
      <c r="I32" t="s">
        <v>178</v>
      </c>
      <c r="J32" t="s">
        <v>26</v>
      </c>
      <c r="K32">
        <v>3</v>
      </c>
      <c r="L32">
        <v>2</v>
      </c>
      <c r="M32" t="s">
        <v>25</v>
      </c>
      <c r="N32">
        <v>18</v>
      </c>
      <c r="O32" t="s">
        <v>30</v>
      </c>
      <c r="P32" t="s">
        <v>30</v>
      </c>
      <c r="Q32">
        <v>30</v>
      </c>
      <c r="R32">
        <v>100</v>
      </c>
      <c r="S32" t="s">
        <v>27</v>
      </c>
    </row>
    <row r="33" spans="1:19" x14ac:dyDescent="0.35">
      <c r="A33" t="s">
        <v>61</v>
      </c>
      <c r="B33">
        <v>35</v>
      </c>
      <c r="C33" t="s">
        <v>221</v>
      </c>
      <c r="D33">
        <v>137</v>
      </c>
      <c r="E33" t="s">
        <v>222</v>
      </c>
      <c r="F33" t="s">
        <v>22</v>
      </c>
      <c r="G33" t="s">
        <v>23</v>
      </c>
      <c r="H33">
        <v>250</v>
      </c>
      <c r="I33" t="s">
        <v>178</v>
      </c>
      <c r="J33" t="s">
        <v>26</v>
      </c>
      <c r="K33">
        <v>3</v>
      </c>
      <c r="L33">
        <v>2</v>
      </c>
      <c r="M33" t="s">
        <v>25</v>
      </c>
      <c r="O33" t="s">
        <v>25</v>
      </c>
      <c r="P33" t="s">
        <v>25</v>
      </c>
      <c r="Q33">
        <v>30</v>
      </c>
      <c r="R33">
        <v>120</v>
      </c>
      <c r="S33" t="s">
        <v>27</v>
      </c>
    </row>
    <row r="34" spans="1:19" x14ac:dyDescent="0.35">
      <c r="A34" t="s">
        <v>62</v>
      </c>
      <c r="B34">
        <v>36</v>
      </c>
      <c r="C34" t="s">
        <v>221</v>
      </c>
      <c r="D34">
        <v>137</v>
      </c>
      <c r="E34" t="s">
        <v>222</v>
      </c>
      <c r="F34" t="s">
        <v>22</v>
      </c>
      <c r="G34" t="s">
        <v>23</v>
      </c>
      <c r="H34">
        <v>103</v>
      </c>
      <c r="I34" t="s">
        <v>178</v>
      </c>
      <c r="J34" t="s">
        <v>26</v>
      </c>
      <c r="K34">
        <v>3</v>
      </c>
      <c r="L34">
        <v>1</v>
      </c>
      <c r="M34" t="s">
        <v>25</v>
      </c>
      <c r="N34">
        <v>18</v>
      </c>
      <c r="O34" t="s">
        <v>30</v>
      </c>
      <c r="P34" t="s">
        <v>25</v>
      </c>
      <c r="Q34">
        <v>24</v>
      </c>
      <c r="R34">
        <v>103</v>
      </c>
      <c r="S34" t="s">
        <v>27</v>
      </c>
    </row>
    <row r="35" spans="1:19" x14ac:dyDescent="0.35">
      <c r="A35" t="s">
        <v>63</v>
      </c>
      <c r="B35">
        <v>37</v>
      </c>
      <c r="C35" t="s">
        <v>221</v>
      </c>
      <c r="D35">
        <v>137</v>
      </c>
      <c r="E35" t="s">
        <v>222</v>
      </c>
      <c r="F35" t="s">
        <v>22</v>
      </c>
      <c r="G35" t="s">
        <v>23</v>
      </c>
      <c r="H35">
        <v>150</v>
      </c>
      <c r="I35" t="s">
        <v>178</v>
      </c>
      <c r="J35" t="s">
        <v>26</v>
      </c>
      <c r="K35">
        <v>3</v>
      </c>
      <c r="L35">
        <v>2</v>
      </c>
      <c r="M35" t="s">
        <v>25</v>
      </c>
      <c r="O35" t="s">
        <v>30</v>
      </c>
      <c r="P35" t="s">
        <v>30</v>
      </c>
      <c r="Q35">
        <v>40</v>
      </c>
      <c r="R35">
        <v>240</v>
      </c>
      <c r="S35" t="s">
        <v>27</v>
      </c>
    </row>
    <row r="36" spans="1:19" x14ac:dyDescent="0.35">
      <c r="A36" t="s">
        <v>64</v>
      </c>
      <c r="B36">
        <v>38</v>
      </c>
      <c r="C36" t="s">
        <v>221</v>
      </c>
      <c r="D36">
        <v>137</v>
      </c>
      <c r="E36" t="s">
        <v>222</v>
      </c>
      <c r="F36" t="s">
        <v>22</v>
      </c>
      <c r="G36" t="s">
        <v>23</v>
      </c>
      <c r="H36">
        <v>241.25</v>
      </c>
      <c r="I36" t="s">
        <v>178</v>
      </c>
      <c r="J36" t="s">
        <v>26</v>
      </c>
      <c r="K36">
        <v>3</v>
      </c>
      <c r="L36">
        <v>2</v>
      </c>
      <c r="M36" t="s">
        <v>25</v>
      </c>
      <c r="O36" t="s">
        <v>30</v>
      </c>
      <c r="P36" t="s">
        <v>30</v>
      </c>
      <c r="Q36">
        <v>25</v>
      </c>
      <c r="R36">
        <f>2*60</f>
        <v>120</v>
      </c>
      <c r="S36" t="s">
        <v>27</v>
      </c>
    </row>
    <row r="37" spans="1:19" x14ac:dyDescent="0.35">
      <c r="A37" t="s">
        <v>65</v>
      </c>
      <c r="B37">
        <v>39</v>
      </c>
      <c r="C37" t="s">
        <v>221</v>
      </c>
      <c r="D37">
        <v>137</v>
      </c>
      <c r="E37" t="s">
        <v>222</v>
      </c>
      <c r="F37" t="s">
        <v>22</v>
      </c>
      <c r="G37" t="s">
        <v>23</v>
      </c>
      <c r="H37">
        <v>100</v>
      </c>
      <c r="I37" t="s">
        <v>178</v>
      </c>
      <c r="J37" t="s">
        <v>26</v>
      </c>
      <c r="K37">
        <v>3</v>
      </c>
      <c r="L37">
        <v>2</v>
      </c>
      <c r="M37" t="s">
        <v>25</v>
      </c>
      <c r="O37" t="s">
        <v>25</v>
      </c>
      <c r="P37" t="s">
        <v>30</v>
      </c>
      <c r="Q37">
        <v>12</v>
      </c>
      <c r="R37">
        <v>70</v>
      </c>
      <c r="S37" t="s">
        <v>27</v>
      </c>
    </row>
    <row r="38" spans="1:19" x14ac:dyDescent="0.35">
      <c r="A38" t="s">
        <v>66</v>
      </c>
      <c r="B38">
        <v>40</v>
      </c>
      <c r="C38" t="s">
        <v>221</v>
      </c>
      <c r="D38">
        <v>137</v>
      </c>
      <c r="E38" t="s">
        <v>222</v>
      </c>
      <c r="F38" t="s">
        <v>22</v>
      </c>
      <c r="G38" t="s">
        <v>23</v>
      </c>
      <c r="H38">
        <v>135</v>
      </c>
      <c r="I38" t="s">
        <v>178</v>
      </c>
      <c r="J38" t="s">
        <v>26</v>
      </c>
      <c r="K38">
        <v>3</v>
      </c>
      <c r="L38">
        <v>1</v>
      </c>
      <c r="M38" t="s">
        <v>30</v>
      </c>
      <c r="O38" t="s">
        <v>30</v>
      </c>
      <c r="P38" t="s">
        <v>30</v>
      </c>
      <c r="Q38">
        <v>30</v>
      </c>
      <c r="R38">
        <f>2*60</f>
        <v>120</v>
      </c>
      <c r="S38" t="s">
        <v>27</v>
      </c>
    </row>
    <row r="39" spans="1:19" x14ac:dyDescent="0.35">
      <c r="A39" t="s">
        <v>67</v>
      </c>
      <c r="B39">
        <v>41</v>
      </c>
      <c r="C39" t="s">
        <v>221</v>
      </c>
      <c r="D39">
        <v>137</v>
      </c>
      <c r="E39" t="s">
        <v>222</v>
      </c>
      <c r="F39" t="s">
        <v>22</v>
      </c>
      <c r="G39" t="s">
        <v>23</v>
      </c>
      <c r="H39" s="5">
        <v>210.5</v>
      </c>
      <c r="I39" t="s">
        <v>178</v>
      </c>
      <c r="J39" t="s">
        <v>26</v>
      </c>
      <c r="K39">
        <v>3</v>
      </c>
      <c r="L39">
        <v>2</v>
      </c>
      <c r="M39" t="s">
        <v>25</v>
      </c>
      <c r="N39">
        <v>18</v>
      </c>
      <c r="O39" t="s">
        <v>30</v>
      </c>
      <c r="P39" t="s">
        <v>30</v>
      </c>
      <c r="Q39">
        <v>24</v>
      </c>
      <c r="R39">
        <f>2*110</f>
        <v>220</v>
      </c>
      <c r="S39" t="s">
        <v>31</v>
      </c>
    </row>
    <row r="40" spans="1:19" x14ac:dyDescent="0.35">
      <c r="A40" t="s">
        <v>68</v>
      </c>
      <c r="B40">
        <v>42</v>
      </c>
      <c r="C40" t="s">
        <v>221</v>
      </c>
      <c r="D40">
        <v>137</v>
      </c>
      <c r="E40" t="s">
        <v>222</v>
      </c>
      <c r="F40" t="s">
        <v>22</v>
      </c>
      <c r="G40" t="s">
        <v>23</v>
      </c>
      <c r="H40">
        <v>30</v>
      </c>
      <c r="I40" t="s">
        <v>178</v>
      </c>
      <c r="J40" t="s">
        <v>26</v>
      </c>
      <c r="K40">
        <v>3</v>
      </c>
      <c r="L40">
        <v>1</v>
      </c>
      <c r="M40" t="s">
        <v>25</v>
      </c>
      <c r="N40">
        <v>18</v>
      </c>
      <c r="O40" t="s">
        <v>30</v>
      </c>
      <c r="P40" t="s">
        <v>25</v>
      </c>
      <c r="Q40">
        <v>30</v>
      </c>
      <c r="R40">
        <v>45</v>
      </c>
      <c r="S40" t="s">
        <v>27</v>
      </c>
    </row>
    <row r="41" spans="1:19" x14ac:dyDescent="0.35">
      <c r="A41" t="s">
        <v>69</v>
      </c>
      <c r="B41">
        <v>44</v>
      </c>
      <c r="C41" t="s">
        <v>221</v>
      </c>
      <c r="D41">
        <v>137</v>
      </c>
      <c r="E41" t="s">
        <v>222</v>
      </c>
      <c r="F41" t="s">
        <v>22</v>
      </c>
      <c r="G41" t="s">
        <v>23</v>
      </c>
      <c r="H41">
        <v>50</v>
      </c>
      <c r="I41" t="s">
        <v>178</v>
      </c>
      <c r="J41" t="s">
        <v>26</v>
      </c>
      <c r="K41">
        <v>3</v>
      </c>
      <c r="L41">
        <v>1</v>
      </c>
      <c r="M41" t="s">
        <v>25</v>
      </c>
      <c r="N41">
        <v>18</v>
      </c>
      <c r="O41" t="s">
        <v>30</v>
      </c>
      <c r="P41" t="s">
        <v>30</v>
      </c>
      <c r="Q41">
        <v>24</v>
      </c>
      <c r="R41">
        <v>50</v>
      </c>
      <c r="S41" t="s">
        <v>27</v>
      </c>
    </row>
    <row r="42" spans="1:19" x14ac:dyDescent="0.35">
      <c r="A42" t="s">
        <v>70</v>
      </c>
      <c r="B42">
        <v>45</v>
      </c>
      <c r="C42" t="s">
        <v>221</v>
      </c>
      <c r="D42">
        <v>137</v>
      </c>
      <c r="E42" t="s">
        <v>222</v>
      </c>
      <c r="F42" t="s">
        <v>22</v>
      </c>
      <c r="G42" t="s">
        <v>23</v>
      </c>
      <c r="H42">
        <v>120</v>
      </c>
      <c r="I42" t="s">
        <v>178</v>
      </c>
      <c r="J42" t="s">
        <v>26</v>
      </c>
      <c r="K42">
        <v>3</v>
      </c>
      <c r="L42">
        <v>1</v>
      </c>
      <c r="M42" t="s">
        <v>30</v>
      </c>
      <c r="N42">
        <v>18</v>
      </c>
      <c r="O42" t="s">
        <v>30</v>
      </c>
      <c r="P42" t="s">
        <v>30</v>
      </c>
      <c r="Q42">
        <v>30</v>
      </c>
      <c r="R42">
        <v>80</v>
      </c>
      <c r="S42" t="s">
        <v>27</v>
      </c>
    </row>
    <row r="43" spans="1:19" x14ac:dyDescent="0.35">
      <c r="A43" t="s">
        <v>71</v>
      </c>
      <c r="B43">
        <v>46</v>
      </c>
      <c r="C43" t="s">
        <v>221</v>
      </c>
      <c r="D43">
        <v>137</v>
      </c>
      <c r="E43" t="s">
        <v>222</v>
      </c>
      <c r="F43" t="s">
        <v>22</v>
      </c>
      <c r="G43" t="s">
        <v>23</v>
      </c>
      <c r="H43">
        <v>60</v>
      </c>
      <c r="I43" t="s">
        <v>178</v>
      </c>
      <c r="J43" t="s">
        <v>26</v>
      </c>
      <c r="K43">
        <v>3</v>
      </c>
      <c r="L43">
        <v>1</v>
      </c>
      <c r="M43" t="s">
        <v>25</v>
      </c>
      <c r="O43" t="s">
        <v>30</v>
      </c>
      <c r="P43" t="s">
        <v>30</v>
      </c>
      <c r="Q43">
        <v>30</v>
      </c>
      <c r="R43">
        <f>2*50</f>
        <v>100</v>
      </c>
      <c r="S43" t="s">
        <v>31</v>
      </c>
    </row>
    <row r="44" spans="1:19" x14ac:dyDescent="0.35">
      <c r="A44" t="s">
        <v>72</v>
      </c>
      <c r="B44">
        <v>47</v>
      </c>
      <c r="C44" t="s">
        <v>221</v>
      </c>
      <c r="D44">
        <v>137</v>
      </c>
      <c r="E44" t="s">
        <v>222</v>
      </c>
      <c r="F44" t="s">
        <v>22</v>
      </c>
      <c r="G44" t="s">
        <v>23</v>
      </c>
      <c r="H44">
        <v>115</v>
      </c>
      <c r="I44" t="s">
        <v>178</v>
      </c>
      <c r="J44" t="s">
        <v>26</v>
      </c>
      <c r="K44">
        <v>3</v>
      </c>
      <c r="L44">
        <v>1</v>
      </c>
      <c r="M44" t="s">
        <v>30</v>
      </c>
      <c r="O44" t="s">
        <v>30</v>
      </c>
      <c r="P44" t="s">
        <v>30</v>
      </c>
      <c r="Q44">
        <v>30</v>
      </c>
      <c r="R44">
        <v>55</v>
      </c>
      <c r="S44" t="s">
        <v>31</v>
      </c>
    </row>
    <row r="45" spans="1:19" x14ac:dyDescent="0.35">
      <c r="A45" t="s">
        <v>73</v>
      </c>
      <c r="B45">
        <v>48</v>
      </c>
      <c r="C45" t="s">
        <v>221</v>
      </c>
      <c r="D45">
        <v>137</v>
      </c>
      <c r="E45" t="s">
        <v>222</v>
      </c>
      <c r="F45" t="s">
        <v>22</v>
      </c>
      <c r="G45" t="s">
        <v>23</v>
      </c>
      <c r="H45">
        <v>125</v>
      </c>
      <c r="I45" t="s">
        <v>178</v>
      </c>
      <c r="J45" t="s">
        <v>26</v>
      </c>
      <c r="K45">
        <v>3</v>
      </c>
      <c r="L45">
        <v>2</v>
      </c>
      <c r="M45" t="s">
        <v>25</v>
      </c>
      <c r="O45" t="s">
        <v>30</v>
      </c>
      <c r="P45" t="s">
        <v>30</v>
      </c>
      <c r="Q45">
        <v>20</v>
      </c>
      <c r="R45">
        <v>184</v>
      </c>
      <c r="S45" t="s">
        <v>27</v>
      </c>
    </row>
    <row r="46" spans="1:19" x14ac:dyDescent="0.35">
      <c r="A46" t="s">
        <v>74</v>
      </c>
      <c r="B46">
        <v>49</v>
      </c>
      <c r="C46" t="s">
        <v>221</v>
      </c>
      <c r="D46">
        <v>137</v>
      </c>
      <c r="E46" t="s">
        <v>222</v>
      </c>
      <c r="F46" t="s">
        <v>22</v>
      </c>
      <c r="G46" t="s">
        <v>23</v>
      </c>
      <c r="H46">
        <v>60</v>
      </c>
      <c r="I46" t="s">
        <v>178</v>
      </c>
      <c r="J46" t="s">
        <v>26</v>
      </c>
      <c r="K46">
        <v>3</v>
      </c>
      <c r="L46">
        <v>1</v>
      </c>
      <c r="M46" t="s">
        <v>30</v>
      </c>
      <c r="O46" t="s">
        <v>30</v>
      </c>
      <c r="P46" t="s">
        <v>30</v>
      </c>
      <c r="Q46">
        <v>20</v>
      </c>
      <c r="R46">
        <v>47</v>
      </c>
      <c r="S46" t="s">
        <v>27</v>
      </c>
    </row>
    <row r="47" spans="1:19" x14ac:dyDescent="0.35">
      <c r="A47" t="s">
        <v>75</v>
      </c>
      <c r="B47">
        <v>50</v>
      </c>
      <c r="C47" t="s">
        <v>221</v>
      </c>
      <c r="D47">
        <v>137</v>
      </c>
      <c r="E47" t="s">
        <v>222</v>
      </c>
      <c r="F47" t="s">
        <v>22</v>
      </c>
      <c r="G47" t="s">
        <v>23</v>
      </c>
      <c r="H47">
        <v>150</v>
      </c>
      <c r="I47" t="s">
        <v>178</v>
      </c>
      <c r="J47" t="s">
        <v>26</v>
      </c>
      <c r="K47">
        <v>3</v>
      </c>
      <c r="L47">
        <v>1</v>
      </c>
      <c r="M47" t="s">
        <v>25</v>
      </c>
      <c r="O47" t="s">
        <v>25</v>
      </c>
      <c r="P47" t="s">
        <v>30</v>
      </c>
      <c r="Q47">
        <v>16</v>
      </c>
      <c r="R47">
        <v>100</v>
      </c>
      <c r="S47" t="s">
        <v>27</v>
      </c>
    </row>
    <row r="48" spans="1:19" x14ac:dyDescent="0.35">
      <c r="A48" t="s">
        <v>76</v>
      </c>
      <c r="B48">
        <v>51</v>
      </c>
      <c r="C48" t="s">
        <v>221</v>
      </c>
      <c r="D48">
        <v>137</v>
      </c>
      <c r="E48" t="s">
        <v>222</v>
      </c>
      <c r="F48" t="s">
        <v>22</v>
      </c>
      <c r="G48" t="s">
        <v>23</v>
      </c>
      <c r="H48">
        <v>100</v>
      </c>
      <c r="I48" t="s">
        <v>178</v>
      </c>
      <c r="J48" t="s">
        <v>26</v>
      </c>
      <c r="K48">
        <v>3</v>
      </c>
      <c r="L48">
        <v>1</v>
      </c>
      <c r="M48" t="s">
        <v>25</v>
      </c>
      <c r="N48">
        <v>18</v>
      </c>
      <c r="O48" t="s">
        <v>25</v>
      </c>
      <c r="P48" t="s">
        <v>30</v>
      </c>
      <c r="Q48">
        <v>30</v>
      </c>
      <c r="R48">
        <v>70</v>
      </c>
      <c r="S48" t="s">
        <v>27</v>
      </c>
    </row>
    <row r="49" spans="1:19" x14ac:dyDescent="0.35">
      <c r="A49" t="s">
        <v>77</v>
      </c>
      <c r="B49">
        <v>53</v>
      </c>
      <c r="C49" t="s">
        <v>221</v>
      </c>
      <c r="D49">
        <v>137</v>
      </c>
      <c r="E49" t="s">
        <v>222</v>
      </c>
      <c r="F49" t="s">
        <v>22</v>
      </c>
      <c r="G49" t="s">
        <v>23</v>
      </c>
      <c r="H49">
        <v>60</v>
      </c>
      <c r="I49" t="s">
        <v>178</v>
      </c>
      <c r="J49" t="s">
        <v>26</v>
      </c>
      <c r="K49">
        <v>3</v>
      </c>
      <c r="L49">
        <v>2</v>
      </c>
      <c r="M49" t="s">
        <v>25</v>
      </c>
      <c r="O49" t="s">
        <v>30</v>
      </c>
      <c r="P49" t="s">
        <v>30</v>
      </c>
      <c r="Q49">
        <v>24</v>
      </c>
      <c r="R49">
        <f>2*70</f>
        <v>140</v>
      </c>
      <c r="S49" t="s">
        <v>27</v>
      </c>
    </row>
    <row r="50" spans="1:19" x14ac:dyDescent="0.35">
      <c r="A50" t="s">
        <v>79</v>
      </c>
      <c r="B50">
        <v>54</v>
      </c>
      <c r="C50" t="s">
        <v>221</v>
      </c>
      <c r="D50">
        <v>137</v>
      </c>
      <c r="E50" t="s">
        <v>222</v>
      </c>
      <c r="F50" t="s">
        <v>22</v>
      </c>
      <c r="G50" t="s">
        <v>23</v>
      </c>
      <c r="H50">
        <v>165</v>
      </c>
      <c r="I50" t="s">
        <v>178</v>
      </c>
      <c r="J50" t="s">
        <v>26</v>
      </c>
      <c r="K50">
        <v>3</v>
      </c>
      <c r="L50">
        <v>1</v>
      </c>
      <c r="M50" t="s">
        <v>25</v>
      </c>
      <c r="N50">
        <v>18</v>
      </c>
      <c r="O50" t="s">
        <v>30</v>
      </c>
      <c r="P50" t="s">
        <v>30</v>
      </c>
      <c r="Q50">
        <v>24</v>
      </c>
      <c r="R50">
        <v>60</v>
      </c>
      <c r="S50" t="s">
        <v>27</v>
      </c>
    </row>
    <row r="51" spans="1:19" x14ac:dyDescent="0.35">
      <c r="A51" t="s">
        <v>80</v>
      </c>
      <c r="B51">
        <v>55</v>
      </c>
      <c r="C51" t="s">
        <v>221</v>
      </c>
      <c r="D51">
        <v>137</v>
      </c>
      <c r="E51" t="s">
        <v>222</v>
      </c>
      <c r="F51" t="s">
        <v>22</v>
      </c>
      <c r="G51" t="s">
        <v>23</v>
      </c>
      <c r="H51">
        <v>150</v>
      </c>
      <c r="I51" t="s">
        <v>178</v>
      </c>
      <c r="J51" t="s">
        <v>26</v>
      </c>
      <c r="K51">
        <v>3</v>
      </c>
      <c r="L51">
        <v>2</v>
      </c>
      <c r="M51" t="s">
        <v>25</v>
      </c>
      <c r="O51" t="s">
        <v>25</v>
      </c>
      <c r="P51" t="s">
        <v>30</v>
      </c>
      <c r="Q51">
        <v>20</v>
      </c>
      <c r="R51">
        <v>56</v>
      </c>
      <c r="S51" t="s">
        <v>27</v>
      </c>
    </row>
    <row r="52" spans="1:19" x14ac:dyDescent="0.35">
      <c r="A52" t="s">
        <v>81</v>
      </c>
      <c r="B52">
        <v>56</v>
      </c>
      <c r="C52" t="s">
        <v>221</v>
      </c>
      <c r="D52">
        <v>137</v>
      </c>
      <c r="E52" t="s">
        <v>222</v>
      </c>
      <c r="F52" t="s">
        <v>22</v>
      </c>
      <c r="G52" t="s">
        <v>23</v>
      </c>
      <c r="H52">
        <v>190</v>
      </c>
      <c r="I52" t="s">
        <v>178</v>
      </c>
      <c r="J52" t="s">
        <v>26</v>
      </c>
      <c r="K52">
        <v>3</v>
      </c>
      <c r="L52">
        <v>2</v>
      </c>
      <c r="M52" t="s">
        <v>30</v>
      </c>
      <c r="O52" t="s">
        <v>30</v>
      </c>
      <c r="P52" t="s">
        <v>30</v>
      </c>
      <c r="Q52">
        <v>30</v>
      </c>
      <c r="R52">
        <f>2*50</f>
        <v>100</v>
      </c>
      <c r="S52" t="s">
        <v>27</v>
      </c>
    </row>
  </sheetData>
  <phoneticPr fontId="1" type="noConversion"/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7EC5CF-FE7B-46BD-AAAE-7E03157DB705}">
  <dimension ref="A1:T52"/>
  <sheetViews>
    <sheetView workbookViewId="0"/>
  </sheetViews>
  <sheetFormatPr defaultColWidth="8.81640625" defaultRowHeight="14.5" x14ac:dyDescent="0.35"/>
  <cols>
    <col min="1" max="1" width="16.453125" customWidth="1"/>
    <col min="2" max="2" width="8.81640625" bestFit="1" customWidth="1"/>
    <col min="3" max="3" width="10.453125" bestFit="1" customWidth="1"/>
    <col min="4" max="4" width="12.81640625" customWidth="1"/>
    <col min="5" max="5" width="7.7265625" bestFit="1" customWidth="1"/>
    <col min="6" max="6" width="10.453125" bestFit="1" customWidth="1"/>
    <col min="7" max="7" width="11.26953125" customWidth="1"/>
    <col min="8" max="8" width="17.1796875" customWidth="1"/>
    <col min="9" max="9" width="16.7265625" bestFit="1" customWidth="1"/>
    <col min="10" max="10" width="13" customWidth="1"/>
    <col min="11" max="11" width="14.81640625" bestFit="1" customWidth="1"/>
    <col min="12" max="12" width="11.1796875" customWidth="1"/>
    <col min="13" max="13" width="14.26953125" customWidth="1"/>
    <col min="17" max="17" width="13.453125" customWidth="1"/>
    <col min="18" max="18" width="19.1796875" customWidth="1"/>
    <col min="19" max="19" width="18.453125" customWidth="1"/>
  </cols>
  <sheetData>
    <row r="1" spans="1:20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277</v>
      </c>
    </row>
    <row r="2" spans="1:20" x14ac:dyDescent="0.35">
      <c r="A2" t="s">
        <v>19</v>
      </c>
      <c r="B2">
        <v>1</v>
      </c>
      <c r="C2" t="s">
        <v>225</v>
      </c>
      <c r="D2">
        <v>138</v>
      </c>
      <c r="E2" t="s">
        <v>226</v>
      </c>
      <c r="F2" t="s">
        <v>22</v>
      </c>
      <c r="G2" t="s">
        <v>23</v>
      </c>
      <c r="H2">
        <v>335</v>
      </c>
      <c r="I2" t="s">
        <v>24</v>
      </c>
      <c r="J2">
        <v>2000</v>
      </c>
      <c r="K2">
        <v>6</v>
      </c>
      <c r="L2">
        <v>1</v>
      </c>
      <c r="M2" t="s">
        <v>25</v>
      </c>
      <c r="N2" t="s">
        <v>26</v>
      </c>
      <c r="O2" t="s">
        <v>25</v>
      </c>
      <c r="P2" t="s">
        <v>25</v>
      </c>
      <c r="Q2">
        <v>50</v>
      </c>
      <c r="R2">
        <f>2*300</f>
        <v>600</v>
      </c>
      <c r="S2" t="s">
        <v>27</v>
      </c>
      <c r="T2">
        <v>6000</v>
      </c>
    </row>
    <row r="3" spans="1:20" x14ac:dyDescent="0.35">
      <c r="A3" t="s">
        <v>28</v>
      </c>
      <c r="B3">
        <v>2</v>
      </c>
      <c r="C3" t="s">
        <v>225</v>
      </c>
      <c r="D3">
        <v>138</v>
      </c>
      <c r="E3" t="s">
        <v>226</v>
      </c>
      <c r="F3" t="s">
        <v>22</v>
      </c>
      <c r="G3" t="s">
        <v>23</v>
      </c>
      <c r="H3">
        <v>825</v>
      </c>
      <c r="I3" t="s">
        <v>24</v>
      </c>
      <c r="J3">
        <v>4000</v>
      </c>
      <c r="K3">
        <v>6</v>
      </c>
      <c r="L3">
        <v>1</v>
      </c>
      <c r="M3" t="s">
        <v>25</v>
      </c>
      <c r="N3" t="s">
        <v>26</v>
      </c>
      <c r="O3" t="s">
        <v>25</v>
      </c>
      <c r="P3" t="s">
        <v>25</v>
      </c>
      <c r="Q3">
        <v>50</v>
      </c>
      <c r="R3">
        <v>425</v>
      </c>
      <c r="S3" t="s">
        <v>27</v>
      </c>
      <c r="T3">
        <v>6000</v>
      </c>
    </row>
    <row r="4" spans="1:20" x14ac:dyDescent="0.35">
      <c r="A4" t="s">
        <v>32</v>
      </c>
      <c r="B4">
        <v>4</v>
      </c>
      <c r="C4" t="s">
        <v>225</v>
      </c>
      <c r="D4">
        <v>138</v>
      </c>
      <c r="E4" t="s">
        <v>226</v>
      </c>
      <c r="F4" t="s">
        <v>22</v>
      </c>
      <c r="G4" t="s">
        <v>23</v>
      </c>
      <c r="H4">
        <v>500</v>
      </c>
      <c r="I4" t="s">
        <v>24</v>
      </c>
      <c r="J4">
        <v>2000</v>
      </c>
      <c r="K4">
        <v>6</v>
      </c>
      <c r="L4">
        <v>1</v>
      </c>
      <c r="M4" t="s">
        <v>30</v>
      </c>
      <c r="N4" t="s">
        <v>26</v>
      </c>
      <c r="O4" t="s">
        <v>30</v>
      </c>
      <c r="P4" t="s">
        <v>25</v>
      </c>
      <c r="Q4">
        <v>40</v>
      </c>
      <c r="R4">
        <v>500</v>
      </c>
      <c r="S4" t="s">
        <v>27</v>
      </c>
      <c r="T4">
        <v>6000</v>
      </c>
    </row>
    <row r="5" spans="1:20" x14ac:dyDescent="0.35">
      <c r="A5" t="s">
        <v>33</v>
      </c>
      <c r="B5">
        <v>5</v>
      </c>
      <c r="C5" t="s">
        <v>225</v>
      </c>
      <c r="D5">
        <v>138</v>
      </c>
      <c r="E5" t="s">
        <v>226</v>
      </c>
      <c r="F5" t="s">
        <v>22</v>
      </c>
      <c r="G5" t="s">
        <v>23</v>
      </c>
      <c r="H5">
        <v>500</v>
      </c>
      <c r="I5" t="s">
        <v>24</v>
      </c>
      <c r="J5">
        <v>2000</v>
      </c>
      <c r="K5">
        <v>6</v>
      </c>
      <c r="L5">
        <v>1</v>
      </c>
      <c r="M5" t="s">
        <v>30</v>
      </c>
      <c r="N5">
        <v>21</v>
      </c>
      <c r="O5" t="s">
        <v>30</v>
      </c>
      <c r="P5" t="s">
        <v>25</v>
      </c>
      <c r="Q5">
        <v>40</v>
      </c>
      <c r="R5">
        <f>2*220</f>
        <v>440</v>
      </c>
      <c r="S5" t="s">
        <v>25</v>
      </c>
      <c r="T5">
        <v>6000</v>
      </c>
    </row>
    <row r="6" spans="1:20" x14ac:dyDescent="0.35">
      <c r="A6" t="s">
        <v>34</v>
      </c>
      <c r="B6">
        <v>6</v>
      </c>
      <c r="C6" t="s">
        <v>225</v>
      </c>
      <c r="D6">
        <v>138</v>
      </c>
      <c r="E6" t="s">
        <v>226</v>
      </c>
      <c r="F6" t="s">
        <v>22</v>
      </c>
      <c r="G6" t="s">
        <v>23</v>
      </c>
      <c r="H6">
        <v>1299</v>
      </c>
      <c r="I6" t="s">
        <v>24</v>
      </c>
      <c r="J6">
        <v>2000</v>
      </c>
      <c r="K6">
        <v>6</v>
      </c>
      <c r="L6">
        <v>1</v>
      </c>
      <c r="M6" t="s">
        <v>25</v>
      </c>
      <c r="N6" t="s">
        <v>26</v>
      </c>
      <c r="O6" t="s">
        <v>25</v>
      </c>
      <c r="P6" t="s">
        <v>25</v>
      </c>
      <c r="Q6">
        <v>50</v>
      </c>
      <c r="R6">
        <v>910</v>
      </c>
      <c r="S6" t="s">
        <v>31</v>
      </c>
      <c r="T6">
        <v>4000</v>
      </c>
    </row>
    <row r="7" spans="1:20" x14ac:dyDescent="0.35">
      <c r="A7" t="s">
        <v>35</v>
      </c>
      <c r="B7">
        <v>8</v>
      </c>
      <c r="C7" t="s">
        <v>225</v>
      </c>
      <c r="D7">
        <v>138</v>
      </c>
      <c r="E7" t="s">
        <v>226</v>
      </c>
      <c r="F7" t="s">
        <v>22</v>
      </c>
      <c r="G7" t="s">
        <v>23</v>
      </c>
      <c r="H7">
        <v>412</v>
      </c>
      <c r="I7" t="s">
        <v>24</v>
      </c>
      <c r="J7">
        <v>2000</v>
      </c>
      <c r="K7">
        <v>6</v>
      </c>
      <c r="L7">
        <v>1</v>
      </c>
      <c r="M7" t="s">
        <v>25</v>
      </c>
      <c r="N7">
        <v>21</v>
      </c>
      <c r="O7" t="s">
        <v>30</v>
      </c>
      <c r="P7" t="s">
        <v>25</v>
      </c>
      <c r="Q7">
        <v>50</v>
      </c>
      <c r="R7" t="s">
        <v>26</v>
      </c>
      <c r="S7" t="s">
        <v>27</v>
      </c>
      <c r="T7">
        <v>6000</v>
      </c>
    </row>
    <row r="8" spans="1:20" x14ac:dyDescent="0.35">
      <c r="A8" t="s">
        <v>36</v>
      </c>
      <c r="B8">
        <v>9</v>
      </c>
      <c r="C8" t="s">
        <v>225</v>
      </c>
      <c r="D8">
        <v>138</v>
      </c>
      <c r="E8" t="s">
        <v>226</v>
      </c>
      <c r="F8" t="s">
        <v>22</v>
      </c>
      <c r="G8" t="s">
        <v>23</v>
      </c>
      <c r="H8">
        <v>569.75</v>
      </c>
      <c r="I8" t="s">
        <v>24</v>
      </c>
      <c r="J8">
        <v>4000</v>
      </c>
      <c r="K8">
        <v>6</v>
      </c>
      <c r="L8">
        <v>1</v>
      </c>
      <c r="M8" t="s">
        <v>25</v>
      </c>
      <c r="N8" t="s">
        <v>26</v>
      </c>
      <c r="O8" t="s">
        <v>25</v>
      </c>
      <c r="P8" t="s">
        <v>25</v>
      </c>
      <c r="Q8">
        <v>50</v>
      </c>
      <c r="R8">
        <f>2*575</f>
        <v>1150</v>
      </c>
      <c r="S8" t="s">
        <v>27</v>
      </c>
      <c r="T8">
        <v>4000</v>
      </c>
    </row>
    <row r="9" spans="1:20" x14ac:dyDescent="0.35">
      <c r="A9" t="s">
        <v>37</v>
      </c>
      <c r="B9">
        <v>10</v>
      </c>
      <c r="C9" t="s">
        <v>225</v>
      </c>
      <c r="D9">
        <v>138</v>
      </c>
      <c r="E9" t="s">
        <v>226</v>
      </c>
      <c r="F9" t="s">
        <v>22</v>
      </c>
      <c r="G9" t="s">
        <v>23</v>
      </c>
      <c r="H9">
        <v>425</v>
      </c>
      <c r="I9" t="s">
        <v>24</v>
      </c>
      <c r="J9">
        <v>2000</v>
      </c>
      <c r="K9">
        <v>6</v>
      </c>
      <c r="L9">
        <v>1</v>
      </c>
      <c r="M9" t="s">
        <v>25</v>
      </c>
      <c r="N9" t="s">
        <v>26</v>
      </c>
      <c r="O9" t="s">
        <v>25</v>
      </c>
      <c r="P9" t="s">
        <v>30</v>
      </c>
      <c r="Q9">
        <v>41</v>
      </c>
      <c r="R9">
        <v>404</v>
      </c>
      <c r="S9" t="s">
        <v>27</v>
      </c>
      <c r="T9">
        <v>6000</v>
      </c>
    </row>
    <row r="10" spans="1:20" x14ac:dyDescent="0.35">
      <c r="A10" t="s">
        <v>39</v>
      </c>
      <c r="B10">
        <v>12</v>
      </c>
      <c r="C10" t="s">
        <v>225</v>
      </c>
      <c r="D10">
        <v>138</v>
      </c>
      <c r="E10" t="s">
        <v>226</v>
      </c>
      <c r="F10" t="s">
        <v>22</v>
      </c>
      <c r="G10" t="s">
        <v>23</v>
      </c>
      <c r="H10">
        <v>700</v>
      </c>
      <c r="I10" t="s">
        <v>24</v>
      </c>
      <c r="J10">
        <v>2000</v>
      </c>
      <c r="K10">
        <v>6</v>
      </c>
      <c r="L10">
        <v>1</v>
      </c>
      <c r="M10" t="s">
        <v>25</v>
      </c>
      <c r="N10">
        <v>21</v>
      </c>
      <c r="O10" t="s">
        <v>30</v>
      </c>
      <c r="P10" t="s">
        <v>30</v>
      </c>
      <c r="Q10">
        <v>40</v>
      </c>
      <c r="R10">
        <v>389</v>
      </c>
      <c r="S10" t="s">
        <v>27</v>
      </c>
      <c r="T10">
        <v>4000</v>
      </c>
    </row>
    <row r="11" spans="1:20" x14ac:dyDescent="0.35">
      <c r="A11" t="s">
        <v>40</v>
      </c>
      <c r="B11">
        <v>13</v>
      </c>
      <c r="C11" t="s">
        <v>225</v>
      </c>
      <c r="D11">
        <v>138</v>
      </c>
      <c r="E11" t="s">
        <v>226</v>
      </c>
      <c r="F11" t="s">
        <v>22</v>
      </c>
      <c r="G11" t="s">
        <v>23</v>
      </c>
      <c r="H11">
        <v>500</v>
      </c>
      <c r="I11" t="s">
        <v>24</v>
      </c>
      <c r="J11">
        <v>2000</v>
      </c>
      <c r="K11">
        <v>6</v>
      </c>
      <c r="L11">
        <v>1</v>
      </c>
      <c r="M11" t="s">
        <v>30</v>
      </c>
      <c r="N11" t="s">
        <v>26</v>
      </c>
      <c r="O11" t="s">
        <v>30</v>
      </c>
      <c r="P11" t="s">
        <v>30</v>
      </c>
      <c r="Q11">
        <v>40</v>
      </c>
      <c r="R11">
        <v>230</v>
      </c>
      <c r="S11" t="s">
        <v>31</v>
      </c>
      <c r="T11">
        <v>6000</v>
      </c>
    </row>
    <row r="12" spans="1:20" x14ac:dyDescent="0.35">
      <c r="A12" t="s">
        <v>41</v>
      </c>
      <c r="B12">
        <v>15</v>
      </c>
      <c r="C12" t="s">
        <v>225</v>
      </c>
      <c r="D12">
        <v>138</v>
      </c>
      <c r="E12" t="s">
        <v>226</v>
      </c>
      <c r="F12" t="s">
        <v>22</v>
      </c>
      <c r="G12" t="s">
        <v>23</v>
      </c>
      <c r="H12">
        <v>392</v>
      </c>
      <c r="I12" t="s">
        <v>24</v>
      </c>
      <c r="J12">
        <v>2000</v>
      </c>
      <c r="K12">
        <v>6</v>
      </c>
      <c r="L12">
        <v>1</v>
      </c>
      <c r="M12" t="s">
        <v>30</v>
      </c>
      <c r="N12">
        <v>18</v>
      </c>
      <c r="O12" t="s">
        <v>30</v>
      </c>
      <c r="P12" t="s">
        <v>25</v>
      </c>
      <c r="Q12">
        <v>40</v>
      </c>
      <c r="R12">
        <v>402</v>
      </c>
      <c r="S12" t="s">
        <v>31</v>
      </c>
      <c r="T12">
        <v>4000</v>
      </c>
    </row>
    <row r="13" spans="1:20" x14ac:dyDescent="0.35">
      <c r="A13" t="s">
        <v>42</v>
      </c>
      <c r="B13">
        <v>16</v>
      </c>
      <c r="C13" t="s">
        <v>225</v>
      </c>
      <c r="D13">
        <v>138</v>
      </c>
      <c r="E13" t="s">
        <v>226</v>
      </c>
      <c r="F13" t="s">
        <v>22</v>
      </c>
      <c r="G13" t="s">
        <v>23</v>
      </c>
      <c r="H13">
        <v>400</v>
      </c>
      <c r="I13" t="s">
        <v>24</v>
      </c>
      <c r="J13">
        <v>2000</v>
      </c>
      <c r="K13">
        <v>6</v>
      </c>
      <c r="L13">
        <v>1</v>
      </c>
      <c r="M13" t="s">
        <v>30</v>
      </c>
      <c r="N13" t="s">
        <v>26</v>
      </c>
      <c r="O13" t="s">
        <v>25</v>
      </c>
      <c r="P13" t="s">
        <v>30</v>
      </c>
      <c r="Q13">
        <v>40</v>
      </c>
      <c r="R13">
        <v>200</v>
      </c>
      <c r="S13" t="s">
        <v>27</v>
      </c>
      <c r="T13">
        <v>6000</v>
      </c>
    </row>
    <row r="14" spans="1:20" x14ac:dyDescent="0.35">
      <c r="A14" t="s">
        <v>43</v>
      </c>
      <c r="B14">
        <v>17</v>
      </c>
      <c r="C14" t="s">
        <v>225</v>
      </c>
      <c r="D14">
        <v>138</v>
      </c>
      <c r="E14" t="s">
        <v>226</v>
      </c>
      <c r="F14" t="s">
        <v>22</v>
      </c>
      <c r="G14" t="s">
        <v>23</v>
      </c>
      <c r="H14">
        <v>500</v>
      </c>
      <c r="I14" t="s">
        <v>24</v>
      </c>
      <c r="J14">
        <v>4000</v>
      </c>
      <c r="K14">
        <v>6</v>
      </c>
      <c r="L14">
        <v>1</v>
      </c>
      <c r="M14" t="s">
        <v>30</v>
      </c>
      <c r="N14" t="s">
        <v>26</v>
      </c>
      <c r="O14" t="s">
        <v>30</v>
      </c>
      <c r="P14" t="s">
        <v>25</v>
      </c>
      <c r="Q14">
        <v>100</v>
      </c>
      <c r="R14" s="5">
        <f>(2/3)*167</f>
        <v>111.33333333333333</v>
      </c>
      <c r="S14" t="s">
        <v>27</v>
      </c>
      <c r="T14">
        <v>4000</v>
      </c>
    </row>
    <row r="15" spans="1:20" x14ac:dyDescent="0.35">
      <c r="A15" t="s">
        <v>44</v>
      </c>
      <c r="B15">
        <v>18</v>
      </c>
      <c r="C15" t="s">
        <v>225</v>
      </c>
      <c r="D15">
        <v>138</v>
      </c>
      <c r="E15" t="s">
        <v>226</v>
      </c>
      <c r="F15" t="s">
        <v>22</v>
      </c>
      <c r="G15" t="s">
        <v>23</v>
      </c>
      <c r="H15">
        <v>250</v>
      </c>
      <c r="I15" t="s">
        <v>24</v>
      </c>
      <c r="J15">
        <v>2000</v>
      </c>
      <c r="K15">
        <v>6</v>
      </c>
      <c r="L15">
        <v>1</v>
      </c>
      <c r="M15" t="s">
        <v>30</v>
      </c>
      <c r="N15" t="s">
        <v>26</v>
      </c>
      <c r="O15" t="s">
        <v>25</v>
      </c>
      <c r="P15" t="s">
        <v>25</v>
      </c>
      <c r="Q15">
        <v>2</v>
      </c>
      <c r="R15">
        <v>200</v>
      </c>
      <c r="S15" t="s">
        <v>27</v>
      </c>
      <c r="T15">
        <v>4000</v>
      </c>
    </row>
    <row r="16" spans="1:20" x14ac:dyDescent="0.35">
      <c r="A16" t="s">
        <v>45</v>
      </c>
      <c r="B16">
        <v>19</v>
      </c>
      <c r="C16" t="s">
        <v>225</v>
      </c>
      <c r="D16">
        <v>138</v>
      </c>
      <c r="E16" t="s">
        <v>226</v>
      </c>
      <c r="F16" t="s">
        <v>22</v>
      </c>
      <c r="G16" t="s">
        <v>23</v>
      </c>
      <c r="H16">
        <v>495</v>
      </c>
      <c r="I16" t="s">
        <v>24</v>
      </c>
      <c r="J16">
        <v>2000</v>
      </c>
      <c r="K16">
        <v>6</v>
      </c>
      <c r="L16">
        <v>1</v>
      </c>
      <c r="M16" t="s">
        <v>25</v>
      </c>
      <c r="N16">
        <v>21</v>
      </c>
      <c r="O16" t="s">
        <v>30</v>
      </c>
      <c r="P16" t="s">
        <v>25</v>
      </c>
      <c r="Q16">
        <v>40</v>
      </c>
      <c r="R16">
        <v>450</v>
      </c>
      <c r="S16" t="s">
        <v>27</v>
      </c>
      <c r="T16">
        <v>4000</v>
      </c>
    </row>
    <row r="17" spans="1:20" x14ac:dyDescent="0.35">
      <c r="A17" t="s">
        <v>46</v>
      </c>
      <c r="B17">
        <v>20</v>
      </c>
      <c r="C17" t="s">
        <v>225</v>
      </c>
      <c r="D17">
        <v>138</v>
      </c>
      <c r="E17" t="s">
        <v>226</v>
      </c>
      <c r="F17" t="s">
        <v>22</v>
      </c>
      <c r="G17" t="s">
        <v>23</v>
      </c>
      <c r="H17">
        <v>350</v>
      </c>
      <c r="I17" t="s">
        <v>24</v>
      </c>
      <c r="J17">
        <v>2000</v>
      </c>
      <c r="K17">
        <v>6</v>
      </c>
      <c r="L17">
        <v>1</v>
      </c>
      <c r="M17" t="s">
        <v>25</v>
      </c>
      <c r="N17">
        <v>18</v>
      </c>
      <c r="O17" t="s">
        <v>30</v>
      </c>
      <c r="P17" t="s">
        <v>30</v>
      </c>
      <c r="Q17">
        <v>50</v>
      </c>
      <c r="R17">
        <f>2*330</f>
        <v>660</v>
      </c>
      <c r="S17" t="s">
        <v>27</v>
      </c>
      <c r="T17">
        <v>4000</v>
      </c>
    </row>
    <row r="18" spans="1:20" x14ac:dyDescent="0.35">
      <c r="A18" t="s">
        <v>47</v>
      </c>
      <c r="B18">
        <v>21</v>
      </c>
      <c r="C18" t="s">
        <v>225</v>
      </c>
      <c r="D18">
        <v>138</v>
      </c>
      <c r="E18" t="s">
        <v>226</v>
      </c>
      <c r="F18" t="s">
        <v>22</v>
      </c>
      <c r="G18" t="s">
        <v>23</v>
      </c>
      <c r="H18">
        <v>300</v>
      </c>
      <c r="I18" t="s">
        <v>24</v>
      </c>
      <c r="J18">
        <v>4000</v>
      </c>
      <c r="K18">
        <v>6</v>
      </c>
      <c r="L18">
        <v>1</v>
      </c>
      <c r="M18" t="s">
        <v>30</v>
      </c>
      <c r="N18" t="s">
        <v>26</v>
      </c>
      <c r="O18" t="s">
        <v>30</v>
      </c>
      <c r="P18" t="s">
        <v>30</v>
      </c>
      <c r="Q18">
        <v>40</v>
      </c>
      <c r="R18">
        <f>2*150</f>
        <v>300</v>
      </c>
      <c r="S18" t="s">
        <v>27</v>
      </c>
      <c r="T18">
        <v>4000</v>
      </c>
    </row>
    <row r="19" spans="1:20" x14ac:dyDescent="0.35">
      <c r="A19" t="s">
        <v>48</v>
      </c>
      <c r="B19">
        <v>22</v>
      </c>
      <c r="C19" t="s">
        <v>225</v>
      </c>
      <c r="D19">
        <v>138</v>
      </c>
      <c r="E19" t="s">
        <v>226</v>
      </c>
      <c r="F19" t="s">
        <v>22</v>
      </c>
      <c r="G19" t="s">
        <v>23</v>
      </c>
      <c r="H19">
        <v>382</v>
      </c>
      <c r="I19" t="s">
        <v>24</v>
      </c>
      <c r="J19">
        <v>2000</v>
      </c>
      <c r="K19">
        <v>6</v>
      </c>
      <c r="L19">
        <v>1</v>
      </c>
      <c r="M19" t="s">
        <v>30</v>
      </c>
      <c r="N19">
        <v>21</v>
      </c>
      <c r="O19" t="s">
        <v>30</v>
      </c>
      <c r="P19" t="s">
        <v>25</v>
      </c>
      <c r="Q19">
        <v>40</v>
      </c>
      <c r="R19">
        <f>2*300</f>
        <v>600</v>
      </c>
      <c r="S19" t="s">
        <v>31</v>
      </c>
      <c r="T19">
        <v>6000</v>
      </c>
    </row>
    <row r="20" spans="1:20" x14ac:dyDescent="0.35">
      <c r="A20" t="s">
        <v>49</v>
      </c>
      <c r="B20">
        <v>23</v>
      </c>
      <c r="C20" t="s">
        <v>225</v>
      </c>
      <c r="D20">
        <v>138</v>
      </c>
      <c r="E20" t="s">
        <v>226</v>
      </c>
      <c r="F20" t="s">
        <v>22</v>
      </c>
      <c r="G20" t="s">
        <v>23</v>
      </c>
      <c r="H20">
        <v>700</v>
      </c>
      <c r="I20" t="s">
        <v>24</v>
      </c>
      <c r="J20">
        <v>6000</v>
      </c>
      <c r="K20">
        <v>6</v>
      </c>
      <c r="L20">
        <v>2</v>
      </c>
      <c r="M20" t="s">
        <v>25</v>
      </c>
      <c r="N20" t="s">
        <v>26</v>
      </c>
      <c r="O20" t="s">
        <v>30</v>
      </c>
      <c r="P20" t="s">
        <v>25</v>
      </c>
      <c r="Q20">
        <v>40</v>
      </c>
      <c r="R20">
        <v>500</v>
      </c>
      <c r="S20" t="s">
        <v>31</v>
      </c>
      <c r="T20">
        <v>6000</v>
      </c>
    </row>
    <row r="21" spans="1:20" x14ac:dyDescent="0.35">
      <c r="A21" t="s">
        <v>50</v>
      </c>
      <c r="B21">
        <v>24</v>
      </c>
      <c r="C21" t="s">
        <v>225</v>
      </c>
      <c r="D21">
        <v>138</v>
      </c>
      <c r="E21" t="s">
        <v>226</v>
      </c>
      <c r="F21" t="s">
        <v>22</v>
      </c>
      <c r="G21" t="s">
        <v>23</v>
      </c>
      <c r="H21">
        <v>790</v>
      </c>
      <c r="I21" t="s">
        <v>24</v>
      </c>
      <c r="J21">
        <v>2000</v>
      </c>
      <c r="K21">
        <v>6</v>
      </c>
      <c r="L21">
        <v>1</v>
      </c>
      <c r="M21" t="s">
        <v>30</v>
      </c>
      <c r="N21">
        <v>18</v>
      </c>
      <c r="O21" t="s">
        <v>30</v>
      </c>
      <c r="P21" t="s">
        <v>30</v>
      </c>
      <c r="Q21">
        <v>50</v>
      </c>
      <c r="R21">
        <v>512</v>
      </c>
      <c r="S21" t="s">
        <v>31</v>
      </c>
      <c r="T21">
        <v>4000</v>
      </c>
    </row>
    <row r="22" spans="1:20" x14ac:dyDescent="0.35">
      <c r="A22" t="s">
        <v>51</v>
      </c>
      <c r="B22">
        <v>25</v>
      </c>
      <c r="C22" t="s">
        <v>225</v>
      </c>
      <c r="D22">
        <v>138</v>
      </c>
      <c r="E22" t="s">
        <v>226</v>
      </c>
      <c r="F22" t="s">
        <v>22</v>
      </c>
      <c r="G22" t="s">
        <v>23</v>
      </c>
      <c r="H22">
        <v>600</v>
      </c>
      <c r="I22" t="s">
        <v>24</v>
      </c>
      <c r="J22">
        <v>4000</v>
      </c>
      <c r="K22">
        <v>6</v>
      </c>
      <c r="L22">
        <v>1</v>
      </c>
      <c r="M22" t="s">
        <v>30</v>
      </c>
      <c r="N22">
        <v>18</v>
      </c>
      <c r="O22" t="s">
        <v>30</v>
      </c>
      <c r="P22" t="s">
        <v>30</v>
      </c>
      <c r="Q22">
        <v>50</v>
      </c>
      <c r="R22">
        <v>600</v>
      </c>
      <c r="S22" t="s">
        <v>25</v>
      </c>
      <c r="T22">
        <v>6000</v>
      </c>
    </row>
    <row r="23" spans="1:20" x14ac:dyDescent="0.35">
      <c r="A23" t="s">
        <v>52</v>
      </c>
      <c r="B23">
        <v>26</v>
      </c>
      <c r="C23" t="s">
        <v>225</v>
      </c>
      <c r="D23">
        <v>138</v>
      </c>
      <c r="E23" t="s">
        <v>226</v>
      </c>
      <c r="F23" t="s">
        <v>22</v>
      </c>
      <c r="G23" t="s">
        <v>23</v>
      </c>
      <c r="H23">
        <v>367.7</v>
      </c>
      <c r="I23" t="s">
        <v>24</v>
      </c>
      <c r="J23">
        <v>4000</v>
      </c>
      <c r="K23">
        <v>6</v>
      </c>
      <c r="L23">
        <v>1</v>
      </c>
      <c r="M23" t="s">
        <v>30</v>
      </c>
      <c r="N23" t="s">
        <v>26</v>
      </c>
      <c r="O23" t="s">
        <v>30</v>
      </c>
      <c r="P23" t="s">
        <v>30</v>
      </c>
      <c r="Q23">
        <v>100</v>
      </c>
      <c r="R23">
        <f>(2/3)*308.25</f>
        <v>205.5</v>
      </c>
      <c r="S23" t="s">
        <v>27</v>
      </c>
      <c r="T23">
        <v>4000</v>
      </c>
    </row>
    <row r="24" spans="1:20" x14ac:dyDescent="0.35">
      <c r="A24" t="s">
        <v>53</v>
      </c>
      <c r="B24">
        <v>27</v>
      </c>
      <c r="C24" t="s">
        <v>225</v>
      </c>
      <c r="D24">
        <v>138</v>
      </c>
      <c r="E24" t="s">
        <v>226</v>
      </c>
      <c r="F24" t="s">
        <v>22</v>
      </c>
      <c r="G24" t="s">
        <v>23</v>
      </c>
      <c r="H24">
        <v>425.25</v>
      </c>
      <c r="I24" t="s">
        <v>24</v>
      </c>
      <c r="J24">
        <v>2000</v>
      </c>
      <c r="K24">
        <v>6</v>
      </c>
      <c r="L24">
        <v>1</v>
      </c>
      <c r="M24" t="s">
        <v>30</v>
      </c>
      <c r="N24" t="s">
        <v>26</v>
      </c>
      <c r="O24" t="s">
        <v>30</v>
      </c>
      <c r="P24" t="s">
        <v>25</v>
      </c>
      <c r="Q24">
        <v>50</v>
      </c>
      <c r="R24">
        <f>2*192</f>
        <v>384</v>
      </c>
      <c r="S24" t="s">
        <v>27</v>
      </c>
      <c r="T24">
        <v>4000</v>
      </c>
    </row>
    <row r="25" spans="1:20" x14ac:dyDescent="0.35">
      <c r="A25" t="s">
        <v>54</v>
      </c>
      <c r="B25">
        <v>28</v>
      </c>
      <c r="C25" t="s">
        <v>225</v>
      </c>
      <c r="D25">
        <v>138</v>
      </c>
      <c r="E25" t="s">
        <v>226</v>
      </c>
      <c r="F25" t="s">
        <v>22</v>
      </c>
      <c r="G25" t="s">
        <v>23</v>
      </c>
      <c r="H25">
        <v>550</v>
      </c>
      <c r="I25" t="s">
        <v>24</v>
      </c>
      <c r="J25">
        <v>2000</v>
      </c>
      <c r="K25">
        <v>6</v>
      </c>
      <c r="L25">
        <v>1</v>
      </c>
      <c r="M25" t="s">
        <v>30</v>
      </c>
      <c r="N25">
        <v>21</v>
      </c>
      <c r="O25" t="s">
        <v>30</v>
      </c>
      <c r="P25" t="s">
        <v>25</v>
      </c>
      <c r="Q25">
        <v>40</v>
      </c>
      <c r="R25">
        <f>2*300</f>
        <v>600</v>
      </c>
      <c r="S25" t="s">
        <v>27</v>
      </c>
      <c r="T25">
        <v>6000</v>
      </c>
    </row>
    <row r="26" spans="1:20" x14ac:dyDescent="0.35">
      <c r="A26" t="s">
        <v>55</v>
      </c>
      <c r="B26">
        <v>29</v>
      </c>
      <c r="C26" t="s">
        <v>225</v>
      </c>
      <c r="D26">
        <v>138</v>
      </c>
      <c r="E26" t="s">
        <v>226</v>
      </c>
      <c r="F26" t="s">
        <v>22</v>
      </c>
      <c r="G26" t="s">
        <v>23</v>
      </c>
      <c r="H26">
        <v>75</v>
      </c>
      <c r="I26" t="s">
        <v>24</v>
      </c>
      <c r="J26">
        <v>2000</v>
      </c>
      <c r="K26">
        <v>6</v>
      </c>
      <c r="L26">
        <v>1</v>
      </c>
      <c r="M26" t="s">
        <v>30</v>
      </c>
      <c r="N26" t="s">
        <v>26</v>
      </c>
      <c r="O26" t="s">
        <v>30</v>
      </c>
      <c r="P26" t="s">
        <v>25</v>
      </c>
      <c r="Q26">
        <v>50</v>
      </c>
      <c r="R26">
        <f>2*100</f>
        <v>200</v>
      </c>
      <c r="S26" t="s">
        <v>27</v>
      </c>
      <c r="T26">
        <v>6000</v>
      </c>
    </row>
    <row r="27" spans="1:20" x14ac:dyDescent="0.35">
      <c r="A27" t="s">
        <v>38</v>
      </c>
      <c r="B27">
        <v>11</v>
      </c>
      <c r="C27" t="s">
        <v>225</v>
      </c>
      <c r="D27">
        <v>138</v>
      </c>
      <c r="E27" t="s">
        <v>226</v>
      </c>
      <c r="F27" t="s">
        <v>22</v>
      </c>
      <c r="G27" t="s">
        <v>23</v>
      </c>
      <c r="H27">
        <v>855</v>
      </c>
      <c r="I27" t="s">
        <v>24</v>
      </c>
      <c r="J27">
        <v>2000</v>
      </c>
      <c r="K27">
        <v>6</v>
      </c>
      <c r="L27">
        <v>1</v>
      </c>
      <c r="M27" t="s">
        <v>25</v>
      </c>
      <c r="N27">
        <v>18</v>
      </c>
      <c r="O27" t="s">
        <v>25</v>
      </c>
      <c r="P27" t="s">
        <v>25</v>
      </c>
      <c r="Q27">
        <v>50</v>
      </c>
      <c r="R27">
        <f>2*550</f>
        <v>1100</v>
      </c>
      <c r="S27" t="s">
        <v>27</v>
      </c>
      <c r="T27">
        <v>6000</v>
      </c>
    </row>
    <row r="28" spans="1:20" x14ac:dyDescent="0.35">
      <c r="A28" t="s">
        <v>56</v>
      </c>
      <c r="B28">
        <v>30</v>
      </c>
      <c r="C28" t="s">
        <v>225</v>
      </c>
      <c r="D28">
        <v>138</v>
      </c>
      <c r="E28" t="s">
        <v>226</v>
      </c>
      <c r="F28" t="s">
        <v>22</v>
      </c>
      <c r="G28" t="s">
        <v>23</v>
      </c>
      <c r="H28">
        <v>375</v>
      </c>
      <c r="I28" t="s">
        <v>24</v>
      </c>
      <c r="J28">
        <v>4000</v>
      </c>
      <c r="K28">
        <v>6</v>
      </c>
      <c r="L28">
        <v>1</v>
      </c>
      <c r="M28" t="s">
        <v>30</v>
      </c>
      <c r="N28" t="s">
        <v>26</v>
      </c>
      <c r="O28" t="s">
        <v>30</v>
      </c>
      <c r="P28" t="s">
        <v>30</v>
      </c>
      <c r="Q28">
        <v>0</v>
      </c>
      <c r="R28">
        <v>500</v>
      </c>
      <c r="S28" t="s">
        <v>27</v>
      </c>
      <c r="T28">
        <v>6000</v>
      </c>
    </row>
    <row r="29" spans="1:20" x14ac:dyDescent="0.35">
      <c r="A29" t="s">
        <v>57</v>
      </c>
      <c r="B29">
        <v>31</v>
      </c>
      <c r="C29" t="s">
        <v>225</v>
      </c>
      <c r="D29">
        <v>138</v>
      </c>
      <c r="E29" t="s">
        <v>226</v>
      </c>
      <c r="F29" t="s">
        <v>22</v>
      </c>
      <c r="G29" t="s">
        <v>23</v>
      </c>
      <c r="H29">
        <v>345.25</v>
      </c>
      <c r="I29" t="s">
        <v>24</v>
      </c>
      <c r="J29">
        <v>2000</v>
      </c>
      <c r="K29">
        <v>6</v>
      </c>
      <c r="L29">
        <v>1</v>
      </c>
      <c r="M29" t="s">
        <v>30</v>
      </c>
      <c r="N29">
        <v>19</v>
      </c>
      <c r="O29" t="s">
        <v>30</v>
      </c>
      <c r="P29" t="s">
        <v>30</v>
      </c>
      <c r="Q29">
        <v>50</v>
      </c>
      <c r="R29">
        <v>121</v>
      </c>
      <c r="S29" t="s">
        <v>27</v>
      </c>
      <c r="T29">
        <v>6000</v>
      </c>
    </row>
    <row r="30" spans="1:20" x14ac:dyDescent="0.35">
      <c r="A30" t="s">
        <v>58</v>
      </c>
      <c r="B30">
        <v>32</v>
      </c>
      <c r="C30" t="s">
        <v>225</v>
      </c>
      <c r="D30">
        <v>138</v>
      </c>
      <c r="E30" t="s">
        <v>226</v>
      </c>
      <c r="F30" t="s">
        <v>22</v>
      </c>
      <c r="G30" t="s">
        <v>23</v>
      </c>
      <c r="H30">
        <v>1425</v>
      </c>
      <c r="I30" t="s">
        <v>24</v>
      </c>
      <c r="J30">
        <v>4000</v>
      </c>
      <c r="K30">
        <v>6</v>
      </c>
      <c r="L30">
        <v>1</v>
      </c>
      <c r="M30" t="s">
        <v>30</v>
      </c>
      <c r="N30" t="s">
        <v>26</v>
      </c>
      <c r="O30" t="s">
        <v>25</v>
      </c>
      <c r="P30" t="s">
        <v>25</v>
      </c>
      <c r="Q30">
        <v>40</v>
      </c>
      <c r="R30">
        <v>750</v>
      </c>
      <c r="S30" t="s">
        <v>27</v>
      </c>
      <c r="T30">
        <v>4000</v>
      </c>
    </row>
    <row r="31" spans="1:20" x14ac:dyDescent="0.35">
      <c r="A31" t="s">
        <v>59</v>
      </c>
      <c r="B31">
        <v>33</v>
      </c>
      <c r="C31" t="s">
        <v>225</v>
      </c>
      <c r="D31">
        <v>138</v>
      </c>
      <c r="E31" t="s">
        <v>226</v>
      </c>
      <c r="F31" t="s">
        <v>22</v>
      </c>
      <c r="G31" t="s">
        <v>23</v>
      </c>
      <c r="H31">
        <v>320</v>
      </c>
      <c r="I31" t="s">
        <v>24</v>
      </c>
      <c r="J31">
        <v>4000</v>
      </c>
      <c r="K31">
        <v>6</v>
      </c>
      <c r="L31">
        <v>1</v>
      </c>
      <c r="M31" t="s">
        <v>30</v>
      </c>
      <c r="N31">
        <v>21</v>
      </c>
      <c r="O31" t="s">
        <v>30</v>
      </c>
      <c r="P31" t="s">
        <v>30</v>
      </c>
      <c r="Q31">
        <v>100</v>
      </c>
      <c r="R31">
        <v>370</v>
      </c>
      <c r="S31" t="s">
        <v>27</v>
      </c>
      <c r="T31">
        <v>4000</v>
      </c>
    </row>
    <row r="32" spans="1:20" x14ac:dyDescent="0.35">
      <c r="A32" t="s">
        <v>60</v>
      </c>
      <c r="B32">
        <v>34</v>
      </c>
      <c r="C32" t="s">
        <v>225</v>
      </c>
      <c r="D32">
        <v>138</v>
      </c>
      <c r="E32" t="s">
        <v>226</v>
      </c>
      <c r="F32" t="s">
        <v>22</v>
      </c>
      <c r="G32" t="s">
        <v>23</v>
      </c>
      <c r="H32">
        <v>840</v>
      </c>
      <c r="I32" t="s">
        <v>24</v>
      </c>
      <c r="J32">
        <v>6000</v>
      </c>
      <c r="K32">
        <v>6</v>
      </c>
      <c r="L32">
        <v>1</v>
      </c>
      <c r="M32" t="s">
        <v>30</v>
      </c>
      <c r="N32">
        <v>21</v>
      </c>
      <c r="O32" t="s">
        <v>30</v>
      </c>
      <c r="P32" t="s">
        <v>30</v>
      </c>
      <c r="Q32">
        <v>100</v>
      </c>
      <c r="R32">
        <v>580</v>
      </c>
      <c r="S32" t="s">
        <v>27</v>
      </c>
      <c r="T32">
        <v>6000</v>
      </c>
    </row>
    <row r="33" spans="1:20" x14ac:dyDescent="0.35">
      <c r="A33" t="s">
        <v>61</v>
      </c>
      <c r="B33">
        <v>35</v>
      </c>
      <c r="C33" t="s">
        <v>225</v>
      </c>
      <c r="D33">
        <v>138</v>
      </c>
      <c r="E33" t="s">
        <v>226</v>
      </c>
      <c r="F33" t="s">
        <v>22</v>
      </c>
      <c r="G33" t="s">
        <v>23</v>
      </c>
      <c r="H33">
        <v>400</v>
      </c>
      <c r="I33" t="s">
        <v>24</v>
      </c>
      <c r="J33">
        <v>4000</v>
      </c>
      <c r="K33">
        <v>6</v>
      </c>
      <c r="L33">
        <v>1</v>
      </c>
      <c r="M33" t="s">
        <v>30</v>
      </c>
      <c r="N33" t="s">
        <v>26</v>
      </c>
      <c r="O33" t="s">
        <v>30</v>
      </c>
      <c r="P33" t="s">
        <v>25</v>
      </c>
      <c r="Q33">
        <v>50</v>
      </c>
      <c r="R33">
        <v>400</v>
      </c>
      <c r="S33" t="s">
        <v>27</v>
      </c>
      <c r="T33">
        <v>4000</v>
      </c>
    </row>
    <row r="34" spans="1:20" x14ac:dyDescent="0.35">
      <c r="A34" t="s">
        <v>62</v>
      </c>
      <c r="B34">
        <v>36</v>
      </c>
      <c r="C34" t="s">
        <v>225</v>
      </c>
      <c r="D34">
        <v>138</v>
      </c>
      <c r="E34" t="s">
        <v>226</v>
      </c>
      <c r="F34" t="s">
        <v>22</v>
      </c>
      <c r="G34" t="s">
        <v>23</v>
      </c>
      <c r="H34">
        <v>735</v>
      </c>
      <c r="I34" t="s">
        <v>24</v>
      </c>
      <c r="J34">
        <v>2000</v>
      </c>
      <c r="K34">
        <v>6</v>
      </c>
      <c r="L34">
        <v>1</v>
      </c>
      <c r="M34" t="s">
        <v>30</v>
      </c>
      <c r="N34">
        <v>21</v>
      </c>
      <c r="O34" t="s">
        <v>30</v>
      </c>
      <c r="P34" t="s">
        <v>25</v>
      </c>
      <c r="Q34">
        <v>0</v>
      </c>
      <c r="R34">
        <v>600</v>
      </c>
      <c r="S34" t="s">
        <v>27</v>
      </c>
      <c r="T34">
        <v>6000</v>
      </c>
    </row>
    <row r="35" spans="1:20" x14ac:dyDescent="0.35">
      <c r="A35" t="s">
        <v>63</v>
      </c>
      <c r="B35">
        <v>37</v>
      </c>
      <c r="C35" t="s">
        <v>225</v>
      </c>
      <c r="D35">
        <v>138</v>
      </c>
      <c r="E35" t="s">
        <v>226</v>
      </c>
      <c r="F35" t="s">
        <v>22</v>
      </c>
      <c r="G35" t="s">
        <v>23</v>
      </c>
      <c r="H35">
        <v>440</v>
      </c>
      <c r="I35" t="s">
        <v>24</v>
      </c>
      <c r="J35">
        <v>2000</v>
      </c>
      <c r="K35">
        <v>6</v>
      </c>
      <c r="L35">
        <v>1</v>
      </c>
      <c r="M35" t="s">
        <v>30</v>
      </c>
      <c r="N35" t="s">
        <v>26</v>
      </c>
      <c r="O35" t="s">
        <v>30</v>
      </c>
      <c r="P35" t="s">
        <v>30</v>
      </c>
      <c r="Q35">
        <v>40</v>
      </c>
      <c r="R35">
        <f>2*250</f>
        <v>500</v>
      </c>
      <c r="S35" t="s">
        <v>27</v>
      </c>
      <c r="T35">
        <v>6000</v>
      </c>
    </row>
    <row r="36" spans="1:20" x14ac:dyDescent="0.35">
      <c r="A36" t="s">
        <v>64</v>
      </c>
      <c r="B36">
        <v>38</v>
      </c>
      <c r="C36" t="s">
        <v>225</v>
      </c>
      <c r="D36">
        <v>138</v>
      </c>
      <c r="E36" t="s">
        <v>226</v>
      </c>
      <c r="F36" t="s">
        <v>22</v>
      </c>
      <c r="G36" t="s">
        <v>23</v>
      </c>
      <c r="H36">
        <v>241.25</v>
      </c>
      <c r="I36" t="s">
        <v>24</v>
      </c>
      <c r="J36">
        <v>2000</v>
      </c>
      <c r="K36">
        <v>6</v>
      </c>
      <c r="L36">
        <v>1</v>
      </c>
      <c r="M36" t="s">
        <v>30</v>
      </c>
      <c r="N36" t="s">
        <v>26</v>
      </c>
      <c r="O36" t="s">
        <v>30</v>
      </c>
      <c r="P36" t="s">
        <v>30</v>
      </c>
      <c r="Q36">
        <v>40</v>
      </c>
      <c r="R36">
        <f>2*205</f>
        <v>410</v>
      </c>
      <c r="S36" t="s">
        <v>27</v>
      </c>
      <c r="T36">
        <v>5000</v>
      </c>
    </row>
    <row r="37" spans="1:20" x14ac:dyDescent="0.35">
      <c r="A37" t="s">
        <v>65</v>
      </c>
      <c r="B37">
        <v>39</v>
      </c>
      <c r="C37" t="s">
        <v>225</v>
      </c>
      <c r="D37">
        <v>138</v>
      </c>
      <c r="E37" t="s">
        <v>226</v>
      </c>
      <c r="F37" t="s">
        <v>22</v>
      </c>
      <c r="G37" t="s">
        <v>23</v>
      </c>
      <c r="H37">
        <v>308.5</v>
      </c>
      <c r="I37" t="s">
        <v>24</v>
      </c>
      <c r="J37">
        <v>2000</v>
      </c>
      <c r="K37">
        <v>6</v>
      </c>
      <c r="L37">
        <v>1</v>
      </c>
      <c r="M37" t="s">
        <v>30</v>
      </c>
      <c r="N37">
        <v>18</v>
      </c>
      <c r="O37" t="s">
        <v>30</v>
      </c>
      <c r="P37" t="s">
        <v>30</v>
      </c>
      <c r="Q37">
        <v>100</v>
      </c>
      <c r="R37">
        <v>305</v>
      </c>
      <c r="S37" t="s">
        <v>27</v>
      </c>
      <c r="T37">
        <v>4000</v>
      </c>
    </row>
    <row r="38" spans="1:20" x14ac:dyDescent="0.35">
      <c r="A38" t="s">
        <v>66</v>
      </c>
      <c r="B38">
        <v>40</v>
      </c>
      <c r="C38" t="s">
        <v>225</v>
      </c>
      <c r="D38">
        <v>138</v>
      </c>
      <c r="E38" t="s">
        <v>226</v>
      </c>
      <c r="F38" t="s">
        <v>22</v>
      </c>
      <c r="G38" t="s">
        <v>23</v>
      </c>
      <c r="H38">
        <v>500</v>
      </c>
      <c r="I38" t="s">
        <v>24</v>
      </c>
      <c r="J38">
        <v>2000</v>
      </c>
      <c r="K38">
        <v>6</v>
      </c>
      <c r="L38">
        <v>2</v>
      </c>
      <c r="M38" t="s">
        <v>30</v>
      </c>
      <c r="N38" t="s">
        <v>26</v>
      </c>
      <c r="O38" t="s">
        <v>25</v>
      </c>
      <c r="P38" t="s">
        <v>25</v>
      </c>
      <c r="Q38">
        <v>120</v>
      </c>
      <c r="R38">
        <f>2*200</f>
        <v>400</v>
      </c>
      <c r="S38" t="s">
        <v>27</v>
      </c>
      <c r="T38">
        <v>4000</v>
      </c>
    </row>
    <row r="39" spans="1:20" x14ac:dyDescent="0.35">
      <c r="A39" t="s">
        <v>67</v>
      </c>
      <c r="B39">
        <v>41</v>
      </c>
      <c r="C39" t="s">
        <v>225</v>
      </c>
      <c r="D39">
        <v>138</v>
      </c>
      <c r="E39" t="s">
        <v>226</v>
      </c>
      <c r="F39" t="s">
        <v>22</v>
      </c>
      <c r="G39" t="s">
        <v>23</v>
      </c>
      <c r="H39">
        <v>999</v>
      </c>
      <c r="I39" t="s">
        <v>24</v>
      </c>
      <c r="J39">
        <v>2000</v>
      </c>
      <c r="K39">
        <v>6</v>
      </c>
      <c r="L39">
        <v>1</v>
      </c>
      <c r="M39" t="s">
        <v>30</v>
      </c>
      <c r="N39" t="s">
        <v>26</v>
      </c>
      <c r="O39" t="s">
        <v>30</v>
      </c>
      <c r="P39" t="s">
        <v>30</v>
      </c>
      <c r="Q39">
        <v>60</v>
      </c>
      <c r="R39">
        <v>560</v>
      </c>
      <c r="S39" t="s">
        <v>27</v>
      </c>
      <c r="T39">
        <v>2000</v>
      </c>
    </row>
    <row r="40" spans="1:20" x14ac:dyDescent="0.35">
      <c r="A40" t="s">
        <v>68</v>
      </c>
      <c r="B40">
        <v>42</v>
      </c>
      <c r="C40" t="s">
        <v>225</v>
      </c>
      <c r="D40">
        <v>138</v>
      </c>
      <c r="E40" t="s">
        <v>226</v>
      </c>
      <c r="F40" t="s">
        <v>22</v>
      </c>
      <c r="G40" t="s">
        <v>23</v>
      </c>
      <c r="H40">
        <v>35</v>
      </c>
      <c r="I40" t="s">
        <v>24</v>
      </c>
      <c r="J40">
        <v>2000</v>
      </c>
      <c r="K40">
        <v>6</v>
      </c>
      <c r="L40">
        <v>1</v>
      </c>
      <c r="M40" t="s">
        <v>30</v>
      </c>
      <c r="N40">
        <v>18</v>
      </c>
      <c r="O40" t="s">
        <v>30</v>
      </c>
      <c r="P40" t="s">
        <v>30</v>
      </c>
      <c r="Q40">
        <v>100</v>
      </c>
      <c r="R40">
        <v>360</v>
      </c>
      <c r="S40" t="s">
        <v>27</v>
      </c>
      <c r="T40">
        <v>2000</v>
      </c>
    </row>
    <row r="41" spans="1:20" x14ac:dyDescent="0.35">
      <c r="A41" t="s">
        <v>69</v>
      </c>
      <c r="B41">
        <v>44</v>
      </c>
      <c r="C41" t="s">
        <v>225</v>
      </c>
      <c r="D41">
        <v>138</v>
      </c>
      <c r="E41" t="s">
        <v>226</v>
      </c>
      <c r="F41" t="s">
        <v>22</v>
      </c>
      <c r="G41" t="s">
        <v>23</v>
      </c>
      <c r="H41">
        <v>1090</v>
      </c>
      <c r="I41" t="s">
        <v>24</v>
      </c>
      <c r="J41">
        <v>4000</v>
      </c>
      <c r="K41">
        <v>6</v>
      </c>
      <c r="L41">
        <v>1</v>
      </c>
      <c r="M41" t="s">
        <v>30</v>
      </c>
      <c r="N41" t="s">
        <v>26</v>
      </c>
      <c r="O41" t="s">
        <v>30</v>
      </c>
      <c r="P41" t="s">
        <v>25</v>
      </c>
      <c r="Q41">
        <v>40</v>
      </c>
      <c r="R41">
        <v>1090</v>
      </c>
      <c r="S41" t="s">
        <v>27</v>
      </c>
      <c r="T41">
        <v>4000</v>
      </c>
    </row>
    <row r="42" spans="1:20" x14ac:dyDescent="0.35">
      <c r="A42" t="s">
        <v>70</v>
      </c>
      <c r="B42">
        <v>45</v>
      </c>
      <c r="C42" t="s">
        <v>225</v>
      </c>
      <c r="D42">
        <v>138</v>
      </c>
      <c r="E42" t="s">
        <v>226</v>
      </c>
      <c r="F42" t="s">
        <v>22</v>
      </c>
      <c r="G42" t="s">
        <v>23</v>
      </c>
      <c r="H42">
        <v>580</v>
      </c>
      <c r="I42" t="s">
        <v>24</v>
      </c>
      <c r="J42">
        <v>2000</v>
      </c>
      <c r="K42">
        <v>6</v>
      </c>
      <c r="L42">
        <v>1</v>
      </c>
      <c r="M42" t="s">
        <v>30</v>
      </c>
      <c r="N42">
        <v>21</v>
      </c>
      <c r="O42" t="s">
        <v>30</v>
      </c>
      <c r="P42" t="s">
        <v>25</v>
      </c>
      <c r="Q42">
        <v>100</v>
      </c>
      <c r="R42">
        <v>155</v>
      </c>
      <c r="S42" t="s">
        <v>27</v>
      </c>
      <c r="T42">
        <v>6000</v>
      </c>
    </row>
    <row r="43" spans="1:20" x14ac:dyDescent="0.35">
      <c r="A43" t="s">
        <v>71</v>
      </c>
      <c r="B43">
        <v>46</v>
      </c>
      <c r="C43" t="s">
        <v>225</v>
      </c>
      <c r="D43">
        <v>138</v>
      </c>
      <c r="E43" t="s">
        <v>226</v>
      </c>
      <c r="F43" t="s">
        <v>22</v>
      </c>
      <c r="G43" t="s">
        <v>23</v>
      </c>
      <c r="H43">
        <v>400</v>
      </c>
      <c r="I43" t="s">
        <v>24</v>
      </c>
      <c r="J43">
        <v>4000</v>
      </c>
      <c r="K43">
        <v>6</v>
      </c>
      <c r="L43">
        <v>1</v>
      </c>
      <c r="M43" t="s">
        <v>30</v>
      </c>
      <c r="N43">
        <v>18</v>
      </c>
      <c r="O43" t="s">
        <v>30</v>
      </c>
      <c r="P43" t="s">
        <v>25</v>
      </c>
      <c r="Q43">
        <v>0</v>
      </c>
      <c r="R43">
        <v>400</v>
      </c>
      <c r="S43" t="s">
        <v>31</v>
      </c>
      <c r="T43">
        <v>4000</v>
      </c>
    </row>
    <row r="44" spans="1:20" x14ac:dyDescent="0.35">
      <c r="A44" t="s">
        <v>72</v>
      </c>
      <c r="B44">
        <v>47</v>
      </c>
      <c r="C44" t="s">
        <v>225</v>
      </c>
      <c r="D44">
        <v>138</v>
      </c>
      <c r="E44" t="s">
        <v>226</v>
      </c>
      <c r="F44" t="s">
        <v>22</v>
      </c>
      <c r="G44" t="s">
        <v>23</v>
      </c>
      <c r="H44">
        <v>505</v>
      </c>
      <c r="I44" t="s">
        <v>24</v>
      </c>
      <c r="J44">
        <v>2000</v>
      </c>
      <c r="K44">
        <v>6</v>
      </c>
      <c r="L44">
        <v>1</v>
      </c>
      <c r="M44" t="s">
        <v>30</v>
      </c>
      <c r="N44" t="s">
        <v>26</v>
      </c>
      <c r="O44" t="s">
        <v>30</v>
      </c>
      <c r="P44" t="s">
        <v>30</v>
      </c>
      <c r="Q44">
        <v>40</v>
      </c>
      <c r="R44">
        <v>310</v>
      </c>
      <c r="S44" t="s">
        <v>27</v>
      </c>
      <c r="T44">
        <v>6000</v>
      </c>
    </row>
    <row r="45" spans="1:20" x14ac:dyDescent="0.35">
      <c r="A45" t="s">
        <v>73</v>
      </c>
      <c r="B45">
        <v>48</v>
      </c>
      <c r="C45" t="s">
        <v>225</v>
      </c>
      <c r="D45">
        <v>138</v>
      </c>
      <c r="E45" t="s">
        <v>226</v>
      </c>
      <c r="F45" t="s">
        <v>22</v>
      </c>
      <c r="G45" t="s">
        <v>23</v>
      </c>
      <c r="H45">
        <v>817</v>
      </c>
      <c r="I45" t="s">
        <v>24</v>
      </c>
      <c r="J45">
        <v>2000</v>
      </c>
      <c r="K45">
        <v>6</v>
      </c>
      <c r="L45">
        <v>2</v>
      </c>
      <c r="M45" t="s">
        <v>30</v>
      </c>
      <c r="N45">
        <v>21</v>
      </c>
      <c r="O45" t="s">
        <v>30</v>
      </c>
      <c r="P45" t="s">
        <v>30</v>
      </c>
      <c r="Q45">
        <v>48</v>
      </c>
      <c r="R45">
        <v>474.9</v>
      </c>
      <c r="S45" t="s">
        <v>27</v>
      </c>
      <c r="T45">
        <v>4000</v>
      </c>
    </row>
    <row r="46" spans="1:20" x14ac:dyDescent="0.35">
      <c r="A46" t="s">
        <v>74</v>
      </c>
      <c r="B46">
        <v>49</v>
      </c>
      <c r="C46" t="s">
        <v>225</v>
      </c>
      <c r="D46">
        <v>138</v>
      </c>
      <c r="E46" t="s">
        <v>226</v>
      </c>
      <c r="F46" t="s">
        <v>22</v>
      </c>
      <c r="G46" t="s">
        <v>23</v>
      </c>
      <c r="H46">
        <v>200</v>
      </c>
      <c r="I46" t="s">
        <v>24</v>
      </c>
      <c r="J46">
        <v>4000</v>
      </c>
      <c r="K46">
        <v>6</v>
      </c>
      <c r="L46">
        <v>1</v>
      </c>
      <c r="M46" t="s">
        <v>30</v>
      </c>
      <c r="N46" t="s">
        <v>26</v>
      </c>
      <c r="O46" t="s">
        <v>30</v>
      </c>
      <c r="P46" t="s">
        <v>30</v>
      </c>
      <c r="Q46">
        <v>40</v>
      </c>
      <c r="R46">
        <v>193</v>
      </c>
      <c r="S46" t="s">
        <v>27</v>
      </c>
      <c r="T46">
        <v>4000</v>
      </c>
    </row>
    <row r="47" spans="1:20" x14ac:dyDescent="0.35">
      <c r="A47" t="s">
        <v>75</v>
      </c>
      <c r="B47">
        <v>50</v>
      </c>
      <c r="C47" t="s">
        <v>225</v>
      </c>
      <c r="D47">
        <v>138</v>
      </c>
      <c r="E47" t="s">
        <v>226</v>
      </c>
      <c r="F47" t="s">
        <v>22</v>
      </c>
      <c r="G47" t="s">
        <v>23</v>
      </c>
      <c r="H47">
        <v>650</v>
      </c>
      <c r="I47" t="s">
        <v>24</v>
      </c>
      <c r="J47">
        <v>4000</v>
      </c>
      <c r="K47">
        <v>6</v>
      </c>
      <c r="L47">
        <v>1</v>
      </c>
      <c r="M47" t="s">
        <v>30</v>
      </c>
      <c r="N47">
        <v>18</v>
      </c>
      <c r="O47" t="s">
        <v>30</v>
      </c>
      <c r="P47" t="s">
        <v>30</v>
      </c>
      <c r="Q47">
        <v>30</v>
      </c>
      <c r="R47">
        <v>525</v>
      </c>
      <c r="S47" t="s">
        <v>31</v>
      </c>
      <c r="T47">
        <v>6000</v>
      </c>
    </row>
    <row r="48" spans="1:20" x14ac:dyDescent="0.35">
      <c r="A48" t="s">
        <v>76</v>
      </c>
      <c r="B48">
        <v>51</v>
      </c>
      <c r="C48" t="s">
        <v>225</v>
      </c>
      <c r="D48">
        <v>138</v>
      </c>
      <c r="E48" t="s">
        <v>226</v>
      </c>
      <c r="F48" t="s">
        <v>22</v>
      </c>
      <c r="G48" t="s">
        <v>23</v>
      </c>
      <c r="H48">
        <v>302</v>
      </c>
      <c r="I48" t="s">
        <v>24</v>
      </c>
      <c r="J48">
        <v>2000</v>
      </c>
      <c r="K48">
        <v>6</v>
      </c>
      <c r="L48">
        <v>1</v>
      </c>
      <c r="M48" t="s">
        <v>30</v>
      </c>
      <c r="N48">
        <v>18</v>
      </c>
      <c r="O48" t="s">
        <v>30</v>
      </c>
      <c r="P48" t="s">
        <v>25</v>
      </c>
      <c r="Q48">
        <v>60</v>
      </c>
      <c r="R48">
        <v>337</v>
      </c>
      <c r="S48" t="s">
        <v>27</v>
      </c>
      <c r="T48">
        <v>2000</v>
      </c>
    </row>
    <row r="49" spans="1:20" x14ac:dyDescent="0.35">
      <c r="A49" t="s">
        <v>77</v>
      </c>
      <c r="B49">
        <v>53</v>
      </c>
      <c r="C49" t="s">
        <v>225</v>
      </c>
      <c r="D49">
        <v>138</v>
      </c>
      <c r="E49" t="s">
        <v>226</v>
      </c>
      <c r="F49" t="s">
        <v>22</v>
      </c>
      <c r="G49" t="s">
        <v>23</v>
      </c>
      <c r="H49">
        <v>491</v>
      </c>
      <c r="I49" t="s">
        <v>24</v>
      </c>
      <c r="J49">
        <v>4000</v>
      </c>
      <c r="K49">
        <v>6</v>
      </c>
      <c r="L49">
        <v>1</v>
      </c>
      <c r="M49" t="s">
        <v>30</v>
      </c>
      <c r="N49" t="s">
        <v>26</v>
      </c>
      <c r="O49" t="s">
        <v>30</v>
      </c>
      <c r="P49" t="s">
        <v>25</v>
      </c>
      <c r="Q49">
        <v>100</v>
      </c>
      <c r="R49">
        <v>956</v>
      </c>
      <c r="S49" t="s">
        <v>31</v>
      </c>
      <c r="T49">
        <v>4000</v>
      </c>
    </row>
    <row r="50" spans="1:20" x14ac:dyDescent="0.35">
      <c r="A50" t="s">
        <v>79</v>
      </c>
      <c r="B50">
        <v>54</v>
      </c>
      <c r="C50" t="s">
        <v>225</v>
      </c>
      <c r="D50">
        <v>138</v>
      </c>
      <c r="E50" t="s">
        <v>226</v>
      </c>
      <c r="F50" t="s">
        <v>22</v>
      </c>
      <c r="G50" t="s">
        <v>23</v>
      </c>
      <c r="H50">
        <v>400</v>
      </c>
      <c r="I50" t="s">
        <v>24</v>
      </c>
      <c r="J50">
        <v>2000</v>
      </c>
      <c r="K50">
        <v>6</v>
      </c>
      <c r="L50">
        <v>1</v>
      </c>
      <c r="M50" t="s">
        <v>30</v>
      </c>
      <c r="N50" t="s">
        <v>26</v>
      </c>
      <c r="O50" t="s">
        <v>30</v>
      </c>
      <c r="P50" t="s">
        <v>30</v>
      </c>
      <c r="Q50">
        <v>50</v>
      </c>
      <c r="R50">
        <v>400</v>
      </c>
      <c r="S50" t="s">
        <v>27</v>
      </c>
      <c r="T50">
        <v>4000</v>
      </c>
    </row>
    <row r="51" spans="1:20" x14ac:dyDescent="0.35">
      <c r="A51" t="s">
        <v>80</v>
      </c>
      <c r="B51">
        <v>55</v>
      </c>
      <c r="C51" t="s">
        <v>225</v>
      </c>
      <c r="D51">
        <v>138</v>
      </c>
      <c r="E51" t="s">
        <v>226</v>
      </c>
      <c r="F51" t="s">
        <v>22</v>
      </c>
      <c r="G51" t="s">
        <v>23</v>
      </c>
      <c r="H51">
        <v>75</v>
      </c>
      <c r="I51" t="s">
        <v>24</v>
      </c>
      <c r="J51">
        <v>4000</v>
      </c>
      <c r="K51">
        <v>6</v>
      </c>
      <c r="L51">
        <v>1</v>
      </c>
      <c r="M51" t="s">
        <v>30</v>
      </c>
      <c r="N51" t="s">
        <v>26</v>
      </c>
      <c r="O51" t="s">
        <v>30</v>
      </c>
      <c r="P51" t="s">
        <v>25</v>
      </c>
      <c r="Q51">
        <v>30</v>
      </c>
      <c r="R51">
        <v>60</v>
      </c>
      <c r="S51" t="s">
        <v>31</v>
      </c>
      <c r="T51">
        <v>4000</v>
      </c>
    </row>
    <row r="52" spans="1:20" x14ac:dyDescent="0.35">
      <c r="A52" t="s">
        <v>81</v>
      </c>
      <c r="B52">
        <v>56</v>
      </c>
      <c r="C52" t="s">
        <v>225</v>
      </c>
      <c r="D52">
        <v>138</v>
      </c>
      <c r="E52" t="s">
        <v>226</v>
      </c>
      <c r="F52" t="s">
        <v>22</v>
      </c>
      <c r="G52" t="s">
        <v>23</v>
      </c>
      <c r="H52">
        <v>600</v>
      </c>
      <c r="I52" t="s">
        <v>24</v>
      </c>
      <c r="J52">
        <v>4000</v>
      </c>
      <c r="K52">
        <v>6</v>
      </c>
      <c r="L52">
        <v>1</v>
      </c>
      <c r="M52" t="s">
        <v>25</v>
      </c>
      <c r="N52" t="s">
        <v>26</v>
      </c>
      <c r="O52" t="s">
        <v>25</v>
      </c>
      <c r="P52" t="s">
        <v>25</v>
      </c>
      <c r="Q52">
        <v>40</v>
      </c>
      <c r="R52">
        <f>2*240</f>
        <v>480</v>
      </c>
      <c r="S52" t="s">
        <v>25</v>
      </c>
      <c r="T52">
        <v>4000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0FC43C-1422-47E4-A182-9404953965D6}">
  <dimension ref="A1:S52"/>
  <sheetViews>
    <sheetView workbookViewId="0">
      <selection activeCell="I2" sqref="I2"/>
    </sheetView>
  </sheetViews>
  <sheetFormatPr defaultColWidth="8.81640625" defaultRowHeight="14.5" x14ac:dyDescent="0.35"/>
  <cols>
    <col min="1" max="2" width="15.7265625" customWidth="1"/>
    <col min="3" max="3" width="21.453125" bestFit="1" customWidth="1"/>
    <col min="4" max="5" width="14.7265625" customWidth="1"/>
    <col min="6" max="6" width="21.453125" customWidth="1"/>
    <col min="7" max="7" width="21.26953125" customWidth="1"/>
    <col min="10" max="10" width="12.453125" customWidth="1"/>
    <col min="19" max="19" width="14" customWidth="1"/>
  </cols>
  <sheetData>
    <row r="1" spans="1:19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15</v>
      </c>
      <c r="P1" t="s">
        <v>14</v>
      </c>
      <c r="Q1" t="s">
        <v>16</v>
      </c>
      <c r="R1" t="s">
        <v>17</v>
      </c>
      <c r="S1" t="s">
        <v>18</v>
      </c>
    </row>
    <row r="2" spans="1:19" x14ac:dyDescent="0.35">
      <c r="A2" t="s">
        <v>19</v>
      </c>
      <c r="B2">
        <v>1</v>
      </c>
      <c r="C2" t="s">
        <v>88</v>
      </c>
      <c r="D2">
        <v>103</v>
      </c>
      <c r="E2" t="s">
        <v>83</v>
      </c>
      <c r="F2" t="s">
        <v>84</v>
      </c>
      <c r="G2" t="s">
        <v>23</v>
      </c>
      <c r="H2">
        <v>200</v>
      </c>
      <c r="I2" t="s">
        <v>25</v>
      </c>
      <c r="J2">
        <v>4000</v>
      </c>
      <c r="K2">
        <v>2</v>
      </c>
      <c r="L2">
        <v>1</v>
      </c>
      <c r="M2" t="s">
        <v>25</v>
      </c>
      <c r="N2">
        <v>18</v>
      </c>
      <c r="O2" t="s">
        <v>30</v>
      </c>
      <c r="P2" t="s">
        <v>30</v>
      </c>
      <c r="Q2">
        <v>0</v>
      </c>
      <c r="R2">
        <v>200</v>
      </c>
      <c r="S2" t="s">
        <v>27</v>
      </c>
    </row>
    <row r="3" spans="1:19" x14ac:dyDescent="0.35">
      <c r="A3" t="s">
        <v>28</v>
      </c>
      <c r="B3">
        <v>2</v>
      </c>
      <c r="C3" t="s">
        <v>88</v>
      </c>
      <c r="D3">
        <v>103</v>
      </c>
      <c r="E3" t="s">
        <v>83</v>
      </c>
      <c r="F3" t="s">
        <v>84</v>
      </c>
      <c r="G3" t="s">
        <v>25</v>
      </c>
      <c r="H3" t="s">
        <v>26</v>
      </c>
      <c r="I3" t="s">
        <v>26</v>
      </c>
      <c r="J3" t="s">
        <v>26</v>
      </c>
      <c r="K3" t="s">
        <v>26</v>
      </c>
      <c r="L3" t="s">
        <v>26</v>
      </c>
      <c r="M3" t="s">
        <v>26</v>
      </c>
      <c r="N3" t="s">
        <v>26</v>
      </c>
      <c r="O3" t="s">
        <v>26</v>
      </c>
      <c r="P3" t="s">
        <v>26</v>
      </c>
      <c r="Q3" t="s">
        <v>26</v>
      </c>
      <c r="R3" t="s">
        <v>26</v>
      </c>
      <c r="S3" t="s">
        <v>26</v>
      </c>
    </row>
    <row r="4" spans="1:19" x14ac:dyDescent="0.35">
      <c r="A4" t="s">
        <v>32</v>
      </c>
      <c r="B4">
        <v>4</v>
      </c>
      <c r="C4" t="s">
        <v>88</v>
      </c>
      <c r="D4">
        <v>103</v>
      </c>
      <c r="E4" t="s">
        <v>83</v>
      </c>
      <c r="F4" t="s">
        <v>84</v>
      </c>
      <c r="G4" t="s">
        <v>25</v>
      </c>
      <c r="H4" t="s">
        <v>26</v>
      </c>
      <c r="I4" t="s">
        <v>26</v>
      </c>
      <c r="J4" t="s">
        <v>26</v>
      </c>
      <c r="K4" t="s">
        <v>26</v>
      </c>
      <c r="L4" t="s">
        <v>26</v>
      </c>
      <c r="M4" t="s">
        <v>26</v>
      </c>
      <c r="N4" t="s">
        <v>26</v>
      </c>
      <c r="O4" t="s">
        <v>26</v>
      </c>
      <c r="P4" t="s">
        <v>26</v>
      </c>
      <c r="Q4" t="s">
        <v>26</v>
      </c>
      <c r="R4" t="s">
        <v>26</v>
      </c>
      <c r="S4" t="s">
        <v>26</v>
      </c>
    </row>
    <row r="5" spans="1:19" x14ac:dyDescent="0.35">
      <c r="A5" t="s">
        <v>33</v>
      </c>
      <c r="B5">
        <v>5</v>
      </c>
      <c r="C5" t="s">
        <v>88</v>
      </c>
      <c r="D5">
        <v>103</v>
      </c>
      <c r="E5" t="s">
        <v>83</v>
      </c>
      <c r="F5" t="s">
        <v>84</v>
      </c>
      <c r="G5" t="s">
        <v>25</v>
      </c>
      <c r="H5" t="s">
        <v>26</v>
      </c>
      <c r="I5" t="s">
        <v>26</v>
      </c>
      <c r="J5" t="s">
        <v>26</v>
      </c>
      <c r="K5" t="s">
        <v>26</v>
      </c>
      <c r="L5" t="s">
        <v>26</v>
      </c>
      <c r="M5" t="s">
        <v>26</v>
      </c>
      <c r="N5" t="s">
        <v>26</v>
      </c>
      <c r="O5" t="s">
        <v>26</v>
      </c>
      <c r="P5" t="s">
        <v>26</v>
      </c>
      <c r="Q5" t="s">
        <v>26</v>
      </c>
      <c r="R5" t="s">
        <v>26</v>
      </c>
      <c r="S5" t="s">
        <v>26</v>
      </c>
    </row>
    <row r="6" spans="1:19" x14ac:dyDescent="0.35">
      <c r="A6" t="s">
        <v>34</v>
      </c>
      <c r="B6">
        <v>6</v>
      </c>
      <c r="C6" t="s">
        <v>88</v>
      </c>
      <c r="D6">
        <v>103</v>
      </c>
      <c r="E6" t="s">
        <v>83</v>
      </c>
      <c r="F6" t="s">
        <v>84</v>
      </c>
      <c r="G6" t="s">
        <v>25</v>
      </c>
      <c r="H6" t="s">
        <v>26</v>
      </c>
      <c r="I6" t="s">
        <v>26</v>
      </c>
      <c r="J6" t="s">
        <v>26</v>
      </c>
      <c r="K6" t="s">
        <v>26</v>
      </c>
      <c r="L6" t="s">
        <v>26</v>
      </c>
      <c r="M6" t="s">
        <v>26</v>
      </c>
      <c r="N6" t="s">
        <v>26</v>
      </c>
      <c r="O6" t="s">
        <v>26</v>
      </c>
      <c r="P6" t="s">
        <v>26</v>
      </c>
      <c r="Q6" t="s">
        <v>26</v>
      </c>
      <c r="R6" t="s">
        <v>26</v>
      </c>
      <c r="S6" t="s">
        <v>26</v>
      </c>
    </row>
    <row r="7" spans="1:19" x14ac:dyDescent="0.35">
      <c r="A7" t="s">
        <v>35</v>
      </c>
      <c r="B7">
        <v>8</v>
      </c>
      <c r="C7" t="s">
        <v>88</v>
      </c>
      <c r="D7">
        <v>103</v>
      </c>
      <c r="E7" t="s">
        <v>83</v>
      </c>
      <c r="F7" t="s">
        <v>84</v>
      </c>
      <c r="G7" t="s">
        <v>25</v>
      </c>
      <c r="H7" t="s">
        <v>26</v>
      </c>
      <c r="I7" t="s">
        <v>26</v>
      </c>
      <c r="J7" t="s">
        <v>26</v>
      </c>
      <c r="K7" t="s">
        <v>26</v>
      </c>
      <c r="L7" t="s">
        <v>26</v>
      </c>
      <c r="M7" t="s">
        <v>26</v>
      </c>
      <c r="N7" t="s">
        <v>26</v>
      </c>
      <c r="O7" t="s">
        <v>26</v>
      </c>
      <c r="P7" t="s">
        <v>26</v>
      </c>
      <c r="Q7" t="s">
        <v>26</v>
      </c>
      <c r="R7" t="s">
        <v>26</v>
      </c>
      <c r="S7" t="s">
        <v>26</v>
      </c>
    </row>
    <row r="8" spans="1:19" x14ac:dyDescent="0.35">
      <c r="A8" t="s">
        <v>36</v>
      </c>
      <c r="B8">
        <v>9</v>
      </c>
      <c r="C8" t="s">
        <v>88</v>
      </c>
      <c r="D8">
        <v>103</v>
      </c>
      <c r="E8" t="s">
        <v>83</v>
      </c>
      <c r="F8" t="s">
        <v>84</v>
      </c>
      <c r="G8" t="s">
        <v>25</v>
      </c>
      <c r="H8" t="s">
        <v>26</v>
      </c>
      <c r="I8" t="s">
        <v>26</v>
      </c>
      <c r="J8" t="s">
        <v>26</v>
      </c>
      <c r="K8" t="s">
        <v>26</v>
      </c>
      <c r="L8" t="s">
        <v>26</v>
      </c>
      <c r="M8" t="s">
        <v>26</v>
      </c>
      <c r="N8" t="s">
        <v>26</v>
      </c>
      <c r="O8" t="s">
        <v>26</v>
      </c>
      <c r="P8" t="s">
        <v>26</v>
      </c>
      <c r="Q8" t="s">
        <v>26</v>
      </c>
      <c r="R8" t="s">
        <v>26</v>
      </c>
      <c r="S8" t="s">
        <v>26</v>
      </c>
    </row>
    <row r="9" spans="1:19" x14ac:dyDescent="0.35">
      <c r="A9" t="s">
        <v>37</v>
      </c>
      <c r="B9">
        <v>10</v>
      </c>
      <c r="C9" t="s">
        <v>88</v>
      </c>
      <c r="D9">
        <v>103</v>
      </c>
      <c r="E9" t="s">
        <v>83</v>
      </c>
      <c r="F9" t="s">
        <v>84</v>
      </c>
      <c r="G9" t="s">
        <v>25</v>
      </c>
      <c r="H9" t="s">
        <v>26</v>
      </c>
      <c r="I9" t="s">
        <v>26</v>
      </c>
      <c r="J9" t="s">
        <v>26</v>
      </c>
      <c r="K9" t="s">
        <v>26</v>
      </c>
      <c r="L9" t="s">
        <v>26</v>
      </c>
      <c r="M9" t="s">
        <v>26</v>
      </c>
      <c r="N9" t="s">
        <v>26</v>
      </c>
      <c r="O9" t="s">
        <v>26</v>
      </c>
      <c r="P9" t="s">
        <v>26</v>
      </c>
      <c r="Q9" t="s">
        <v>26</v>
      </c>
      <c r="R9" t="s">
        <v>26</v>
      </c>
      <c r="S9" t="s">
        <v>26</v>
      </c>
    </row>
    <row r="10" spans="1:19" x14ac:dyDescent="0.35">
      <c r="A10" t="s">
        <v>38</v>
      </c>
      <c r="B10">
        <v>11</v>
      </c>
      <c r="C10" t="s">
        <v>88</v>
      </c>
      <c r="D10">
        <v>103</v>
      </c>
      <c r="E10" t="s">
        <v>83</v>
      </c>
      <c r="F10" t="s">
        <v>84</v>
      </c>
      <c r="G10" t="s">
        <v>25</v>
      </c>
      <c r="H10" t="s">
        <v>26</v>
      </c>
      <c r="I10" t="s">
        <v>26</v>
      </c>
      <c r="J10" t="s">
        <v>26</v>
      </c>
      <c r="K10" t="s">
        <v>26</v>
      </c>
      <c r="L10" t="s">
        <v>26</v>
      </c>
      <c r="M10" t="s">
        <v>26</v>
      </c>
      <c r="N10" t="s">
        <v>26</v>
      </c>
      <c r="O10" t="s">
        <v>26</v>
      </c>
      <c r="P10" t="s">
        <v>26</v>
      </c>
      <c r="Q10" t="s">
        <v>26</v>
      </c>
      <c r="R10" t="s">
        <v>26</v>
      </c>
      <c r="S10" t="s">
        <v>26</v>
      </c>
    </row>
    <row r="11" spans="1:19" x14ac:dyDescent="0.35">
      <c r="A11" t="s">
        <v>39</v>
      </c>
      <c r="B11">
        <v>12</v>
      </c>
      <c r="C11" t="s">
        <v>88</v>
      </c>
      <c r="D11">
        <v>103</v>
      </c>
      <c r="E11" t="s">
        <v>83</v>
      </c>
      <c r="F11" t="s">
        <v>84</v>
      </c>
      <c r="G11" t="s">
        <v>23</v>
      </c>
      <c r="H11">
        <v>205</v>
      </c>
      <c r="I11" t="s">
        <v>25</v>
      </c>
      <c r="J11">
        <v>2000</v>
      </c>
      <c r="K11">
        <v>0</v>
      </c>
      <c r="L11">
        <v>0</v>
      </c>
      <c r="M11" t="s">
        <v>25</v>
      </c>
      <c r="N11">
        <v>18</v>
      </c>
      <c r="O11" t="s">
        <v>25</v>
      </c>
      <c r="P11" t="s">
        <v>25</v>
      </c>
      <c r="Q11">
        <v>0</v>
      </c>
      <c r="R11">
        <v>155</v>
      </c>
      <c r="S11" t="s">
        <v>27</v>
      </c>
    </row>
    <row r="12" spans="1:19" x14ac:dyDescent="0.35">
      <c r="A12" t="s">
        <v>40</v>
      </c>
      <c r="B12">
        <v>13</v>
      </c>
      <c r="C12" t="s">
        <v>88</v>
      </c>
      <c r="D12">
        <v>103</v>
      </c>
      <c r="E12" t="s">
        <v>83</v>
      </c>
      <c r="F12" t="s">
        <v>84</v>
      </c>
      <c r="G12" t="s">
        <v>25</v>
      </c>
      <c r="H12" t="s">
        <v>26</v>
      </c>
      <c r="I12" t="s">
        <v>26</v>
      </c>
      <c r="J12" t="s">
        <v>26</v>
      </c>
      <c r="K12" t="s">
        <v>26</v>
      </c>
      <c r="L12" t="s">
        <v>26</v>
      </c>
      <c r="M12" t="s">
        <v>26</v>
      </c>
      <c r="N12" t="s">
        <v>26</v>
      </c>
      <c r="O12" t="s">
        <v>26</v>
      </c>
      <c r="P12" t="s">
        <v>26</v>
      </c>
      <c r="Q12" t="s">
        <v>26</v>
      </c>
      <c r="R12" t="s">
        <v>26</v>
      </c>
      <c r="S12" t="s">
        <v>26</v>
      </c>
    </row>
    <row r="13" spans="1:19" x14ac:dyDescent="0.35">
      <c r="A13" t="s">
        <v>41</v>
      </c>
      <c r="B13">
        <v>15</v>
      </c>
      <c r="C13" t="s">
        <v>88</v>
      </c>
      <c r="D13">
        <v>103</v>
      </c>
      <c r="E13" t="s">
        <v>83</v>
      </c>
      <c r="F13" t="s">
        <v>84</v>
      </c>
      <c r="G13" t="s">
        <v>25</v>
      </c>
      <c r="H13" t="s">
        <v>26</v>
      </c>
      <c r="I13" t="s">
        <v>26</v>
      </c>
      <c r="J13" t="s">
        <v>26</v>
      </c>
      <c r="K13" t="s">
        <v>26</v>
      </c>
      <c r="L13" t="s">
        <v>26</v>
      </c>
      <c r="M13" t="s">
        <v>26</v>
      </c>
      <c r="N13" t="s">
        <v>26</v>
      </c>
      <c r="O13" t="s">
        <v>26</v>
      </c>
      <c r="P13" t="s">
        <v>26</v>
      </c>
      <c r="Q13" t="s">
        <v>26</v>
      </c>
      <c r="R13" t="s">
        <v>26</v>
      </c>
      <c r="S13" t="s">
        <v>26</v>
      </c>
    </row>
    <row r="14" spans="1:19" x14ac:dyDescent="0.35">
      <c r="A14" t="s">
        <v>42</v>
      </c>
      <c r="B14">
        <v>16</v>
      </c>
      <c r="C14" t="s">
        <v>88</v>
      </c>
      <c r="D14">
        <v>103</v>
      </c>
      <c r="E14" t="s">
        <v>83</v>
      </c>
      <c r="F14" t="s">
        <v>84</v>
      </c>
      <c r="G14" t="s">
        <v>25</v>
      </c>
      <c r="H14" t="s">
        <v>26</v>
      </c>
      <c r="I14" t="s">
        <v>26</v>
      </c>
      <c r="J14" t="s">
        <v>26</v>
      </c>
      <c r="K14" t="s">
        <v>26</v>
      </c>
      <c r="L14" t="s">
        <v>26</v>
      </c>
      <c r="M14" t="s">
        <v>26</v>
      </c>
      <c r="N14" t="s">
        <v>26</v>
      </c>
      <c r="O14" t="s">
        <v>26</v>
      </c>
      <c r="P14" t="s">
        <v>26</v>
      </c>
      <c r="Q14" t="s">
        <v>26</v>
      </c>
      <c r="R14" t="s">
        <v>26</v>
      </c>
      <c r="S14" t="s">
        <v>26</v>
      </c>
    </row>
    <row r="15" spans="1:19" x14ac:dyDescent="0.35">
      <c r="A15" t="s">
        <v>43</v>
      </c>
      <c r="B15">
        <v>17</v>
      </c>
      <c r="C15" t="s">
        <v>88</v>
      </c>
      <c r="D15">
        <v>103</v>
      </c>
      <c r="E15" t="s">
        <v>83</v>
      </c>
      <c r="F15" t="s">
        <v>84</v>
      </c>
      <c r="G15" t="s">
        <v>25</v>
      </c>
      <c r="H15" t="s">
        <v>26</v>
      </c>
      <c r="I15" t="s">
        <v>26</v>
      </c>
      <c r="J15" t="s">
        <v>26</v>
      </c>
      <c r="K15" t="s">
        <v>26</v>
      </c>
      <c r="L15" t="s">
        <v>26</v>
      </c>
      <c r="M15" t="s">
        <v>26</v>
      </c>
      <c r="N15" t="s">
        <v>26</v>
      </c>
      <c r="O15" t="s">
        <v>26</v>
      </c>
      <c r="P15" t="s">
        <v>26</v>
      </c>
      <c r="Q15" t="s">
        <v>26</v>
      </c>
      <c r="R15" t="s">
        <v>26</v>
      </c>
      <c r="S15" t="s">
        <v>26</v>
      </c>
    </row>
    <row r="16" spans="1:19" x14ac:dyDescent="0.35">
      <c r="A16" t="s">
        <v>44</v>
      </c>
      <c r="B16">
        <v>18</v>
      </c>
      <c r="C16" t="s">
        <v>88</v>
      </c>
      <c r="D16">
        <v>103</v>
      </c>
      <c r="E16" t="s">
        <v>83</v>
      </c>
      <c r="F16" t="s">
        <v>84</v>
      </c>
      <c r="G16" t="s">
        <v>25</v>
      </c>
      <c r="H16" t="s">
        <v>26</v>
      </c>
      <c r="I16" t="s">
        <v>26</v>
      </c>
      <c r="J16" t="s">
        <v>26</v>
      </c>
      <c r="K16" t="s">
        <v>26</v>
      </c>
      <c r="L16" t="s">
        <v>26</v>
      </c>
      <c r="M16" t="s">
        <v>26</v>
      </c>
      <c r="N16" t="s">
        <v>26</v>
      </c>
      <c r="O16" t="s">
        <v>26</v>
      </c>
      <c r="P16" t="s">
        <v>26</v>
      </c>
      <c r="Q16" t="s">
        <v>26</v>
      </c>
      <c r="R16" t="s">
        <v>26</v>
      </c>
      <c r="S16" t="s">
        <v>26</v>
      </c>
    </row>
    <row r="17" spans="1:19" x14ac:dyDescent="0.35">
      <c r="A17" t="s">
        <v>45</v>
      </c>
      <c r="B17">
        <v>19</v>
      </c>
      <c r="C17" t="s">
        <v>88</v>
      </c>
      <c r="D17">
        <v>103</v>
      </c>
      <c r="E17" t="s">
        <v>83</v>
      </c>
      <c r="F17" t="s">
        <v>84</v>
      </c>
      <c r="G17" t="s">
        <v>25</v>
      </c>
      <c r="H17" t="s">
        <v>26</v>
      </c>
      <c r="I17" t="s">
        <v>26</v>
      </c>
      <c r="J17" t="s">
        <v>26</v>
      </c>
      <c r="K17" t="s">
        <v>26</v>
      </c>
      <c r="L17" t="s">
        <v>26</v>
      </c>
      <c r="M17" t="s">
        <v>26</v>
      </c>
      <c r="N17" t="s">
        <v>26</v>
      </c>
      <c r="O17" t="s">
        <v>26</v>
      </c>
      <c r="P17" t="s">
        <v>26</v>
      </c>
      <c r="Q17" t="s">
        <v>26</v>
      </c>
      <c r="R17" t="s">
        <v>26</v>
      </c>
      <c r="S17" t="s">
        <v>26</v>
      </c>
    </row>
    <row r="18" spans="1:19" x14ac:dyDescent="0.35">
      <c r="A18" t="s">
        <v>46</v>
      </c>
      <c r="B18">
        <v>20</v>
      </c>
      <c r="C18" t="s">
        <v>88</v>
      </c>
      <c r="D18">
        <v>103</v>
      </c>
      <c r="E18" t="s">
        <v>83</v>
      </c>
      <c r="F18" t="s">
        <v>84</v>
      </c>
      <c r="G18" t="s">
        <v>25</v>
      </c>
      <c r="H18" t="s">
        <v>26</v>
      </c>
      <c r="I18" t="s">
        <v>26</v>
      </c>
      <c r="J18" t="s">
        <v>26</v>
      </c>
      <c r="K18" t="s">
        <v>26</v>
      </c>
      <c r="L18" t="s">
        <v>26</v>
      </c>
      <c r="M18" t="s">
        <v>26</v>
      </c>
      <c r="N18" t="s">
        <v>26</v>
      </c>
      <c r="O18" t="s">
        <v>26</v>
      </c>
      <c r="P18" t="s">
        <v>26</v>
      </c>
      <c r="Q18" t="s">
        <v>26</v>
      </c>
      <c r="R18" t="s">
        <v>26</v>
      </c>
      <c r="S18" t="s">
        <v>26</v>
      </c>
    </row>
    <row r="19" spans="1:19" x14ac:dyDescent="0.35">
      <c r="A19" t="s">
        <v>47</v>
      </c>
      <c r="B19">
        <v>21</v>
      </c>
      <c r="C19" t="s">
        <v>88</v>
      </c>
      <c r="D19">
        <v>103</v>
      </c>
      <c r="E19" t="s">
        <v>83</v>
      </c>
      <c r="F19" t="s">
        <v>84</v>
      </c>
      <c r="G19" t="s">
        <v>23</v>
      </c>
      <c r="H19">
        <v>280</v>
      </c>
      <c r="I19" t="s">
        <v>25</v>
      </c>
      <c r="J19">
        <v>2000</v>
      </c>
      <c r="K19">
        <v>0</v>
      </c>
      <c r="L19">
        <v>1</v>
      </c>
      <c r="M19" t="s">
        <v>25</v>
      </c>
      <c r="N19">
        <v>18</v>
      </c>
      <c r="O19" t="s">
        <v>25</v>
      </c>
      <c r="P19" t="s">
        <v>30</v>
      </c>
      <c r="Q19">
        <v>12</v>
      </c>
      <c r="R19">
        <v>250</v>
      </c>
      <c r="S19" t="s">
        <v>31</v>
      </c>
    </row>
    <row r="20" spans="1:19" x14ac:dyDescent="0.35">
      <c r="A20" t="s">
        <v>48</v>
      </c>
      <c r="B20">
        <v>22</v>
      </c>
      <c r="C20" t="s">
        <v>88</v>
      </c>
      <c r="D20">
        <v>103</v>
      </c>
      <c r="E20" t="s">
        <v>83</v>
      </c>
      <c r="F20" t="s">
        <v>84</v>
      </c>
      <c r="G20" t="s">
        <v>23</v>
      </c>
      <c r="H20">
        <v>100</v>
      </c>
      <c r="I20" t="s">
        <v>86</v>
      </c>
      <c r="J20">
        <v>2000</v>
      </c>
      <c r="K20">
        <v>1</v>
      </c>
      <c r="L20">
        <v>1</v>
      </c>
      <c r="M20" t="s">
        <v>25</v>
      </c>
      <c r="N20">
        <v>18</v>
      </c>
      <c r="O20" t="s">
        <v>25</v>
      </c>
      <c r="P20" t="s">
        <v>30</v>
      </c>
      <c r="Q20">
        <v>0</v>
      </c>
      <c r="R20">
        <v>0</v>
      </c>
      <c r="S20" t="s">
        <v>27</v>
      </c>
    </row>
    <row r="21" spans="1:19" x14ac:dyDescent="0.35">
      <c r="A21" t="s">
        <v>49</v>
      </c>
      <c r="B21">
        <v>23</v>
      </c>
      <c r="C21" t="s">
        <v>88</v>
      </c>
      <c r="D21">
        <v>103</v>
      </c>
      <c r="E21" t="s">
        <v>83</v>
      </c>
      <c r="F21" t="s">
        <v>84</v>
      </c>
      <c r="G21" t="s">
        <v>25</v>
      </c>
      <c r="H21" t="s">
        <v>26</v>
      </c>
      <c r="I21" t="s">
        <v>26</v>
      </c>
      <c r="J21" t="s">
        <v>26</v>
      </c>
      <c r="K21" t="s">
        <v>26</v>
      </c>
      <c r="L21" t="s">
        <v>26</v>
      </c>
      <c r="M21" t="s">
        <v>26</v>
      </c>
      <c r="N21" t="s">
        <v>26</v>
      </c>
      <c r="O21" t="s">
        <v>26</v>
      </c>
      <c r="P21" t="s">
        <v>26</v>
      </c>
      <c r="Q21" t="s">
        <v>26</v>
      </c>
      <c r="R21" t="s">
        <v>26</v>
      </c>
      <c r="S21" t="s">
        <v>26</v>
      </c>
    </row>
    <row r="22" spans="1:19" x14ac:dyDescent="0.35">
      <c r="A22" t="s">
        <v>50</v>
      </c>
      <c r="B22">
        <v>24</v>
      </c>
      <c r="C22" t="s">
        <v>88</v>
      </c>
      <c r="D22">
        <v>103</v>
      </c>
      <c r="E22" t="s">
        <v>83</v>
      </c>
      <c r="F22" t="s">
        <v>84</v>
      </c>
      <c r="G22" t="s">
        <v>25</v>
      </c>
      <c r="H22" t="s">
        <v>26</v>
      </c>
      <c r="I22" t="s">
        <v>26</v>
      </c>
      <c r="J22" t="s">
        <v>26</v>
      </c>
      <c r="K22" t="s">
        <v>26</v>
      </c>
      <c r="L22" t="s">
        <v>26</v>
      </c>
      <c r="M22" t="s">
        <v>26</v>
      </c>
      <c r="N22" t="s">
        <v>26</v>
      </c>
      <c r="O22" t="s">
        <v>26</v>
      </c>
      <c r="P22" t="s">
        <v>26</v>
      </c>
      <c r="Q22" t="s">
        <v>26</v>
      </c>
      <c r="R22" t="s">
        <v>26</v>
      </c>
      <c r="S22" t="s">
        <v>26</v>
      </c>
    </row>
    <row r="23" spans="1:19" x14ac:dyDescent="0.35">
      <c r="A23" t="s">
        <v>51</v>
      </c>
      <c r="B23">
        <v>25</v>
      </c>
      <c r="C23" t="s">
        <v>88</v>
      </c>
      <c r="D23">
        <v>103</v>
      </c>
      <c r="E23" t="s">
        <v>83</v>
      </c>
      <c r="F23" t="s">
        <v>84</v>
      </c>
      <c r="G23" t="s">
        <v>25</v>
      </c>
      <c r="H23" t="s">
        <v>26</v>
      </c>
      <c r="I23" t="s">
        <v>26</v>
      </c>
      <c r="J23" t="s">
        <v>26</v>
      </c>
      <c r="K23" t="s">
        <v>26</v>
      </c>
      <c r="L23" t="s">
        <v>26</v>
      </c>
      <c r="M23" t="s">
        <v>26</v>
      </c>
      <c r="N23" t="s">
        <v>26</v>
      </c>
      <c r="O23" t="s">
        <v>26</v>
      </c>
      <c r="P23" t="s">
        <v>26</v>
      </c>
      <c r="Q23" t="s">
        <v>26</v>
      </c>
      <c r="R23" t="s">
        <v>26</v>
      </c>
      <c r="S23" t="s">
        <v>26</v>
      </c>
    </row>
    <row r="24" spans="1:19" x14ac:dyDescent="0.35">
      <c r="A24" t="s">
        <v>52</v>
      </c>
      <c r="B24">
        <v>26</v>
      </c>
      <c r="C24" t="s">
        <v>88</v>
      </c>
      <c r="D24">
        <v>103</v>
      </c>
      <c r="E24" t="s">
        <v>83</v>
      </c>
      <c r="F24" t="s">
        <v>84</v>
      </c>
      <c r="G24" t="s">
        <v>25</v>
      </c>
      <c r="H24" t="s">
        <v>26</v>
      </c>
      <c r="I24" t="s">
        <v>26</v>
      </c>
      <c r="J24" t="s">
        <v>26</v>
      </c>
      <c r="K24" t="s">
        <v>26</v>
      </c>
      <c r="L24" t="s">
        <v>26</v>
      </c>
      <c r="M24" t="s">
        <v>26</v>
      </c>
      <c r="N24" t="s">
        <v>26</v>
      </c>
      <c r="O24" t="s">
        <v>26</v>
      </c>
      <c r="P24" t="s">
        <v>26</v>
      </c>
      <c r="Q24" t="s">
        <v>26</v>
      </c>
      <c r="R24" t="s">
        <v>26</v>
      </c>
      <c r="S24" t="s">
        <v>26</v>
      </c>
    </row>
    <row r="25" spans="1:19" x14ac:dyDescent="0.35">
      <c r="A25" t="s">
        <v>53</v>
      </c>
      <c r="B25">
        <v>27</v>
      </c>
      <c r="C25" t="s">
        <v>88</v>
      </c>
      <c r="D25">
        <v>103</v>
      </c>
      <c r="E25" t="s">
        <v>83</v>
      </c>
      <c r="F25" t="s">
        <v>84</v>
      </c>
      <c r="G25" t="s">
        <v>25</v>
      </c>
      <c r="H25" t="s">
        <v>26</v>
      </c>
      <c r="I25" t="s">
        <v>26</v>
      </c>
      <c r="J25" t="s">
        <v>26</v>
      </c>
      <c r="K25" t="s">
        <v>26</v>
      </c>
      <c r="L25" t="s">
        <v>26</v>
      </c>
      <c r="M25" t="s">
        <v>26</v>
      </c>
      <c r="N25" t="s">
        <v>26</v>
      </c>
      <c r="O25" t="s">
        <v>26</v>
      </c>
      <c r="P25" t="s">
        <v>26</v>
      </c>
      <c r="Q25" t="s">
        <v>26</v>
      </c>
      <c r="R25" t="s">
        <v>26</v>
      </c>
      <c r="S25" t="s">
        <v>26</v>
      </c>
    </row>
    <row r="26" spans="1:19" x14ac:dyDescent="0.35">
      <c r="A26" t="s">
        <v>54</v>
      </c>
      <c r="B26">
        <v>28</v>
      </c>
      <c r="C26" t="s">
        <v>88</v>
      </c>
      <c r="D26">
        <v>103</v>
      </c>
      <c r="E26" t="s">
        <v>83</v>
      </c>
      <c r="F26" t="s">
        <v>84</v>
      </c>
      <c r="G26" t="s">
        <v>25</v>
      </c>
      <c r="H26" t="s">
        <v>26</v>
      </c>
      <c r="I26" t="s">
        <v>26</v>
      </c>
      <c r="J26" t="s">
        <v>26</v>
      </c>
      <c r="K26" t="s">
        <v>26</v>
      </c>
      <c r="L26" t="s">
        <v>26</v>
      </c>
      <c r="M26" t="s">
        <v>26</v>
      </c>
      <c r="N26" t="s">
        <v>26</v>
      </c>
      <c r="O26" t="s">
        <v>26</v>
      </c>
      <c r="P26" t="s">
        <v>26</v>
      </c>
      <c r="Q26" t="s">
        <v>26</v>
      </c>
      <c r="R26" t="s">
        <v>26</v>
      </c>
      <c r="S26" t="s">
        <v>26</v>
      </c>
    </row>
    <row r="27" spans="1:19" x14ac:dyDescent="0.35">
      <c r="A27" t="s">
        <v>55</v>
      </c>
      <c r="B27">
        <v>29</v>
      </c>
      <c r="C27" t="s">
        <v>88</v>
      </c>
      <c r="D27">
        <v>103</v>
      </c>
      <c r="E27" t="s">
        <v>83</v>
      </c>
      <c r="F27" t="s">
        <v>84</v>
      </c>
      <c r="G27" t="s">
        <v>25</v>
      </c>
      <c r="H27" t="s">
        <v>26</v>
      </c>
      <c r="I27" t="s">
        <v>26</v>
      </c>
      <c r="J27" t="s">
        <v>26</v>
      </c>
      <c r="K27" t="s">
        <v>26</v>
      </c>
      <c r="L27" t="s">
        <v>26</v>
      </c>
      <c r="M27" t="s">
        <v>26</v>
      </c>
      <c r="N27" t="s">
        <v>26</v>
      </c>
      <c r="O27" t="s">
        <v>26</v>
      </c>
      <c r="P27" t="s">
        <v>26</v>
      </c>
      <c r="Q27" t="s">
        <v>26</v>
      </c>
      <c r="R27" t="s">
        <v>26</v>
      </c>
      <c r="S27" t="s">
        <v>26</v>
      </c>
    </row>
    <row r="28" spans="1:19" x14ac:dyDescent="0.35">
      <c r="A28" t="s">
        <v>56</v>
      </c>
      <c r="B28">
        <v>30</v>
      </c>
      <c r="C28" t="s">
        <v>88</v>
      </c>
      <c r="D28">
        <v>103</v>
      </c>
      <c r="E28" t="s">
        <v>83</v>
      </c>
      <c r="F28" t="s">
        <v>84</v>
      </c>
      <c r="G28" t="s">
        <v>25</v>
      </c>
      <c r="H28" t="s">
        <v>26</v>
      </c>
      <c r="I28" t="s">
        <v>26</v>
      </c>
      <c r="J28" t="s">
        <v>26</v>
      </c>
      <c r="K28" t="s">
        <v>26</v>
      </c>
      <c r="L28" t="s">
        <v>26</v>
      </c>
      <c r="M28" t="s">
        <v>26</v>
      </c>
      <c r="N28" t="s">
        <v>26</v>
      </c>
      <c r="O28" t="s">
        <v>26</v>
      </c>
      <c r="P28" t="s">
        <v>26</v>
      </c>
      <c r="Q28" t="s">
        <v>26</v>
      </c>
      <c r="R28" t="s">
        <v>26</v>
      </c>
      <c r="S28" t="s">
        <v>26</v>
      </c>
    </row>
    <row r="29" spans="1:19" x14ac:dyDescent="0.35">
      <c r="A29" t="s">
        <v>57</v>
      </c>
      <c r="B29">
        <v>31</v>
      </c>
      <c r="C29" t="s">
        <v>88</v>
      </c>
      <c r="D29">
        <v>103</v>
      </c>
      <c r="E29" t="s">
        <v>83</v>
      </c>
      <c r="F29" t="s">
        <v>84</v>
      </c>
      <c r="G29" t="s">
        <v>25</v>
      </c>
      <c r="H29" t="s">
        <v>26</v>
      </c>
      <c r="I29" t="s">
        <v>26</v>
      </c>
      <c r="J29" t="s">
        <v>26</v>
      </c>
      <c r="K29" t="s">
        <v>26</v>
      </c>
      <c r="L29" t="s">
        <v>26</v>
      </c>
      <c r="M29" t="s">
        <v>26</v>
      </c>
      <c r="N29" t="s">
        <v>26</v>
      </c>
      <c r="O29" t="s">
        <v>26</v>
      </c>
      <c r="P29" t="s">
        <v>26</v>
      </c>
      <c r="Q29" t="s">
        <v>26</v>
      </c>
      <c r="R29" t="s">
        <v>26</v>
      </c>
      <c r="S29" t="s">
        <v>26</v>
      </c>
    </row>
    <row r="30" spans="1:19" x14ac:dyDescent="0.35">
      <c r="A30" t="s">
        <v>58</v>
      </c>
      <c r="B30">
        <v>32</v>
      </c>
      <c r="C30" t="s">
        <v>88</v>
      </c>
      <c r="D30">
        <v>103</v>
      </c>
      <c r="E30" t="s">
        <v>83</v>
      </c>
      <c r="F30" t="s">
        <v>84</v>
      </c>
      <c r="G30" t="s">
        <v>25</v>
      </c>
      <c r="H30" t="s">
        <v>26</v>
      </c>
      <c r="I30" t="s">
        <v>26</v>
      </c>
      <c r="J30" t="s">
        <v>26</v>
      </c>
      <c r="K30" t="s">
        <v>26</v>
      </c>
      <c r="L30" t="s">
        <v>26</v>
      </c>
      <c r="M30" t="s">
        <v>26</v>
      </c>
      <c r="N30" t="s">
        <v>26</v>
      </c>
      <c r="O30" t="s">
        <v>26</v>
      </c>
      <c r="P30" t="s">
        <v>26</v>
      </c>
      <c r="Q30" t="s">
        <v>26</v>
      </c>
      <c r="R30" t="s">
        <v>26</v>
      </c>
      <c r="S30" t="s">
        <v>26</v>
      </c>
    </row>
    <row r="31" spans="1:19" x14ac:dyDescent="0.35">
      <c r="A31" t="s">
        <v>59</v>
      </c>
      <c r="B31">
        <v>33</v>
      </c>
      <c r="C31" t="s">
        <v>88</v>
      </c>
      <c r="D31">
        <v>103</v>
      </c>
      <c r="E31" t="s">
        <v>83</v>
      </c>
      <c r="F31" t="s">
        <v>84</v>
      </c>
      <c r="G31" t="s">
        <v>23</v>
      </c>
      <c r="H31">
        <v>75</v>
      </c>
      <c r="I31" t="s">
        <v>25</v>
      </c>
      <c r="J31">
        <v>1000</v>
      </c>
      <c r="K31">
        <v>0</v>
      </c>
      <c r="L31">
        <v>1</v>
      </c>
      <c r="M31" t="s">
        <v>25</v>
      </c>
      <c r="N31">
        <v>18</v>
      </c>
      <c r="O31" t="s">
        <v>25</v>
      </c>
      <c r="P31" t="s">
        <v>30</v>
      </c>
      <c r="Q31">
        <v>0</v>
      </c>
      <c r="R31">
        <v>0</v>
      </c>
      <c r="S31" t="s">
        <v>31</v>
      </c>
    </row>
    <row r="32" spans="1:19" x14ac:dyDescent="0.35">
      <c r="A32" t="s">
        <v>60</v>
      </c>
      <c r="B32">
        <v>34</v>
      </c>
      <c r="C32" t="s">
        <v>88</v>
      </c>
      <c r="D32">
        <v>103</v>
      </c>
      <c r="E32" t="s">
        <v>83</v>
      </c>
      <c r="F32" t="s">
        <v>84</v>
      </c>
      <c r="G32" t="s">
        <v>25</v>
      </c>
      <c r="H32" t="s">
        <v>26</v>
      </c>
      <c r="I32" t="s">
        <v>26</v>
      </c>
      <c r="J32" t="s">
        <v>26</v>
      </c>
      <c r="K32" t="s">
        <v>26</v>
      </c>
      <c r="L32" t="s">
        <v>26</v>
      </c>
      <c r="M32" t="s">
        <v>26</v>
      </c>
      <c r="N32" t="s">
        <v>26</v>
      </c>
      <c r="O32" t="s">
        <v>26</v>
      </c>
      <c r="P32" t="s">
        <v>26</v>
      </c>
      <c r="Q32" t="s">
        <v>26</v>
      </c>
      <c r="R32" t="s">
        <v>26</v>
      </c>
      <c r="S32" t="s">
        <v>26</v>
      </c>
    </row>
    <row r="33" spans="1:19" x14ac:dyDescent="0.35">
      <c r="A33" t="s">
        <v>61</v>
      </c>
      <c r="B33">
        <v>35</v>
      </c>
      <c r="C33" t="s">
        <v>88</v>
      </c>
      <c r="D33">
        <v>103</v>
      </c>
      <c r="E33" t="s">
        <v>83</v>
      </c>
      <c r="F33" t="s">
        <v>84</v>
      </c>
      <c r="G33" t="s">
        <v>25</v>
      </c>
      <c r="H33" t="s">
        <v>26</v>
      </c>
      <c r="I33" t="s">
        <v>26</v>
      </c>
      <c r="J33" t="s">
        <v>26</v>
      </c>
      <c r="K33" t="s">
        <v>26</v>
      </c>
      <c r="L33" t="s">
        <v>26</v>
      </c>
      <c r="M33" t="s">
        <v>26</v>
      </c>
      <c r="N33" t="s">
        <v>26</v>
      </c>
      <c r="O33" t="s">
        <v>26</v>
      </c>
      <c r="P33" t="s">
        <v>26</v>
      </c>
      <c r="Q33" t="s">
        <v>26</v>
      </c>
      <c r="R33" t="s">
        <v>26</v>
      </c>
      <c r="S33" t="s">
        <v>26</v>
      </c>
    </row>
    <row r="34" spans="1:19" x14ac:dyDescent="0.35">
      <c r="A34" t="s">
        <v>62</v>
      </c>
      <c r="B34">
        <v>36</v>
      </c>
      <c r="C34" t="s">
        <v>88</v>
      </c>
      <c r="D34">
        <v>103</v>
      </c>
      <c r="E34" t="s">
        <v>83</v>
      </c>
      <c r="F34" t="s">
        <v>84</v>
      </c>
      <c r="G34" t="s">
        <v>25</v>
      </c>
      <c r="H34" t="s">
        <v>26</v>
      </c>
      <c r="I34" t="s">
        <v>26</v>
      </c>
      <c r="J34" t="s">
        <v>26</v>
      </c>
      <c r="K34" t="s">
        <v>26</v>
      </c>
      <c r="L34" t="s">
        <v>26</v>
      </c>
      <c r="M34" t="s">
        <v>26</v>
      </c>
      <c r="N34" t="s">
        <v>26</v>
      </c>
      <c r="O34" t="s">
        <v>26</v>
      </c>
      <c r="P34" t="s">
        <v>26</v>
      </c>
      <c r="Q34" t="s">
        <v>26</v>
      </c>
      <c r="R34" t="s">
        <v>26</v>
      </c>
      <c r="S34" t="s">
        <v>26</v>
      </c>
    </row>
    <row r="35" spans="1:19" x14ac:dyDescent="0.35">
      <c r="A35" t="s">
        <v>63</v>
      </c>
      <c r="B35">
        <v>37</v>
      </c>
      <c r="C35" t="s">
        <v>88</v>
      </c>
      <c r="D35">
        <v>103</v>
      </c>
      <c r="E35" t="s">
        <v>83</v>
      </c>
      <c r="F35" t="s">
        <v>84</v>
      </c>
      <c r="G35" t="s">
        <v>23</v>
      </c>
      <c r="H35">
        <v>200</v>
      </c>
      <c r="I35" t="s">
        <v>86</v>
      </c>
      <c r="J35">
        <v>4000</v>
      </c>
      <c r="K35">
        <v>1</v>
      </c>
      <c r="L35">
        <v>0</v>
      </c>
      <c r="M35" t="s">
        <v>25</v>
      </c>
      <c r="N35">
        <v>18</v>
      </c>
      <c r="O35" t="s">
        <v>25</v>
      </c>
      <c r="P35" t="s">
        <v>30</v>
      </c>
      <c r="Q35">
        <v>4</v>
      </c>
      <c r="R35">
        <v>200</v>
      </c>
      <c r="S35" t="s">
        <v>31</v>
      </c>
    </row>
    <row r="36" spans="1:19" x14ac:dyDescent="0.35">
      <c r="A36" t="s">
        <v>64</v>
      </c>
      <c r="B36">
        <v>38</v>
      </c>
      <c r="C36" t="s">
        <v>88</v>
      </c>
      <c r="D36">
        <v>103</v>
      </c>
      <c r="E36" t="s">
        <v>83</v>
      </c>
      <c r="F36" t="s">
        <v>84</v>
      </c>
      <c r="G36" t="s">
        <v>25</v>
      </c>
      <c r="H36" t="s">
        <v>26</v>
      </c>
      <c r="I36" t="s">
        <v>26</v>
      </c>
      <c r="J36" t="s">
        <v>26</v>
      </c>
      <c r="K36" t="s">
        <v>26</v>
      </c>
      <c r="L36" t="s">
        <v>26</v>
      </c>
      <c r="M36" t="s">
        <v>26</v>
      </c>
      <c r="N36" t="s">
        <v>26</v>
      </c>
      <c r="O36" t="s">
        <v>26</v>
      </c>
      <c r="P36" t="s">
        <v>26</v>
      </c>
      <c r="Q36" t="s">
        <v>26</v>
      </c>
      <c r="R36" t="s">
        <v>26</v>
      </c>
      <c r="S36" t="s">
        <v>26</v>
      </c>
    </row>
    <row r="37" spans="1:19" x14ac:dyDescent="0.35">
      <c r="A37" t="s">
        <v>65</v>
      </c>
      <c r="B37">
        <v>39</v>
      </c>
      <c r="C37" t="s">
        <v>88</v>
      </c>
      <c r="D37">
        <v>103</v>
      </c>
      <c r="E37" t="s">
        <v>83</v>
      </c>
      <c r="F37" t="s">
        <v>84</v>
      </c>
      <c r="G37" t="s">
        <v>25</v>
      </c>
      <c r="H37" t="s">
        <v>26</v>
      </c>
      <c r="I37" t="s">
        <v>26</v>
      </c>
      <c r="J37" t="s">
        <v>26</v>
      </c>
      <c r="K37" t="s">
        <v>26</v>
      </c>
      <c r="L37" t="s">
        <v>26</v>
      </c>
      <c r="M37" t="s">
        <v>26</v>
      </c>
      <c r="N37" t="s">
        <v>26</v>
      </c>
      <c r="O37" t="s">
        <v>26</v>
      </c>
      <c r="P37" t="s">
        <v>26</v>
      </c>
      <c r="Q37" t="s">
        <v>26</v>
      </c>
      <c r="R37" t="s">
        <v>26</v>
      </c>
      <c r="S37" t="s">
        <v>26</v>
      </c>
    </row>
    <row r="38" spans="1:19" x14ac:dyDescent="0.35">
      <c r="A38" t="s">
        <v>66</v>
      </c>
      <c r="B38">
        <v>40</v>
      </c>
      <c r="C38" t="s">
        <v>88</v>
      </c>
      <c r="D38">
        <v>103</v>
      </c>
      <c r="E38" t="s">
        <v>83</v>
      </c>
      <c r="F38" t="s">
        <v>84</v>
      </c>
      <c r="G38" t="s">
        <v>25</v>
      </c>
      <c r="H38" t="s">
        <v>26</v>
      </c>
      <c r="I38" t="s">
        <v>26</v>
      </c>
      <c r="J38" t="s">
        <v>26</v>
      </c>
      <c r="K38" t="s">
        <v>26</v>
      </c>
      <c r="L38" t="s">
        <v>26</v>
      </c>
      <c r="M38" t="s">
        <v>26</v>
      </c>
      <c r="N38" t="s">
        <v>26</v>
      </c>
      <c r="O38" t="s">
        <v>26</v>
      </c>
      <c r="P38" t="s">
        <v>26</v>
      </c>
      <c r="Q38" t="s">
        <v>26</v>
      </c>
      <c r="R38" t="s">
        <v>26</v>
      </c>
      <c r="S38" t="s">
        <v>26</v>
      </c>
    </row>
    <row r="39" spans="1:19" x14ac:dyDescent="0.35">
      <c r="A39" t="s">
        <v>67</v>
      </c>
      <c r="B39">
        <v>41</v>
      </c>
      <c r="C39" t="s">
        <v>88</v>
      </c>
      <c r="D39">
        <v>103</v>
      </c>
      <c r="E39" t="s">
        <v>83</v>
      </c>
      <c r="F39" t="s">
        <v>84</v>
      </c>
      <c r="G39" t="s">
        <v>25</v>
      </c>
      <c r="H39" t="s">
        <v>26</v>
      </c>
      <c r="I39" t="s">
        <v>26</v>
      </c>
      <c r="J39" t="s">
        <v>26</v>
      </c>
      <c r="K39" t="s">
        <v>26</v>
      </c>
      <c r="L39" t="s">
        <v>26</v>
      </c>
      <c r="M39" t="s">
        <v>26</v>
      </c>
      <c r="N39" t="s">
        <v>26</v>
      </c>
      <c r="O39" t="s">
        <v>26</v>
      </c>
      <c r="P39" t="s">
        <v>26</v>
      </c>
      <c r="Q39" t="s">
        <v>26</v>
      </c>
      <c r="R39" t="s">
        <v>26</v>
      </c>
      <c r="S39" t="s">
        <v>26</v>
      </c>
    </row>
    <row r="40" spans="1:19" x14ac:dyDescent="0.35">
      <c r="A40" t="s">
        <v>68</v>
      </c>
      <c r="B40">
        <v>42</v>
      </c>
      <c r="C40" t="s">
        <v>88</v>
      </c>
      <c r="D40">
        <v>103</v>
      </c>
      <c r="E40" t="s">
        <v>83</v>
      </c>
      <c r="F40" t="s">
        <v>84</v>
      </c>
      <c r="G40" t="s">
        <v>23</v>
      </c>
      <c r="H40">
        <v>145</v>
      </c>
      <c r="I40" t="s">
        <v>25</v>
      </c>
      <c r="J40">
        <v>4000</v>
      </c>
      <c r="K40">
        <v>0</v>
      </c>
      <c r="L40">
        <v>0</v>
      </c>
      <c r="M40" t="s">
        <v>25</v>
      </c>
      <c r="N40" t="s">
        <v>26</v>
      </c>
      <c r="O40" t="s">
        <v>25</v>
      </c>
      <c r="P40" t="s">
        <v>25</v>
      </c>
      <c r="Q40">
        <v>0</v>
      </c>
      <c r="R40">
        <v>200</v>
      </c>
      <c r="S40" t="s">
        <v>31</v>
      </c>
    </row>
    <row r="41" spans="1:19" x14ac:dyDescent="0.35">
      <c r="A41" t="s">
        <v>69</v>
      </c>
      <c r="B41">
        <v>44</v>
      </c>
      <c r="C41" t="s">
        <v>88</v>
      </c>
      <c r="D41">
        <v>103</v>
      </c>
      <c r="E41" t="s">
        <v>83</v>
      </c>
      <c r="F41" t="s">
        <v>84</v>
      </c>
      <c r="G41" t="s">
        <v>25</v>
      </c>
      <c r="H41" t="s">
        <v>26</v>
      </c>
      <c r="I41" t="s">
        <v>26</v>
      </c>
      <c r="J41" t="s">
        <v>26</v>
      </c>
      <c r="K41" t="s">
        <v>26</v>
      </c>
      <c r="L41" t="s">
        <v>26</v>
      </c>
      <c r="M41" t="s">
        <v>26</v>
      </c>
      <c r="N41" t="s">
        <v>26</v>
      </c>
      <c r="O41" t="s">
        <v>26</v>
      </c>
      <c r="P41" t="s">
        <v>26</v>
      </c>
      <c r="Q41" t="s">
        <v>26</v>
      </c>
      <c r="R41" t="s">
        <v>26</v>
      </c>
      <c r="S41" t="s">
        <v>26</v>
      </c>
    </row>
    <row r="42" spans="1:19" x14ac:dyDescent="0.35">
      <c r="A42" t="s">
        <v>70</v>
      </c>
      <c r="B42">
        <v>45</v>
      </c>
      <c r="C42" t="s">
        <v>88</v>
      </c>
      <c r="D42">
        <v>103</v>
      </c>
      <c r="E42" t="s">
        <v>83</v>
      </c>
      <c r="F42" t="s">
        <v>84</v>
      </c>
      <c r="G42" t="s">
        <v>23</v>
      </c>
      <c r="H42">
        <v>225</v>
      </c>
      <c r="I42" t="s">
        <v>25</v>
      </c>
      <c r="J42">
        <v>2000</v>
      </c>
      <c r="K42">
        <v>0</v>
      </c>
      <c r="L42">
        <v>1</v>
      </c>
      <c r="M42" t="s">
        <v>25</v>
      </c>
      <c r="N42">
        <v>18</v>
      </c>
      <c r="O42" t="s">
        <v>25</v>
      </c>
      <c r="P42" t="s">
        <v>25</v>
      </c>
      <c r="Q42">
        <v>8</v>
      </c>
      <c r="R42">
        <v>300</v>
      </c>
      <c r="S42" t="s">
        <v>27</v>
      </c>
    </row>
    <row r="43" spans="1:19" x14ac:dyDescent="0.35">
      <c r="A43" t="s">
        <v>71</v>
      </c>
      <c r="B43">
        <v>46</v>
      </c>
      <c r="C43" t="s">
        <v>88</v>
      </c>
      <c r="D43">
        <v>103</v>
      </c>
      <c r="E43" t="s">
        <v>83</v>
      </c>
      <c r="F43" t="s">
        <v>84</v>
      </c>
      <c r="G43" t="s">
        <v>25</v>
      </c>
      <c r="H43" t="s">
        <v>26</v>
      </c>
      <c r="I43" t="s">
        <v>26</v>
      </c>
      <c r="J43" t="s">
        <v>26</v>
      </c>
      <c r="K43" t="s">
        <v>26</v>
      </c>
      <c r="L43" t="s">
        <v>26</v>
      </c>
      <c r="M43" t="s">
        <v>26</v>
      </c>
      <c r="N43" t="s">
        <v>26</v>
      </c>
      <c r="O43" t="s">
        <v>26</v>
      </c>
      <c r="P43" t="s">
        <v>26</v>
      </c>
      <c r="Q43" t="s">
        <v>26</v>
      </c>
      <c r="R43" t="s">
        <v>26</v>
      </c>
      <c r="S43" t="s">
        <v>26</v>
      </c>
    </row>
    <row r="44" spans="1:19" x14ac:dyDescent="0.35">
      <c r="A44" t="s">
        <v>72</v>
      </c>
      <c r="B44">
        <v>47</v>
      </c>
      <c r="C44" t="s">
        <v>88</v>
      </c>
      <c r="D44">
        <v>103</v>
      </c>
      <c r="E44" t="s">
        <v>83</v>
      </c>
      <c r="F44" t="s">
        <v>84</v>
      </c>
      <c r="G44" t="s">
        <v>23</v>
      </c>
      <c r="H44">
        <v>375</v>
      </c>
      <c r="I44" t="s">
        <v>25</v>
      </c>
      <c r="J44">
        <v>1000</v>
      </c>
      <c r="K44">
        <v>0</v>
      </c>
      <c r="L44">
        <v>1</v>
      </c>
      <c r="M44" t="s">
        <v>25</v>
      </c>
      <c r="N44">
        <v>18</v>
      </c>
      <c r="O44" t="s">
        <v>25</v>
      </c>
      <c r="P44" t="s">
        <v>25</v>
      </c>
      <c r="Q44">
        <v>6</v>
      </c>
      <c r="R44">
        <v>125</v>
      </c>
      <c r="S44" t="s">
        <v>31</v>
      </c>
    </row>
    <row r="45" spans="1:19" x14ac:dyDescent="0.35">
      <c r="A45" t="s">
        <v>73</v>
      </c>
      <c r="B45">
        <v>48</v>
      </c>
      <c r="C45" t="s">
        <v>88</v>
      </c>
      <c r="D45">
        <v>103</v>
      </c>
      <c r="E45" t="s">
        <v>83</v>
      </c>
      <c r="F45" t="s">
        <v>84</v>
      </c>
      <c r="G45" t="s">
        <v>23</v>
      </c>
      <c r="H45">
        <v>75</v>
      </c>
      <c r="I45" t="s">
        <v>86</v>
      </c>
      <c r="J45">
        <v>4000</v>
      </c>
      <c r="K45">
        <v>1</v>
      </c>
      <c r="L45">
        <v>0</v>
      </c>
      <c r="M45" t="s">
        <v>25</v>
      </c>
      <c r="N45">
        <v>18</v>
      </c>
      <c r="O45" t="s">
        <v>25</v>
      </c>
      <c r="P45" t="s">
        <v>25</v>
      </c>
      <c r="Q45">
        <v>12</v>
      </c>
      <c r="R45">
        <v>50</v>
      </c>
      <c r="S45" t="s">
        <v>31</v>
      </c>
    </row>
    <row r="46" spans="1:19" x14ac:dyDescent="0.35">
      <c r="A46" t="s">
        <v>74</v>
      </c>
      <c r="B46">
        <v>49</v>
      </c>
      <c r="C46" t="s">
        <v>88</v>
      </c>
      <c r="D46">
        <v>103</v>
      </c>
      <c r="E46" t="s">
        <v>83</v>
      </c>
      <c r="F46" t="s">
        <v>84</v>
      </c>
      <c r="G46" t="s">
        <v>25</v>
      </c>
      <c r="H46" t="s">
        <v>26</v>
      </c>
      <c r="I46" t="s">
        <v>26</v>
      </c>
      <c r="J46" t="s">
        <v>26</v>
      </c>
      <c r="K46" t="s">
        <v>26</v>
      </c>
      <c r="L46" t="s">
        <v>26</v>
      </c>
      <c r="M46" t="s">
        <v>26</v>
      </c>
      <c r="N46" t="s">
        <v>26</v>
      </c>
      <c r="O46" t="s">
        <v>26</v>
      </c>
      <c r="P46" t="s">
        <v>26</v>
      </c>
      <c r="Q46" t="s">
        <v>26</v>
      </c>
      <c r="R46" t="s">
        <v>26</v>
      </c>
      <c r="S46" t="s">
        <v>26</v>
      </c>
    </row>
    <row r="47" spans="1:19" x14ac:dyDescent="0.35">
      <c r="A47" t="s">
        <v>75</v>
      </c>
      <c r="B47">
        <v>50</v>
      </c>
      <c r="C47" t="s">
        <v>88</v>
      </c>
      <c r="D47">
        <v>103</v>
      </c>
      <c r="E47" t="s">
        <v>83</v>
      </c>
      <c r="F47" t="s">
        <v>84</v>
      </c>
      <c r="G47" t="s">
        <v>23</v>
      </c>
      <c r="H47">
        <v>100</v>
      </c>
      <c r="I47" t="s">
        <v>25</v>
      </c>
      <c r="J47">
        <v>250</v>
      </c>
      <c r="K47">
        <v>0</v>
      </c>
      <c r="L47">
        <v>0</v>
      </c>
      <c r="M47" t="s">
        <v>25</v>
      </c>
      <c r="N47" t="s">
        <v>26</v>
      </c>
      <c r="O47" t="s">
        <v>25</v>
      </c>
      <c r="P47" t="s">
        <v>25</v>
      </c>
      <c r="R47">
        <v>240</v>
      </c>
      <c r="S47" t="s">
        <v>27</v>
      </c>
    </row>
    <row r="48" spans="1:19" x14ac:dyDescent="0.35">
      <c r="A48" t="s">
        <v>76</v>
      </c>
      <c r="B48">
        <v>51</v>
      </c>
      <c r="C48" t="s">
        <v>88</v>
      </c>
      <c r="D48">
        <v>103</v>
      </c>
      <c r="E48" t="s">
        <v>83</v>
      </c>
      <c r="F48" t="s">
        <v>84</v>
      </c>
      <c r="G48" t="s">
        <v>25</v>
      </c>
      <c r="H48" t="s">
        <v>26</v>
      </c>
      <c r="I48" t="s">
        <v>26</v>
      </c>
      <c r="J48" t="s">
        <v>26</v>
      </c>
      <c r="K48" t="s">
        <v>26</v>
      </c>
      <c r="L48" t="s">
        <v>26</v>
      </c>
      <c r="M48" t="s">
        <v>26</v>
      </c>
      <c r="N48" t="s">
        <v>26</v>
      </c>
      <c r="O48" t="s">
        <v>26</v>
      </c>
      <c r="P48" t="s">
        <v>26</v>
      </c>
      <c r="Q48" t="s">
        <v>26</v>
      </c>
      <c r="R48" t="s">
        <v>26</v>
      </c>
      <c r="S48" t="s">
        <v>26</v>
      </c>
    </row>
    <row r="49" spans="1:19" x14ac:dyDescent="0.35">
      <c r="A49" t="s">
        <v>77</v>
      </c>
      <c r="B49">
        <v>53</v>
      </c>
      <c r="C49" t="s">
        <v>88</v>
      </c>
      <c r="D49">
        <v>103</v>
      </c>
      <c r="E49" t="s">
        <v>83</v>
      </c>
      <c r="F49" t="s">
        <v>84</v>
      </c>
      <c r="G49" t="s">
        <v>25</v>
      </c>
      <c r="H49" t="s">
        <v>26</v>
      </c>
      <c r="I49" t="s">
        <v>26</v>
      </c>
      <c r="J49" t="s">
        <v>26</v>
      </c>
      <c r="K49" t="s">
        <v>26</v>
      </c>
      <c r="L49" t="s">
        <v>26</v>
      </c>
      <c r="M49" t="s">
        <v>26</v>
      </c>
      <c r="N49" t="s">
        <v>26</v>
      </c>
      <c r="O49" t="s">
        <v>26</v>
      </c>
      <c r="P49" t="s">
        <v>26</v>
      </c>
      <c r="Q49" t="s">
        <v>26</v>
      </c>
      <c r="R49" t="s">
        <v>26</v>
      </c>
      <c r="S49" t="s">
        <v>26</v>
      </c>
    </row>
    <row r="50" spans="1:19" x14ac:dyDescent="0.35">
      <c r="A50" t="s">
        <v>79</v>
      </c>
      <c r="B50">
        <v>54</v>
      </c>
      <c r="C50" t="s">
        <v>88</v>
      </c>
      <c r="D50">
        <v>103</v>
      </c>
      <c r="E50" t="s">
        <v>83</v>
      </c>
      <c r="F50" t="s">
        <v>84</v>
      </c>
      <c r="G50" t="s">
        <v>23</v>
      </c>
      <c r="H50">
        <v>150</v>
      </c>
      <c r="I50" t="s">
        <v>25</v>
      </c>
      <c r="J50">
        <v>4000</v>
      </c>
      <c r="K50">
        <v>0</v>
      </c>
      <c r="L50">
        <v>1</v>
      </c>
      <c r="M50" t="s">
        <v>30</v>
      </c>
      <c r="N50">
        <v>18</v>
      </c>
      <c r="P50" t="s">
        <v>30</v>
      </c>
      <c r="Q50">
        <v>6</v>
      </c>
      <c r="R50">
        <v>100</v>
      </c>
      <c r="S50" t="s">
        <v>31</v>
      </c>
    </row>
    <row r="51" spans="1:19" x14ac:dyDescent="0.35">
      <c r="A51" t="s">
        <v>80</v>
      </c>
      <c r="B51">
        <v>55</v>
      </c>
      <c r="C51" t="s">
        <v>88</v>
      </c>
      <c r="D51">
        <v>103</v>
      </c>
      <c r="E51" t="s">
        <v>83</v>
      </c>
      <c r="F51" t="s">
        <v>84</v>
      </c>
      <c r="G51" t="s">
        <v>25</v>
      </c>
      <c r="H51" t="s">
        <v>26</v>
      </c>
      <c r="I51" t="s">
        <v>26</v>
      </c>
      <c r="J51" t="s">
        <v>26</v>
      </c>
      <c r="K51" t="s">
        <v>26</v>
      </c>
      <c r="L51" t="s">
        <v>26</v>
      </c>
      <c r="M51" t="s">
        <v>26</v>
      </c>
      <c r="N51" t="s">
        <v>26</v>
      </c>
      <c r="O51" t="s">
        <v>26</v>
      </c>
      <c r="P51" t="s">
        <v>26</v>
      </c>
      <c r="Q51" t="s">
        <v>26</v>
      </c>
      <c r="R51" t="s">
        <v>26</v>
      </c>
      <c r="S51" t="s">
        <v>26</v>
      </c>
    </row>
    <row r="52" spans="1:19" x14ac:dyDescent="0.35">
      <c r="A52" t="s">
        <v>81</v>
      </c>
      <c r="B52">
        <v>56</v>
      </c>
      <c r="C52" t="s">
        <v>88</v>
      </c>
      <c r="D52">
        <v>103</v>
      </c>
      <c r="E52" t="s">
        <v>83</v>
      </c>
      <c r="F52" t="s">
        <v>84</v>
      </c>
      <c r="G52" t="s">
        <v>25</v>
      </c>
      <c r="H52" t="s">
        <v>26</v>
      </c>
      <c r="I52" t="s">
        <v>26</v>
      </c>
      <c r="J52" t="s">
        <v>26</v>
      </c>
      <c r="K52" t="s">
        <v>26</v>
      </c>
      <c r="L52" t="s">
        <v>26</v>
      </c>
      <c r="M52" t="s">
        <v>26</v>
      </c>
      <c r="N52" t="s">
        <v>26</v>
      </c>
      <c r="O52" t="s">
        <v>26</v>
      </c>
      <c r="P52" t="s">
        <v>26</v>
      </c>
      <c r="Q52" t="s">
        <v>26</v>
      </c>
      <c r="R52" t="s">
        <v>26</v>
      </c>
      <c r="S52" t="s">
        <v>26</v>
      </c>
    </row>
  </sheetData>
  <phoneticPr fontId="1" type="noConversion"/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45B4C0-B3CE-46B5-B3CE-07055BEA4577}">
  <dimension ref="A1:S52"/>
  <sheetViews>
    <sheetView workbookViewId="0"/>
  </sheetViews>
  <sheetFormatPr defaultColWidth="8.81640625" defaultRowHeight="14.5" x14ac:dyDescent="0.35"/>
  <cols>
    <col min="1" max="1" width="17.453125" customWidth="1"/>
    <col min="2" max="2" width="8.81640625" bestFit="1" customWidth="1"/>
    <col min="3" max="3" width="23.1796875" customWidth="1"/>
    <col min="4" max="4" width="11.453125" customWidth="1"/>
    <col min="5" max="5" width="8.1796875" bestFit="1" customWidth="1"/>
    <col min="6" max="7" width="11.453125" customWidth="1"/>
    <col min="8" max="8" width="9.1796875"/>
    <col min="9" max="9" width="17.453125" customWidth="1"/>
    <col min="18" max="18" width="9.1796875"/>
    <col min="19" max="19" width="23.7265625" customWidth="1"/>
    <col min="20" max="20" width="14.453125" customWidth="1"/>
    <col min="21" max="21" width="9.1796875"/>
  </cols>
  <sheetData>
    <row r="1" spans="1:19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9" x14ac:dyDescent="0.35">
      <c r="A2" t="s">
        <v>19</v>
      </c>
      <c r="B2">
        <v>1</v>
      </c>
      <c r="C2" t="s">
        <v>227</v>
      </c>
      <c r="D2">
        <v>139</v>
      </c>
      <c r="E2" t="s">
        <v>228</v>
      </c>
      <c r="F2" t="s">
        <v>22</v>
      </c>
      <c r="G2" t="s">
        <v>23</v>
      </c>
      <c r="H2">
        <v>265</v>
      </c>
      <c r="I2" t="s">
        <v>29</v>
      </c>
      <c r="J2" t="s">
        <v>26</v>
      </c>
      <c r="K2">
        <v>5</v>
      </c>
      <c r="L2">
        <v>1</v>
      </c>
      <c r="M2" t="s">
        <v>25</v>
      </c>
      <c r="N2" t="s">
        <v>26</v>
      </c>
      <c r="O2" t="s">
        <v>30</v>
      </c>
      <c r="P2" t="s">
        <v>25</v>
      </c>
      <c r="Q2">
        <v>50</v>
      </c>
      <c r="R2">
        <f>2*100</f>
        <v>200</v>
      </c>
      <c r="S2" t="s">
        <v>27</v>
      </c>
    </row>
    <row r="3" spans="1:19" x14ac:dyDescent="0.35">
      <c r="A3" t="s">
        <v>28</v>
      </c>
      <c r="B3">
        <v>2</v>
      </c>
      <c r="C3" t="s">
        <v>227</v>
      </c>
      <c r="D3">
        <v>139</v>
      </c>
      <c r="E3" t="s">
        <v>228</v>
      </c>
      <c r="F3" t="s">
        <v>22</v>
      </c>
      <c r="G3" t="s">
        <v>23</v>
      </c>
      <c r="H3">
        <v>650</v>
      </c>
      <c r="I3" t="s">
        <v>29</v>
      </c>
      <c r="J3" t="s">
        <v>26</v>
      </c>
      <c r="K3">
        <v>5</v>
      </c>
      <c r="L3">
        <v>1</v>
      </c>
      <c r="M3" t="s">
        <v>25</v>
      </c>
      <c r="N3" t="s">
        <v>26</v>
      </c>
      <c r="O3" t="s">
        <v>25</v>
      </c>
      <c r="P3" t="s">
        <v>25</v>
      </c>
      <c r="Q3">
        <v>100</v>
      </c>
      <c r="R3">
        <v>250</v>
      </c>
      <c r="S3" t="s">
        <v>27</v>
      </c>
    </row>
    <row r="4" spans="1:19" x14ac:dyDescent="0.35">
      <c r="A4" t="s">
        <v>32</v>
      </c>
      <c r="B4">
        <v>4</v>
      </c>
      <c r="C4" t="s">
        <v>227</v>
      </c>
      <c r="D4">
        <v>139</v>
      </c>
      <c r="E4" t="s">
        <v>228</v>
      </c>
      <c r="F4" t="s">
        <v>22</v>
      </c>
      <c r="G4" t="s">
        <v>23</v>
      </c>
      <c r="H4">
        <v>495</v>
      </c>
      <c r="I4" t="s">
        <v>29</v>
      </c>
      <c r="J4" t="s">
        <v>26</v>
      </c>
      <c r="K4">
        <v>5</v>
      </c>
      <c r="L4">
        <v>1</v>
      </c>
      <c r="M4" t="s">
        <v>30</v>
      </c>
      <c r="N4" t="s">
        <v>26</v>
      </c>
      <c r="O4" t="s">
        <v>25</v>
      </c>
      <c r="P4" t="s">
        <v>25</v>
      </c>
      <c r="Q4">
        <v>40</v>
      </c>
      <c r="R4">
        <v>370</v>
      </c>
      <c r="S4" t="s">
        <v>27</v>
      </c>
    </row>
    <row r="5" spans="1:19" x14ac:dyDescent="0.35">
      <c r="A5" t="s">
        <v>33</v>
      </c>
      <c r="B5">
        <v>5</v>
      </c>
      <c r="C5" t="s">
        <v>227</v>
      </c>
      <c r="D5">
        <v>139</v>
      </c>
      <c r="E5" t="s">
        <v>228</v>
      </c>
      <c r="F5" t="s">
        <v>22</v>
      </c>
      <c r="G5" t="s">
        <v>23</v>
      </c>
      <c r="H5">
        <v>90</v>
      </c>
      <c r="I5" t="s">
        <v>29</v>
      </c>
      <c r="J5" t="s">
        <v>26</v>
      </c>
      <c r="K5">
        <v>5</v>
      </c>
      <c r="L5">
        <v>1</v>
      </c>
      <c r="M5" t="s">
        <v>30</v>
      </c>
      <c r="N5">
        <v>21</v>
      </c>
      <c r="O5" t="s">
        <v>30</v>
      </c>
      <c r="P5" t="s">
        <v>30</v>
      </c>
      <c r="Q5">
        <v>40</v>
      </c>
      <c r="R5">
        <v>100</v>
      </c>
      <c r="S5" t="s">
        <v>27</v>
      </c>
    </row>
    <row r="6" spans="1:19" x14ac:dyDescent="0.35">
      <c r="A6" t="s">
        <v>34</v>
      </c>
      <c r="B6">
        <v>6</v>
      </c>
      <c r="C6" t="s">
        <v>227</v>
      </c>
      <c r="D6">
        <v>139</v>
      </c>
      <c r="E6" t="s">
        <v>228</v>
      </c>
      <c r="F6" t="s">
        <v>22</v>
      </c>
      <c r="G6" t="s">
        <v>23</v>
      </c>
      <c r="H6">
        <v>274</v>
      </c>
      <c r="I6" t="s">
        <v>29</v>
      </c>
      <c r="J6" t="s">
        <v>26</v>
      </c>
      <c r="K6">
        <v>5</v>
      </c>
      <c r="L6">
        <v>1</v>
      </c>
      <c r="M6" t="s">
        <v>25</v>
      </c>
      <c r="N6" t="s">
        <v>26</v>
      </c>
      <c r="O6" t="s">
        <v>25</v>
      </c>
      <c r="P6" t="s">
        <v>25</v>
      </c>
      <c r="Q6">
        <v>50</v>
      </c>
      <c r="R6">
        <v>322</v>
      </c>
      <c r="S6" t="s">
        <v>27</v>
      </c>
    </row>
    <row r="7" spans="1:19" x14ac:dyDescent="0.35">
      <c r="A7" t="s">
        <v>35</v>
      </c>
      <c r="B7">
        <v>8</v>
      </c>
      <c r="C7" t="s">
        <v>227</v>
      </c>
      <c r="D7">
        <v>139</v>
      </c>
      <c r="E7" t="s">
        <v>228</v>
      </c>
      <c r="F7" t="s">
        <v>22</v>
      </c>
      <c r="G7" t="s">
        <v>23</v>
      </c>
      <c r="H7">
        <v>220</v>
      </c>
      <c r="I7" t="s">
        <v>29</v>
      </c>
      <c r="J7" t="s">
        <v>26</v>
      </c>
      <c r="K7">
        <v>5</v>
      </c>
      <c r="L7">
        <v>1</v>
      </c>
      <c r="M7" t="s">
        <v>25</v>
      </c>
      <c r="N7">
        <v>21</v>
      </c>
      <c r="O7" t="s">
        <v>25</v>
      </c>
      <c r="P7" t="s">
        <v>25</v>
      </c>
      <c r="Q7">
        <v>0</v>
      </c>
      <c r="R7" t="s">
        <v>26</v>
      </c>
      <c r="S7" t="s">
        <v>27</v>
      </c>
    </row>
    <row r="8" spans="1:19" x14ac:dyDescent="0.35">
      <c r="A8" t="s">
        <v>36</v>
      </c>
      <c r="B8">
        <v>9</v>
      </c>
      <c r="C8" t="s">
        <v>227</v>
      </c>
      <c r="D8">
        <v>139</v>
      </c>
      <c r="E8" t="s">
        <v>228</v>
      </c>
      <c r="F8" t="s">
        <v>22</v>
      </c>
      <c r="G8" t="s">
        <v>23</v>
      </c>
      <c r="H8">
        <v>190</v>
      </c>
      <c r="I8" t="s">
        <v>29</v>
      </c>
      <c r="J8" t="s">
        <v>26</v>
      </c>
      <c r="K8">
        <v>5</v>
      </c>
      <c r="L8">
        <v>1</v>
      </c>
      <c r="M8" t="s">
        <v>25</v>
      </c>
      <c r="N8" t="s">
        <v>26</v>
      </c>
      <c r="O8" t="s">
        <v>25</v>
      </c>
      <c r="P8" t="s">
        <v>25</v>
      </c>
      <c r="Q8">
        <v>100</v>
      </c>
      <c r="R8">
        <f>2*155</f>
        <v>310</v>
      </c>
      <c r="S8" t="s">
        <v>27</v>
      </c>
    </row>
    <row r="9" spans="1:19" x14ac:dyDescent="0.35">
      <c r="A9" t="s">
        <v>37</v>
      </c>
      <c r="B9">
        <v>10</v>
      </c>
      <c r="C9" t="s">
        <v>227</v>
      </c>
      <c r="D9">
        <v>139</v>
      </c>
      <c r="E9" t="s">
        <v>228</v>
      </c>
      <c r="F9" t="s">
        <v>22</v>
      </c>
      <c r="G9" t="s">
        <v>23</v>
      </c>
      <c r="H9">
        <v>217</v>
      </c>
      <c r="I9" t="s">
        <v>29</v>
      </c>
      <c r="J9" t="s">
        <v>26</v>
      </c>
      <c r="K9">
        <v>5</v>
      </c>
      <c r="L9">
        <v>1</v>
      </c>
      <c r="M9" t="s">
        <v>25</v>
      </c>
      <c r="N9" t="s">
        <v>26</v>
      </c>
      <c r="O9" t="s">
        <v>25</v>
      </c>
      <c r="P9" t="s">
        <v>25</v>
      </c>
      <c r="Q9">
        <v>100</v>
      </c>
      <c r="R9">
        <v>217</v>
      </c>
      <c r="S9" t="s">
        <v>27</v>
      </c>
    </row>
    <row r="10" spans="1:19" x14ac:dyDescent="0.35">
      <c r="A10" t="s">
        <v>38</v>
      </c>
      <c r="B10">
        <v>11</v>
      </c>
      <c r="C10" t="s">
        <v>227</v>
      </c>
      <c r="D10">
        <v>139</v>
      </c>
      <c r="E10" t="s">
        <v>228</v>
      </c>
      <c r="F10" t="s">
        <v>22</v>
      </c>
      <c r="G10" t="s">
        <v>23</v>
      </c>
      <c r="H10">
        <v>230</v>
      </c>
      <c r="I10" t="s">
        <v>29</v>
      </c>
      <c r="J10" t="s">
        <v>26</v>
      </c>
      <c r="K10">
        <v>5</v>
      </c>
      <c r="L10">
        <v>1</v>
      </c>
      <c r="M10" t="s">
        <v>25</v>
      </c>
      <c r="N10" t="s">
        <v>26</v>
      </c>
      <c r="O10" t="s">
        <v>25</v>
      </c>
      <c r="P10" t="s">
        <v>25</v>
      </c>
      <c r="Q10">
        <v>100</v>
      </c>
      <c r="R10">
        <v>145</v>
      </c>
      <c r="S10" t="s">
        <v>31</v>
      </c>
    </row>
    <row r="11" spans="1:19" x14ac:dyDescent="0.35">
      <c r="A11" t="s">
        <v>39</v>
      </c>
      <c r="B11">
        <v>12</v>
      </c>
      <c r="C11" t="s">
        <v>227</v>
      </c>
      <c r="D11">
        <v>139</v>
      </c>
      <c r="E11" t="s">
        <v>228</v>
      </c>
      <c r="F11" t="s">
        <v>22</v>
      </c>
      <c r="G11" t="s">
        <v>23</v>
      </c>
      <c r="H11">
        <v>305</v>
      </c>
      <c r="I11" t="s">
        <v>29</v>
      </c>
      <c r="J11" t="s">
        <v>26</v>
      </c>
      <c r="K11">
        <v>5</v>
      </c>
      <c r="L11">
        <v>1</v>
      </c>
      <c r="M11" t="s">
        <v>25</v>
      </c>
      <c r="N11">
        <v>18</v>
      </c>
      <c r="O11" t="s">
        <v>25</v>
      </c>
      <c r="P11" t="s">
        <v>25</v>
      </c>
      <c r="Q11">
        <v>110</v>
      </c>
      <c r="R11">
        <v>280</v>
      </c>
      <c r="S11" t="s">
        <v>27</v>
      </c>
    </row>
    <row r="12" spans="1:19" x14ac:dyDescent="0.35">
      <c r="A12" t="s">
        <v>40</v>
      </c>
      <c r="B12">
        <v>13</v>
      </c>
      <c r="C12" t="s">
        <v>227</v>
      </c>
      <c r="D12">
        <v>139</v>
      </c>
      <c r="E12" t="s">
        <v>228</v>
      </c>
      <c r="F12" t="s">
        <v>22</v>
      </c>
      <c r="G12" t="s">
        <v>23</v>
      </c>
      <c r="H12">
        <v>300</v>
      </c>
      <c r="I12" t="s">
        <v>29</v>
      </c>
      <c r="J12" t="s">
        <v>26</v>
      </c>
      <c r="K12">
        <v>5</v>
      </c>
      <c r="L12">
        <v>1</v>
      </c>
      <c r="M12" t="s">
        <v>25</v>
      </c>
      <c r="N12" t="s">
        <v>26</v>
      </c>
      <c r="O12" t="s">
        <v>30</v>
      </c>
      <c r="P12" t="s">
        <v>25</v>
      </c>
      <c r="Q12">
        <v>40</v>
      </c>
      <c r="R12">
        <v>105</v>
      </c>
      <c r="S12" t="s">
        <v>27</v>
      </c>
    </row>
    <row r="13" spans="1:19" x14ac:dyDescent="0.35">
      <c r="A13" t="s">
        <v>41</v>
      </c>
      <c r="B13">
        <v>15</v>
      </c>
      <c r="C13" t="s">
        <v>227</v>
      </c>
      <c r="D13">
        <v>139</v>
      </c>
      <c r="E13" t="s">
        <v>228</v>
      </c>
      <c r="F13" t="s">
        <v>22</v>
      </c>
      <c r="G13" t="s">
        <v>23</v>
      </c>
      <c r="H13">
        <v>182</v>
      </c>
      <c r="I13" t="s">
        <v>29</v>
      </c>
      <c r="J13" t="s">
        <v>26</v>
      </c>
      <c r="K13">
        <v>5</v>
      </c>
      <c r="L13">
        <v>1</v>
      </c>
      <c r="M13" t="s">
        <v>25</v>
      </c>
      <c r="N13">
        <v>18</v>
      </c>
      <c r="O13" t="s">
        <v>25</v>
      </c>
      <c r="P13" t="s">
        <v>25</v>
      </c>
      <c r="Q13">
        <v>40</v>
      </c>
      <c r="R13">
        <v>150</v>
      </c>
      <c r="S13" t="s">
        <v>27</v>
      </c>
    </row>
    <row r="14" spans="1:19" x14ac:dyDescent="0.35">
      <c r="A14" t="s">
        <v>42</v>
      </c>
      <c r="B14">
        <v>16</v>
      </c>
      <c r="C14" t="s">
        <v>227</v>
      </c>
      <c r="D14">
        <v>139</v>
      </c>
      <c r="E14" t="s">
        <v>228</v>
      </c>
      <c r="F14" t="s">
        <v>22</v>
      </c>
      <c r="G14" t="s">
        <v>23</v>
      </c>
      <c r="H14">
        <v>150</v>
      </c>
      <c r="I14" t="s">
        <v>29</v>
      </c>
      <c r="J14" t="s">
        <v>26</v>
      </c>
      <c r="K14">
        <v>5</v>
      </c>
      <c r="L14">
        <v>1</v>
      </c>
      <c r="M14" t="s">
        <v>30</v>
      </c>
      <c r="N14" t="s">
        <v>26</v>
      </c>
      <c r="O14" t="s">
        <v>25</v>
      </c>
      <c r="P14" t="s">
        <v>30</v>
      </c>
      <c r="Q14">
        <v>100</v>
      </c>
      <c r="R14">
        <f>2*50</f>
        <v>100</v>
      </c>
      <c r="S14" t="s">
        <v>25</v>
      </c>
    </row>
    <row r="15" spans="1:19" x14ac:dyDescent="0.35">
      <c r="A15" t="s">
        <v>43</v>
      </c>
      <c r="B15">
        <v>17</v>
      </c>
      <c r="C15" t="s">
        <v>227</v>
      </c>
      <c r="D15">
        <v>139</v>
      </c>
      <c r="E15" t="s">
        <v>228</v>
      </c>
      <c r="F15" t="s">
        <v>22</v>
      </c>
      <c r="G15" t="s">
        <v>23</v>
      </c>
      <c r="H15">
        <v>50</v>
      </c>
      <c r="I15" t="s">
        <v>29</v>
      </c>
      <c r="J15" t="s">
        <v>26</v>
      </c>
      <c r="K15">
        <v>5</v>
      </c>
      <c r="L15">
        <v>1</v>
      </c>
      <c r="M15" t="s">
        <v>25</v>
      </c>
      <c r="N15" t="s">
        <v>26</v>
      </c>
      <c r="O15" t="s">
        <v>30</v>
      </c>
      <c r="P15" t="s">
        <v>25</v>
      </c>
      <c r="Q15">
        <v>50</v>
      </c>
      <c r="R15">
        <v>40</v>
      </c>
      <c r="S15" t="s">
        <v>27</v>
      </c>
    </row>
    <row r="16" spans="1:19" x14ac:dyDescent="0.35">
      <c r="A16" t="s">
        <v>44</v>
      </c>
      <c r="B16">
        <v>18</v>
      </c>
      <c r="C16" t="s">
        <v>227</v>
      </c>
      <c r="D16">
        <v>139</v>
      </c>
      <c r="E16" t="s">
        <v>228</v>
      </c>
      <c r="F16" t="s">
        <v>22</v>
      </c>
      <c r="G16" t="s">
        <v>23</v>
      </c>
      <c r="H16">
        <v>100</v>
      </c>
      <c r="I16" t="s">
        <v>29</v>
      </c>
      <c r="J16" t="s">
        <v>26</v>
      </c>
      <c r="K16">
        <v>5</v>
      </c>
      <c r="L16">
        <v>1</v>
      </c>
      <c r="M16" t="s">
        <v>25</v>
      </c>
      <c r="N16" t="s">
        <v>26</v>
      </c>
      <c r="O16" t="s">
        <v>30</v>
      </c>
      <c r="P16" t="s">
        <v>25</v>
      </c>
      <c r="Q16">
        <v>100</v>
      </c>
      <c r="R16">
        <v>50</v>
      </c>
      <c r="S16" t="s">
        <v>27</v>
      </c>
    </row>
    <row r="17" spans="1:19" x14ac:dyDescent="0.35">
      <c r="A17" t="s">
        <v>45</v>
      </c>
      <c r="B17">
        <v>19</v>
      </c>
      <c r="C17" t="s">
        <v>227</v>
      </c>
      <c r="D17">
        <v>139</v>
      </c>
      <c r="E17" t="s">
        <v>228</v>
      </c>
      <c r="F17" t="s">
        <v>22</v>
      </c>
      <c r="G17" t="s">
        <v>23</v>
      </c>
      <c r="H17">
        <v>120</v>
      </c>
      <c r="I17" t="s">
        <v>29</v>
      </c>
      <c r="J17" t="s">
        <v>26</v>
      </c>
      <c r="K17">
        <v>5</v>
      </c>
      <c r="L17">
        <v>1</v>
      </c>
      <c r="M17" t="s">
        <v>25</v>
      </c>
      <c r="N17" t="s">
        <v>26</v>
      </c>
      <c r="O17" t="s">
        <v>25</v>
      </c>
      <c r="P17" t="s">
        <v>25</v>
      </c>
      <c r="Q17">
        <v>100</v>
      </c>
      <c r="R17">
        <v>120</v>
      </c>
      <c r="S17" t="s">
        <v>27</v>
      </c>
    </row>
    <row r="18" spans="1:19" x14ac:dyDescent="0.35">
      <c r="A18" t="s">
        <v>46</v>
      </c>
      <c r="B18">
        <v>20</v>
      </c>
      <c r="C18" t="s">
        <v>227</v>
      </c>
      <c r="D18">
        <v>139</v>
      </c>
      <c r="E18" t="s">
        <v>228</v>
      </c>
      <c r="F18" t="s">
        <v>22</v>
      </c>
      <c r="G18" t="s">
        <v>23</v>
      </c>
      <c r="H18">
        <v>203</v>
      </c>
      <c r="I18" t="s">
        <v>29</v>
      </c>
      <c r="J18" t="s">
        <v>26</v>
      </c>
      <c r="K18">
        <v>5</v>
      </c>
      <c r="L18">
        <v>1</v>
      </c>
      <c r="M18" t="s">
        <v>25</v>
      </c>
      <c r="N18" t="s">
        <v>26</v>
      </c>
      <c r="O18" t="s">
        <v>25</v>
      </c>
      <c r="P18" t="s">
        <v>25</v>
      </c>
      <c r="Q18">
        <v>100</v>
      </c>
      <c r="R18">
        <f>2*150</f>
        <v>300</v>
      </c>
      <c r="S18" t="s">
        <v>27</v>
      </c>
    </row>
    <row r="19" spans="1:19" x14ac:dyDescent="0.35">
      <c r="A19" t="s">
        <v>47</v>
      </c>
      <c r="B19">
        <v>21</v>
      </c>
      <c r="C19" t="s">
        <v>227</v>
      </c>
      <c r="D19">
        <v>139</v>
      </c>
      <c r="E19" t="s">
        <v>228</v>
      </c>
      <c r="F19" t="s">
        <v>22</v>
      </c>
      <c r="G19" t="s">
        <v>23</v>
      </c>
      <c r="H19">
        <v>100</v>
      </c>
      <c r="I19" t="s">
        <v>29</v>
      </c>
      <c r="J19" t="s">
        <v>26</v>
      </c>
      <c r="K19">
        <v>5</v>
      </c>
      <c r="L19">
        <v>1</v>
      </c>
      <c r="M19" t="s">
        <v>25</v>
      </c>
      <c r="N19" t="s">
        <v>26</v>
      </c>
      <c r="O19" t="s">
        <v>30</v>
      </c>
      <c r="P19" t="s">
        <v>25</v>
      </c>
      <c r="Q19">
        <v>100</v>
      </c>
      <c r="R19">
        <v>150</v>
      </c>
      <c r="S19" t="s">
        <v>27</v>
      </c>
    </row>
    <row r="20" spans="1:19" x14ac:dyDescent="0.35">
      <c r="A20" t="s">
        <v>48</v>
      </c>
      <c r="B20">
        <v>22</v>
      </c>
      <c r="C20" t="s">
        <v>227</v>
      </c>
      <c r="D20">
        <v>139</v>
      </c>
      <c r="E20" t="s">
        <v>228</v>
      </c>
      <c r="F20" t="s">
        <v>22</v>
      </c>
      <c r="G20" t="s">
        <v>23</v>
      </c>
      <c r="H20">
        <v>275</v>
      </c>
      <c r="I20" t="s">
        <v>29</v>
      </c>
      <c r="J20" t="s">
        <v>26</v>
      </c>
      <c r="K20">
        <v>5</v>
      </c>
      <c r="L20">
        <v>1</v>
      </c>
      <c r="M20" t="s">
        <v>30</v>
      </c>
      <c r="N20">
        <v>20</v>
      </c>
      <c r="O20" t="s">
        <v>30</v>
      </c>
      <c r="P20" t="s">
        <v>25</v>
      </c>
      <c r="Q20">
        <v>100</v>
      </c>
      <c r="R20">
        <v>175</v>
      </c>
      <c r="S20" t="s">
        <v>27</v>
      </c>
    </row>
    <row r="21" spans="1:19" x14ac:dyDescent="0.35">
      <c r="A21" t="s">
        <v>49</v>
      </c>
      <c r="B21">
        <v>23</v>
      </c>
      <c r="C21" t="s">
        <v>227</v>
      </c>
      <c r="D21">
        <v>139</v>
      </c>
      <c r="E21" t="s">
        <v>228</v>
      </c>
      <c r="F21" t="s">
        <v>22</v>
      </c>
      <c r="G21" t="s">
        <v>23</v>
      </c>
      <c r="H21">
        <v>300</v>
      </c>
      <c r="I21" t="s">
        <v>29</v>
      </c>
      <c r="J21" t="s">
        <v>26</v>
      </c>
      <c r="K21">
        <v>5</v>
      </c>
      <c r="L21">
        <v>2</v>
      </c>
      <c r="M21" t="s">
        <v>25</v>
      </c>
      <c r="N21" t="s">
        <v>26</v>
      </c>
      <c r="O21" t="s">
        <v>25</v>
      </c>
      <c r="P21" t="s">
        <v>25</v>
      </c>
      <c r="Q21">
        <v>100</v>
      </c>
      <c r="R21">
        <v>250</v>
      </c>
      <c r="S21" t="s">
        <v>27</v>
      </c>
    </row>
    <row r="22" spans="1:19" x14ac:dyDescent="0.35">
      <c r="A22" t="s">
        <v>50</v>
      </c>
      <c r="B22">
        <v>24</v>
      </c>
      <c r="C22" t="s">
        <v>227</v>
      </c>
      <c r="D22">
        <v>139</v>
      </c>
      <c r="E22" t="s">
        <v>228</v>
      </c>
      <c r="F22" t="s">
        <v>22</v>
      </c>
      <c r="G22" t="s">
        <v>23</v>
      </c>
      <c r="H22">
        <v>225</v>
      </c>
      <c r="I22" t="s">
        <v>29</v>
      </c>
      <c r="J22" t="s">
        <v>26</v>
      </c>
      <c r="K22">
        <v>5</v>
      </c>
      <c r="L22">
        <v>1</v>
      </c>
      <c r="M22" t="s">
        <v>25</v>
      </c>
      <c r="N22">
        <v>18</v>
      </c>
      <c r="O22" t="s">
        <v>30</v>
      </c>
      <c r="P22" t="s">
        <v>30</v>
      </c>
      <c r="Q22">
        <v>50</v>
      </c>
      <c r="R22">
        <v>186</v>
      </c>
      <c r="S22" t="s">
        <v>31</v>
      </c>
    </row>
    <row r="23" spans="1:19" x14ac:dyDescent="0.35">
      <c r="A23" t="s">
        <v>51</v>
      </c>
      <c r="B23">
        <v>25</v>
      </c>
      <c r="C23" t="s">
        <v>227</v>
      </c>
      <c r="D23">
        <v>139</v>
      </c>
      <c r="E23" t="s">
        <v>228</v>
      </c>
      <c r="F23" t="s">
        <v>22</v>
      </c>
      <c r="G23" t="s">
        <v>23</v>
      </c>
      <c r="H23">
        <v>250</v>
      </c>
      <c r="I23" t="s">
        <v>29</v>
      </c>
      <c r="J23" t="s">
        <v>26</v>
      </c>
      <c r="K23">
        <v>5</v>
      </c>
      <c r="L23">
        <v>1</v>
      </c>
      <c r="M23" t="s">
        <v>25</v>
      </c>
      <c r="N23">
        <v>18</v>
      </c>
      <c r="O23" t="s">
        <v>30</v>
      </c>
      <c r="P23" t="s">
        <v>25</v>
      </c>
      <c r="Q23">
        <v>100</v>
      </c>
      <c r="R23">
        <v>150</v>
      </c>
      <c r="S23" t="s">
        <v>27</v>
      </c>
    </row>
    <row r="24" spans="1:19" x14ac:dyDescent="0.35">
      <c r="A24" t="s">
        <v>52</v>
      </c>
      <c r="B24">
        <v>26</v>
      </c>
      <c r="C24" t="s">
        <v>227</v>
      </c>
      <c r="D24">
        <v>139</v>
      </c>
      <c r="E24" t="s">
        <v>228</v>
      </c>
      <c r="F24" t="s">
        <v>22</v>
      </c>
      <c r="G24" t="s">
        <v>23</v>
      </c>
      <c r="H24">
        <v>156.69999999999999</v>
      </c>
      <c r="I24" t="s">
        <v>29</v>
      </c>
      <c r="J24" t="s">
        <v>26</v>
      </c>
      <c r="K24">
        <v>5</v>
      </c>
      <c r="L24">
        <v>1</v>
      </c>
      <c r="M24" t="s">
        <v>25</v>
      </c>
      <c r="N24" t="s">
        <v>26</v>
      </c>
      <c r="O24" t="s">
        <v>30</v>
      </c>
      <c r="P24" t="s">
        <v>30</v>
      </c>
      <c r="Q24">
        <v>0</v>
      </c>
      <c r="R24">
        <v>119</v>
      </c>
      <c r="S24" t="s">
        <v>27</v>
      </c>
    </row>
    <row r="25" spans="1:19" x14ac:dyDescent="0.35">
      <c r="A25" t="s">
        <v>53</v>
      </c>
      <c r="B25">
        <v>27</v>
      </c>
      <c r="C25" t="s">
        <v>227</v>
      </c>
      <c r="D25">
        <v>139</v>
      </c>
      <c r="E25" t="s">
        <v>228</v>
      </c>
      <c r="F25" t="s">
        <v>22</v>
      </c>
      <c r="G25" t="s">
        <v>23</v>
      </c>
      <c r="H25">
        <v>288.25</v>
      </c>
      <c r="I25" t="s">
        <v>29</v>
      </c>
      <c r="J25" t="s">
        <v>26</v>
      </c>
      <c r="K25">
        <v>5</v>
      </c>
      <c r="L25">
        <v>1</v>
      </c>
      <c r="M25" t="s">
        <v>30</v>
      </c>
      <c r="N25" t="s">
        <v>26</v>
      </c>
      <c r="O25" t="s">
        <v>25</v>
      </c>
      <c r="P25" t="s">
        <v>25</v>
      </c>
      <c r="Q25">
        <v>50</v>
      </c>
      <c r="R25">
        <f>2*135</f>
        <v>270</v>
      </c>
      <c r="S25" t="s">
        <v>27</v>
      </c>
    </row>
    <row r="26" spans="1:19" x14ac:dyDescent="0.35">
      <c r="A26" t="s">
        <v>54</v>
      </c>
      <c r="B26">
        <v>28</v>
      </c>
      <c r="C26" t="s">
        <v>227</v>
      </c>
      <c r="D26">
        <v>139</v>
      </c>
      <c r="E26" t="s">
        <v>228</v>
      </c>
      <c r="F26" t="s">
        <v>22</v>
      </c>
      <c r="G26" t="s">
        <v>23</v>
      </c>
      <c r="H26">
        <v>550</v>
      </c>
      <c r="I26" t="s">
        <v>29</v>
      </c>
      <c r="J26" t="s">
        <v>26</v>
      </c>
      <c r="K26">
        <v>5</v>
      </c>
      <c r="L26">
        <v>1</v>
      </c>
      <c r="M26" t="s">
        <v>25</v>
      </c>
      <c r="N26">
        <v>21</v>
      </c>
      <c r="O26" t="s">
        <v>30</v>
      </c>
      <c r="P26" t="s">
        <v>25</v>
      </c>
      <c r="Q26">
        <v>100</v>
      </c>
      <c r="R26">
        <v>155</v>
      </c>
      <c r="S26" t="s">
        <v>31</v>
      </c>
    </row>
    <row r="27" spans="1:19" x14ac:dyDescent="0.35">
      <c r="A27" t="s">
        <v>55</v>
      </c>
      <c r="B27">
        <v>29</v>
      </c>
      <c r="C27" t="s">
        <v>227</v>
      </c>
      <c r="D27">
        <v>139</v>
      </c>
      <c r="E27" t="s">
        <v>228</v>
      </c>
      <c r="F27" t="s">
        <v>22</v>
      </c>
      <c r="G27" t="s">
        <v>23</v>
      </c>
      <c r="H27">
        <v>25</v>
      </c>
      <c r="I27" t="s">
        <v>29</v>
      </c>
      <c r="J27" t="s">
        <v>26</v>
      </c>
      <c r="K27">
        <v>5</v>
      </c>
      <c r="L27">
        <v>1</v>
      </c>
      <c r="M27" t="s">
        <v>25</v>
      </c>
      <c r="N27" t="s">
        <v>26</v>
      </c>
      <c r="O27" t="s">
        <v>30</v>
      </c>
      <c r="P27" t="s">
        <v>25</v>
      </c>
      <c r="Q27">
        <v>100</v>
      </c>
      <c r="R27">
        <f>2*25</f>
        <v>50</v>
      </c>
      <c r="S27" t="s">
        <v>31</v>
      </c>
    </row>
    <row r="28" spans="1:19" x14ac:dyDescent="0.35">
      <c r="A28" t="s">
        <v>56</v>
      </c>
      <c r="B28">
        <v>30</v>
      </c>
      <c r="C28" t="s">
        <v>227</v>
      </c>
      <c r="D28">
        <v>139</v>
      </c>
      <c r="E28" t="s">
        <v>228</v>
      </c>
      <c r="F28" t="s">
        <v>22</v>
      </c>
      <c r="G28" t="s">
        <v>23</v>
      </c>
      <c r="H28">
        <v>375</v>
      </c>
      <c r="I28" t="s">
        <v>29</v>
      </c>
      <c r="J28" t="s">
        <v>26</v>
      </c>
      <c r="K28">
        <v>5</v>
      </c>
      <c r="L28">
        <v>1</v>
      </c>
      <c r="M28" t="s">
        <v>30</v>
      </c>
      <c r="N28" t="s">
        <v>26</v>
      </c>
      <c r="O28" t="s">
        <v>30</v>
      </c>
      <c r="P28" t="s">
        <v>30</v>
      </c>
      <c r="Q28">
        <v>0</v>
      </c>
      <c r="R28">
        <v>190</v>
      </c>
      <c r="S28" t="s">
        <v>27</v>
      </c>
    </row>
    <row r="29" spans="1:19" x14ac:dyDescent="0.35">
      <c r="A29" t="s">
        <v>57</v>
      </c>
      <c r="B29">
        <v>31</v>
      </c>
      <c r="C29" t="s">
        <v>227</v>
      </c>
      <c r="D29">
        <v>139</v>
      </c>
      <c r="E29" t="s">
        <v>228</v>
      </c>
      <c r="F29" t="s">
        <v>22</v>
      </c>
      <c r="G29" t="s">
        <v>23</v>
      </c>
      <c r="H29">
        <v>195.25</v>
      </c>
      <c r="I29" t="s">
        <v>29</v>
      </c>
      <c r="J29" t="s">
        <v>26</v>
      </c>
      <c r="K29">
        <v>5</v>
      </c>
      <c r="L29">
        <v>1</v>
      </c>
      <c r="M29" t="s">
        <v>25</v>
      </c>
      <c r="N29">
        <v>19</v>
      </c>
      <c r="O29" t="s">
        <v>30</v>
      </c>
      <c r="P29" t="s">
        <v>25</v>
      </c>
      <c r="Q29">
        <v>50</v>
      </c>
      <c r="R29">
        <v>110</v>
      </c>
      <c r="S29" t="s">
        <v>27</v>
      </c>
    </row>
    <row r="30" spans="1:19" x14ac:dyDescent="0.35">
      <c r="A30" t="s">
        <v>58</v>
      </c>
      <c r="B30">
        <v>32</v>
      </c>
      <c r="C30" t="s">
        <v>227</v>
      </c>
      <c r="D30">
        <v>139</v>
      </c>
      <c r="E30" t="s">
        <v>228</v>
      </c>
      <c r="F30" t="s">
        <v>22</v>
      </c>
      <c r="G30" t="s">
        <v>23</v>
      </c>
      <c r="H30">
        <v>750</v>
      </c>
      <c r="I30" t="s">
        <v>29</v>
      </c>
      <c r="J30" t="s">
        <v>26</v>
      </c>
      <c r="K30">
        <v>5</v>
      </c>
      <c r="L30">
        <v>1</v>
      </c>
      <c r="M30" t="s">
        <v>25</v>
      </c>
      <c r="N30" t="s">
        <v>26</v>
      </c>
      <c r="O30" t="s">
        <v>30</v>
      </c>
      <c r="P30" t="s">
        <v>30</v>
      </c>
      <c r="Q30">
        <v>40</v>
      </c>
      <c r="R30">
        <v>375</v>
      </c>
      <c r="S30" t="s">
        <v>27</v>
      </c>
    </row>
    <row r="31" spans="1:19" x14ac:dyDescent="0.35">
      <c r="A31" t="s">
        <v>59</v>
      </c>
      <c r="B31">
        <v>33</v>
      </c>
      <c r="C31" t="s">
        <v>227</v>
      </c>
      <c r="D31">
        <v>139</v>
      </c>
      <c r="E31" t="s">
        <v>228</v>
      </c>
      <c r="F31" t="s">
        <v>22</v>
      </c>
      <c r="G31" t="s">
        <v>23</v>
      </c>
      <c r="H31">
        <v>135</v>
      </c>
      <c r="I31" t="s">
        <v>29</v>
      </c>
      <c r="J31" t="s">
        <v>26</v>
      </c>
      <c r="K31">
        <v>5</v>
      </c>
      <c r="L31">
        <v>1</v>
      </c>
      <c r="M31" t="s">
        <v>30</v>
      </c>
      <c r="N31" t="s">
        <v>26</v>
      </c>
      <c r="O31" t="s">
        <v>30</v>
      </c>
      <c r="P31" t="s">
        <v>25</v>
      </c>
      <c r="Q31">
        <v>100</v>
      </c>
      <c r="R31">
        <f>2*158</f>
        <v>316</v>
      </c>
      <c r="S31" t="s">
        <v>27</v>
      </c>
    </row>
    <row r="32" spans="1:19" x14ac:dyDescent="0.35">
      <c r="A32" t="s">
        <v>60</v>
      </c>
      <c r="B32">
        <v>34</v>
      </c>
      <c r="C32" t="s">
        <v>227</v>
      </c>
      <c r="D32">
        <v>139</v>
      </c>
      <c r="E32" t="s">
        <v>228</v>
      </c>
      <c r="F32" t="s">
        <v>22</v>
      </c>
      <c r="G32" t="s">
        <v>23</v>
      </c>
      <c r="H32">
        <v>363.75</v>
      </c>
      <c r="I32" t="s">
        <v>29</v>
      </c>
      <c r="J32" t="s">
        <v>26</v>
      </c>
      <c r="K32">
        <v>5</v>
      </c>
      <c r="L32">
        <v>1</v>
      </c>
      <c r="M32" t="s">
        <v>25</v>
      </c>
      <c r="N32">
        <v>18</v>
      </c>
      <c r="O32" t="s">
        <v>30</v>
      </c>
      <c r="P32" t="s">
        <v>25</v>
      </c>
      <c r="Q32">
        <v>50</v>
      </c>
      <c r="R32">
        <v>220</v>
      </c>
      <c r="S32" t="s">
        <v>27</v>
      </c>
    </row>
    <row r="33" spans="1:19" x14ac:dyDescent="0.35">
      <c r="A33" t="s">
        <v>61</v>
      </c>
      <c r="B33">
        <v>35</v>
      </c>
      <c r="C33" t="s">
        <v>227</v>
      </c>
      <c r="D33">
        <v>139</v>
      </c>
      <c r="E33" t="s">
        <v>228</v>
      </c>
      <c r="F33" t="s">
        <v>22</v>
      </c>
      <c r="G33" t="s">
        <v>23</v>
      </c>
      <c r="H33">
        <v>150</v>
      </c>
      <c r="I33" t="s">
        <v>29</v>
      </c>
      <c r="J33" t="s">
        <v>26</v>
      </c>
      <c r="K33">
        <v>5</v>
      </c>
      <c r="L33">
        <v>1</v>
      </c>
      <c r="M33" t="s">
        <v>25</v>
      </c>
      <c r="N33" t="s">
        <v>26</v>
      </c>
      <c r="O33" t="s">
        <v>30</v>
      </c>
      <c r="P33" t="s">
        <v>25</v>
      </c>
      <c r="Q33">
        <v>50</v>
      </c>
      <c r="R33">
        <v>150</v>
      </c>
      <c r="S33" t="s">
        <v>27</v>
      </c>
    </row>
    <row r="34" spans="1:19" x14ac:dyDescent="0.35">
      <c r="A34" t="s">
        <v>62</v>
      </c>
      <c r="B34">
        <v>36</v>
      </c>
      <c r="C34" t="s">
        <v>227</v>
      </c>
      <c r="D34">
        <v>139</v>
      </c>
      <c r="E34" t="s">
        <v>228</v>
      </c>
      <c r="F34" t="s">
        <v>22</v>
      </c>
      <c r="G34" t="s">
        <v>23</v>
      </c>
      <c r="H34">
        <v>115</v>
      </c>
      <c r="I34" t="s">
        <v>29</v>
      </c>
      <c r="J34" t="s">
        <v>26</v>
      </c>
      <c r="K34">
        <v>5</v>
      </c>
      <c r="L34">
        <v>1</v>
      </c>
      <c r="M34" t="s">
        <v>25</v>
      </c>
      <c r="N34">
        <v>21</v>
      </c>
      <c r="O34" t="s">
        <v>30</v>
      </c>
      <c r="P34" t="s">
        <v>25</v>
      </c>
      <c r="R34">
        <v>30</v>
      </c>
      <c r="S34" t="s">
        <v>27</v>
      </c>
    </row>
    <row r="35" spans="1:19" x14ac:dyDescent="0.35">
      <c r="A35" t="s">
        <v>63</v>
      </c>
      <c r="B35">
        <v>37</v>
      </c>
      <c r="C35" t="s">
        <v>227</v>
      </c>
      <c r="D35">
        <v>139</v>
      </c>
      <c r="E35" t="s">
        <v>228</v>
      </c>
      <c r="F35" t="s">
        <v>22</v>
      </c>
      <c r="G35" t="s">
        <v>23</v>
      </c>
      <c r="H35">
        <v>268</v>
      </c>
      <c r="I35" t="s">
        <v>29</v>
      </c>
      <c r="J35" t="s">
        <v>26</v>
      </c>
      <c r="K35">
        <v>5</v>
      </c>
      <c r="L35">
        <v>1</v>
      </c>
      <c r="M35" t="s">
        <v>30</v>
      </c>
      <c r="N35" t="s">
        <v>26</v>
      </c>
      <c r="O35" t="s">
        <v>25</v>
      </c>
      <c r="P35" t="s">
        <v>25</v>
      </c>
      <c r="Q35">
        <v>50</v>
      </c>
      <c r="R35">
        <f>2*140</f>
        <v>280</v>
      </c>
      <c r="S35" t="s">
        <v>27</v>
      </c>
    </row>
    <row r="36" spans="1:19" x14ac:dyDescent="0.35">
      <c r="A36" t="s">
        <v>64</v>
      </c>
      <c r="B36">
        <v>38</v>
      </c>
      <c r="C36" t="s">
        <v>227</v>
      </c>
      <c r="D36">
        <v>139</v>
      </c>
      <c r="E36" t="s">
        <v>228</v>
      </c>
      <c r="F36" t="s">
        <v>22</v>
      </c>
      <c r="G36" t="s">
        <v>23</v>
      </c>
      <c r="H36">
        <v>96.25</v>
      </c>
      <c r="I36" t="s">
        <v>29</v>
      </c>
      <c r="J36" t="s">
        <v>26</v>
      </c>
      <c r="K36">
        <v>5</v>
      </c>
      <c r="L36">
        <v>1</v>
      </c>
      <c r="M36" t="s">
        <v>25</v>
      </c>
      <c r="N36" t="s">
        <v>26</v>
      </c>
      <c r="O36" t="s">
        <v>25</v>
      </c>
      <c r="P36" t="s">
        <v>25</v>
      </c>
      <c r="Q36">
        <v>100</v>
      </c>
      <c r="R36">
        <f>2*55</f>
        <v>110</v>
      </c>
      <c r="S36" t="s">
        <v>27</v>
      </c>
    </row>
    <row r="37" spans="1:19" x14ac:dyDescent="0.35">
      <c r="A37" t="s">
        <v>65</v>
      </c>
      <c r="B37">
        <v>39</v>
      </c>
      <c r="C37" t="s">
        <v>227</v>
      </c>
      <c r="D37">
        <v>139</v>
      </c>
      <c r="E37" t="s">
        <v>228</v>
      </c>
      <c r="F37" t="s">
        <v>22</v>
      </c>
      <c r="G37" t="s">
        <v>23</v>
      </c>
      <c r="H37">
        <v>403.5</v>
      </c>
      <c r="I37" t="s">
        <v>29</v>
      </c>
      <c r="J37" t="s">
        <v>26</v>
      </c>
      <c r="K37">
        <v>5</v>
      </c>
      <c r="L37">
        <v>1</v>
      </c>
      <c r="M37" t="s">
        <v>25</v>
      </c>
      <c r="N37">
        <v>18</v>
      </c>
      <c r="O37" t="s">
        <v>30</v>
      </c>
      <c r="P37" t="s">
        <v>25</v>
      </c>
      <c r="Q37">
        <v>100</v>
      </c>
      <c r="R37">
        <v>203.5</v>
      </c>
      <c r="S37" t="s">
        <v>27</v>
      </c>
    </row>
    <row r="38" spans="1:19" x14ac:dyDescent="0.35">
      <c r="A38" t="s">
        <v>66</v>
      </c>
      <c r="B38">
        <v>40</v>
      </c>
      <c r="C38" t="s">
        <v>227</v>
      </c>
      <c r="D38">
        <v>139</v>
      </c>
      <c r="E38" t="s">
        <v>228</v>
      </c>
      <c r="F38" t="s">
        <v>22</v>
      </c>
      <c r="G38" t="s">
        <v>23</v>
      </c>
      <c r="H38">
        <v>150</v>
      </c>
      <c r="I38" t="s">
        <v>29</v>
      </c>
      <c r="J38" t="s">
        <v>26</v>
      </c>
      <c r="K38">
        <v>5</v>
      </c>
      <c r="L38">
        <v>2</v>
      </c>
      <c r="M38" t="s">
        <v>25</v>
      </c>
      <c r="N38" t="s">
        <v>26</v>
      </c>
      <c r="O38" t="s">
        <v>30</v>
      </c>
      <c r="P38" t="s">
        <v>25</v>
      </c>
      <c r="Q38">
        <v>40</v>
      </c>
      <c r="R38">
        <f>2*125</f>
        <v>250</v>
      </c>
      <c r="S38" t="s">
        <v>25</v>
      </c>
    </row>
    <row r="39" spans="1:19" x14ac:dyDescent="0.35">
      <c r="A39" t="s">
        <v>67</v>
      </c>
      <c r="B39">
        <v>41</v>
      </c>
      <c r="C39" t="s">
        <v>227</v>
      </c>
      <c r="D39">
        <v>139</v>
      </c>
      <c r="E39" t="s">
        <v>228</v>
      </c>
      <c r="F39" t="s">
        <v>22</v>
      </c>
      <c r="G39" t="s">
        <v>23</v>
      </c>
      <c r="H39">
        <v>745</v>
      </c>
      <c r="I39" t="s">
        <v>29</v>
      </c>
      <c r="J39" t="s">
        <v>26</v>
      </c>
      <c r="K39">
        <v>5</v>
      </c>
      <c r="L39">
        <v>1</v>
      </c>
      <c r="M39" t="s">
        <v>25</v>
      </c>
      <c r="N39" t="s">
        <v>26</v>
      </c>
      <c r="O39" t="s">
        <v>25</v>
      </c>
      <c r="P39" t="s">
        <v>30</v>
      </c>
      <c r="Q39">
        <v>60</v>
      </c>
      <c r="R39">
        <v>456</v>
      </c>
      <c r="S39" t="s">
        <v>27</v>
      </c>
    </row>
    <row r="40" spans="1:19" x14ac:dyDescent="0.35">
      <c r="A40" t="s">
        <v>68</v>
      </c>
      <c r="B40">
        <v>42</v>
      </c>
      <c r="C40" t="s">
        <v>227</v>
      </c>
      <c r="D40">
        <v>139</v>
      </c>
      <c r="E40" t="s">
        <v>228</v>
      </c>
      <c r="F40" t="s">
        <v>22</v>
      </c>
      <c r="G40" t="s">
        <v>23</v>
      </c>
      <c r="H40">
        <v>30</v>
      </c>
      <c r="I40" t="s">
        <v>29</v>
      </c>
      <c r="J40" t="s">
        <v>26</v>
      </c>
      <c r="K40">
        <v>5</v>
      </c>
      <c r="L40">
        <v>1</v>
      </c>
      <c r="M40" t="s">
        <v>25</v>
      </c>
      <c r="N40">
        <v>18</v>
      </c>
      <c r="O40" t="s">
        <v>30</v>
      </c>
      <c r="P40" t="s">
        <v>25</v>
      </c>
      <c r="Q40">
        <v>100</v>
      </c>
      <c r="R40">
        <v>40</v>
      </c>
      <c r="S40" t="s">
        <v>27</v>
      </c>
    </row>
    <row r="41" spans="1:19" x14ac:dyDescent="0.35">
      <c r="A41" t="s">
        <v>69</v>
      </c>
      <c r="B41">
        <v>44</v>
      </c>
      <c r="C41" t="s">
        <v>227</v>
      </c>
      <c r="D41">
        <v>139</v>
      </c>
      <c r="E41" t="s">
        <v>228</v>
      </c>
      <c r="F41" t="s">
        <v>22</v>
      </c>
      <c r="G41" t="s">
        <v>23</v>
      </c>
      <c r="H41">
        <v>110</v>
      </c>
      <c r="I41" t="s">
        <v>29</v>
      </c>
      <c r="J41" t="s">
        <v>26</v>
      </c>
      <c r="K41">
        <v>5</v>
      </c>
      <c r="L41">
        <v>1</v>
      </c>
      <c r="M41" t="s">
        <v>25</v>
      </c>
      <c r="N41" t="s">
        <v>26</v>
      </c>
      <c r="O41" t="s">
        <v>30</v>
      </c>
      <c r="P41" t="s">
        <v>25</v>
      </c>
      <c r="Q41">
        <v>25</v>
      </c>
      <c r="R41">
        <v>110</v>
      </c>
      <c r="S41" t="s">
        <v>27</v>
      </c>
    </row>
    <row r="42" spans="1:19" x14ac:dyDescent="0.35">
      <c r="A42" t="s">
        <v>70</v>
      </c>
      <c r="B42">
        <v>45</v>
      </c>
      <c r="C42" t="s">
        <v>227</v>
      </c>
      <c r="D42">
        <v>139</v>
      </c>
      <c r="E42" t="s">
        <v>228</v>
      </c>
      <c r="F42" t="s">
        <v>22</v>
      </c>
      <c r="G42" t="s">
        <v>23</v>
      </c>
      <c r="H42">
        <v>120</v>
      </c>
      <c r="I42" t="s">
        <v>29</v>
      </c>
      <c r="J42" t="s">
        <v>26</v>
      </c>
      <c r="K42">
        <v>5</v>
      </c>
      <c r="L42">
        <v>1</v>
      </c>
      <c r="M42" t="s">
        <v>25</v>
      </c>
      <c r="N42" t="s">
        <v>26</v>
      </c>
      <c r="O42" t="s">
        <v>30</v>
      </c>
      <c r="P42" t="s">
        <v>25</v>
      </c>
      <c r="Q42">
        <v>100</v>
      </c>
      <c r="R42">
        <v>45</v>
      </c>
      <c r="S42" t="s">
        <v>27</v>
      </c>
    </row>
    <row r="43" spans="1:19" x14ac:dyDescent="0.35">
      <c r="A43" t="s">
        <v>71</v>
      </c>
      <c r="B43">
        <v>46</v>
      </c>
      <c r="C43" t="s">
        <v>227</v>
      </c>
      <c r="D43">
        <v>139</v>
      </c>
      <c r="E43" t="s">
        <v>228</v>
      </c>
      <c r="F43" t="s">
        <v>22</v>
      </c>
      <c r="G43" t="s">
        <v>23</v>
      </c>
      <c r="H43">
        <v>75</v>
      </c>
      <c r="I43" t="s">
        <v>29</v>
      </c>
      <c r="J43" t="s">
        <v>26</v>
      </c>
      <c r="K43">
        <v>5</v>
      </c>
      <c r="L43">
        <v>1</v>
      </c>
      <c r="M43" t="s">
        <v>25</v>
      </c>
      <c r="N43" t="s">
        <v>26</v>
      </c>
      <c r="O43" t="s">
        <v>30</v>
      </c>
      <c r="P43" t="s">
        <v>25</v>
      </c>
      <c r="Q43">
        <v>60</v>
      </c>
      <c r="R43">
        <f>2*100</f>
        <v>200</v>
      </c>
      <c r="S43" t="s">
        <v>25</v>
      </c>
    </row>
    <row r="44" spans="1:19" x14ac:dyDescent="0.35">
      <c r="A44" t="s">
        <v>72</v>
      </c>
      <c r="B44">
        <v>47</v>
      </c>
      <c r="C44" t="s">
        <v>227</v>
      </c>
      <c r="D44">
        <v>139</v>
      </c>
      <c r="E44" t="s">
        <v>228</v>
      </c>
      <c r="F44" t="s">
        <v>22</v>
      </c>
      <c r="G44" t="s">
        <v>23</v>
      </c>
      <c r="H44">
        <v>335</v>
      </c>
      <c r="I44" t="s">
        <v>29</v>
      </c>
      <c r="J44" t="s">
        <v>26</v>
      </c>
      <c r="K44">
        <v>5</v>
      </c>
      <c r="L44">
        <v>1</v>
      </c>
      <c r="M44" t="s">
        <v>25</v>
      </c>
      <c r="N44" t="s">
        <v>26</v>
      </c>
      <c r="O44" t="s">
        <v>30</v>
      </c>
      <c r="P44" t="s">
        <v>30</v>
      </c>
      <c r="Q44">
        <v>100</v>
      </c>
      <c r="R44">
        <v>235</v>
      </c>
      <c r="S44" t="s">
        <v>31</v>
      </c>
    </row>
    <row r="45" spans="1:19" x14ac:dyDescent="0.35">
      <c r="A45" t="s">
        <v>73</v>
      </c>
      <c r="B45">
        <v>48</v>
      </c>
      <c r="C45" t="s">
        <v>227</v>
      </c>
      <c r="D45">
        <v>139</v>
      </c>
      <c r="E45" t="s">
        <v>228</v>
      </c>
      <c r="F45" t="s">
        <v>22</v>
      </c>
      <c r="G45" t="s">
        <v>23</v>
      </c>
      <c r="H45">
        <v>220</v>
      </c>
      <c r="I45" t="s">
        <v>29</v>
      </c>
      <c r="J45" t="s">
        <v>26</v>
      </c>
      <c r="K45">
        <v>5</v>
      </c>
      <c r="L45">
        <v>2</v>
      </c>
      <c r="M45" t="s">
        <v>25</v>
      </c>
      <c r="N45" t="s">
        <v>26</v>
      </c>
      <c r="O45" t="s">
        <v>30</v>
      </c>
      <c r="P45" t="s">
        <v>25</v>
      </c>
      <c r="Q45">
        <v>40</v>
      </c>
      <c r="R45">
        <v>550.75</v>
      </c>
      <c r="S45" t="s">
        <v>27</v>
      </c>
    </row>
    <row r="46" spans="1:19" x14ac:dyDescent="0.35">
      <c r="A46" t="s">
        <v>74</v>
      </c>
      <c r="B46">
        <v>49</v>
      </c>
      <c r="C46" t="s">
        <v>227</v>
      </c>
      <c r="D46">
        <v>139</v>
      </c>
      <c r="E46" t="s">
        <v>228</v>
      </c>
      <c r="F46" t="s">
        <v>22</v>
      </c>
      <c r="G46" t="s">
        <v>23</v>
      </c>
      <c r="H46">
        <v>180</v>
      </c>
      <c r="I46" t="s">
        <v>29</v>
      </c>
      <c r="J46" t="s">
        <v>26</v>
      </c>
      <c r="K46">
        <v>5</v>
      </c>
      <c r="L46">
        <v>1</v>
      </c>
      <c r="M46" t="s">
        <v>30</v>
      </c>
      <c r="N46" t="s">
        <v>26</v>
      </c>
      <c r="O46" t="s">
        <v>30</v>
      </c>
      <c r="P46" t="s">
        <v>25</v>
      </c>
      <c r="Q46">
        <v>40</v>
      </c>
      <c r="R46">
        <v>133</v>
      </c>
      <c r="S46" t="s">
        <v>27</v>
      </c>
    </row>
    <row r="47" spans="1:19" x14ac:dyDescent="0.35">
      <c r="A47" t="s">
        <v>75</v>
      </c>
      <c r="B47">
        <v>50</v>
      </c>
      <c r="C47" t="s">
        <v>227</v>
      </c>
      <c r="D47">
        <v>139</v>
      </c>
      <c r="E47" t="s">
        <v>228</v>
      </c>
      <c r="F47" t="s">
        <v>22</v>
      </c>
      <c r="G47" t="s">
        <v>23</v>
      </c>
      <c r="H47">
        <v>225</v>
      </c>
      <c r="I47" t="s">
        <v>29</v>
      </c>
      <c r="J47" t="s">
        <v>26</v>
      </c>
      <c r="K47">
        <v>5</v>
      </c>
      <c r="L47">
        <v>1</v>
      </c>
      <c r="M47" t="s">
        <v>25</v>
      </c>
      <c r="N47" t="s">
        <v>26</v>
      </c>
      <c r="O47" t="s">
        <v>30</v>
      </c>
      <c r="P47" t="s">
        <v>25</v>
      </c>
      <c r="Q47">
        <v>100</v>
      </c>
      <c r="R47">
        <v>215</v>
      </c>
      <c r="S47" t="s">
        <v>27</v>
      </c>
    </row>
    <row r="48" spans="1:19" x14ac:dyDescent="0.35">
      <c r="A48" t="s">
        <v>76</v>
      </c>
      <c r="B48">
        <v>51</v>
      </c>
      <c r="C48" t="s">
        <v>227</v>
      </c>
      <c r="D48">
        <v>139</v>
      </c>
      <c r="E48" t="s">
        <v>228</v>
      </c>
      <c r="F48" t="s">
        <v>22</v>
      </c>
      <c r="G48" t="s">
        <v>23</v>
      </c>
      <c r="H48">
        <v>130</v>
      </c>
      <c r="I48" t="s">
        <v>29</v>
      </c>
      <c r="J48" t="s">
        <v>26</v>
      </c>
      <c r="K48">
        <v>5</v>
      </c>
      <c r="L48">
        <v>1</v>
      </c>
      <c r="M48" t="s">
        <v>25</v>
      </c>
      <c r="N48" t="s">
        <v>26</v>
      </c>
      <c r="O48" t="s">
        <v>25</v>
      </c>
      <c r="P48" t="s">
        <v>25</v>
      </c>
      <c r="Q48">
        <v>100</v>
      </c>
      <c r="R48">
        <v>135</v>
      </c>
      <c r="S48" t="s">
        <v>27</v>
      </c>
    </row>
    <row r="49" spans="1:19" x14ac:dyDescent="0.35">
      <c r="A49" t="s">
        <v>77</v>
      </c>
      <c r="B49">
        <v>53</v>
      </c>
      <c r="C49" t="s">
        <v>227</v>
      </c>
      <c r="D49">
        <v>139</v>
      </c>
      <c r="E49" t="s">
        <v>228</v>
      </c>
      <c r="F49" t="s">
        <v>22</v>
      </c>
      <c r="G49" t="s">
        <v>23</v>
      </c>
      <c r="H49">
        <v>116</v>
      </c>
      <c r="I49" t="s">
        <v>29</v>
      </c>
      <c r="J49" t="s">
        <v>26</v>
      </c>
      <c r="K49">
        <v>5</v>
      </c>
      <c r="L49">
        <v>1</v>
      </c>
      <c r="M49" t="s">
        <v>25</v>
      </c>
      <c r="N49" t="s">
        <v>26</v>
      </c>
      <c r="O49" t="s">
        <v>30</v>
      </c>
      <c r="P49" t="s">
        <v>30</v>
      </c>
      <c r="Q49">
        <v>100</v>
      </c>
      <c r="R49">
        <v>379</v>
      </c>
      <c r="S49" t="s">
        <v>27</v>
      </c>
    </row>
    <row r="50" spans="1:19" x14ac:dyDescent="0.35">
      <c r="A50" t="s">
        <v>79</v>
      </c>
      <c r="B50">
        <v>54</v>
      </c>
      <c r="C50" t="s">
        <v>227</v>
      </c>
      <c r="D50">
        <v>139</v>
      </c>
      <c r="E50" t="s">
        <v>228</v>
      </c>
      <c r="F50" t="s">
        <v>22</v>
      </c>
      <c r="G50" t="s">
        <v>23</v>
      </c>
      <c r="H50">
        <v>250</v>
      </c>
      <c r="I50" t="s">
        <v>29</v>
      </c>
      <c r="J50" t="s">
        <v>26</v>
      </c>
      <c r="K50">
        <v>5</v>
      </c>
      <c r="L50">
        <v>1</v>
      </c>
      <c r="M50" t="s">
        <v>25</v>
      </c>
      <c r="N50" t="s">
        <v>26</v>
      </c>
      <c r="O50" t="s">
        <v>30</v>
      </c>
      <c r="P50" t="s">
        <v>25</v>
      </c>
      <c r="Q50">
        <v>100</v>
      </c>
      <c r="R50">
        <v>150</v>
      </c>
      <c r="S50" t="s">
        <v>27</v>
      </c>
    </row>
    <row r="51" spans="1:19" x14ac:dyDescent="0.35">
      <c r="A51" t="s">
        <v>80</v>
      </c>
      <c r="B51">
        <v>55</v>
      </c>
      <c r="C51" t="s">
        <v>227</v>
      </c>
      <c r="D51">
        <v>139</v>
      </c>
      <c r="E51" t="s">
        <v>228</v>
      </c>
      <c r="F51" t="s">
        <v>22</v>
      </c>
      <c r="G51" t="s">
        <v>23</v>
      </c>
      <c r="H51">
        <v>135</v>
      </c>
      <c r="I51" t="s">
        <v>29</v>
      </c>
      <c r="J51" t="s">
        <v>26</v>
      </c>
      <c r="K51">
        <v>5</v>
      </c>
      <c r="L51">
        <v>2</v>
      </c>
      <c r="M51" t="s">
        <v>25</v>
      </c>
      <c r="N51" t="s">
        <v>26</v>
      </c>
      <c r="O51" t="s">
        <v>25</v>
      </c>
      <c r="P51" t="s">
        <v>25</v>
      </c>
      <c r="Q51">
        <v>0</v>
      </c>
      <c r="R51">
        <v>60</v>
      </c>
      <c r="S51" t="s">
        <v>31</v>
      </c>
    </row>
    <row r="52" spans="1:19" x14ac:dyDescent="0.35">
      <c r="A52" t="s">
        <v>81</v>
      </c>
      <c r="B52">
        <v>56</v>
      </c>
      <c r="C52" t="s">
        <v>227</v>
      </c>
      <c r="D52">
        <v>139</v>
      </c>
      <c r="E52" t="s">
        <v>228</v>
      </c>
      <c r="F52" t="s">
        <v>22</v>
      </c>
      <c r="G52" t="s">
        <v>23</v>
      </c>
      <c r="H52">
        <v>250</v>
      </c>
      <c r="I52" t="s">
        <v>29</v>
      </c>
      <c r="J52" t="s">
        <v>26</v>
      </c>
      <c r="K52">
        <v>5</v>
      </c>
      <c r="L52">
        <v>1</v>
      </c>
      <c r="M52" t="s">
        <v>25</v>
      </c>
      <c r="N52">
        <v>21</v>
      </c>
      <c r="O52" t="s">
        <v>25</v>
      </c>
      <c r="P52" t="s">
        <v>25</v>
      </c>
      <c r="Q52">
        <v>100</v>
      </c>
      <c r="R52">
        <f>2*90</f>
        <v>180</v>
      </c>
      <c r="S52" t="s">
        <v>27</v>
      </c>
    </row>
  </sheetData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A12669-D2F5-4684-971B-FB7C46857C47}">
  <dimension ref="A1:S52"/>
  <sheetViews>
    <sheetView workbookViewId="0"/>
  </sheetViews>
  <sheetFormatPr defaultColWidth="8.81640625" defaultRowHeight="14.5" x14ac:dyDescent="0.35"/>
  <cols>
    <col min="1" max="2" width="18.453125" customWidth="1"/>
    <col min="3" max="6" width="13.26953125" customWidth="1"/>
    <col min="7" max="7" width="11.7265625" customWidth="1"/>
    <col min="8" max="8" width="10.81640625" customWidth="1"/>
    <col min="9" max="9" width="19.453125" customWidth="1"/>
    <col min="10" max="10" width="11" customWidth="1"/>
    <col min="11" max="11" width="19.453125" customWidth="1"/>
    <col min="18" max="18" width="13.26953125" customWidth="1"/>
    <col min="19" max="19" width="14.7265625" customWidth="1"/>
  </cols>
  <sheetData>
    <row r="1" spans="1:19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278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9" x14ac:dyDescent="0.35">
      <c r="A2" t="s">
        <v>19</v>
      </c>
      <c r="B2">
        <v>1</v>
      </c>
      <c r="C2" t="s">
        <v>229</v>
      </c>
      <c r="D2">
        <v>140</v>
      </c>
      <c r="E2" t="s">
        <v>230</v>
      </c>
      <c r="F2" t="s">
        <v>22</v>
      </c>
      <c r="G2" t="s">
        <v>23</v>
      </c>
      <c r="H2">
        <v>200</v>
      </c>
      <c r="I2" t="s">
        <v>24</v>
      </c>
      <c r="J2">
        <v>4000</v>
      </c>
      <c r="K2">
        <v>6</v>
      </c>
      <c r="L2">
        <v>2</v>
      </c>
      <c r="M2" t="s">
        <v>30</v>
      </c>
      <c r="N2">
        <v>21</v>
      </c>
      <c r="O2" t="s">
        <v>30</v>
      </c>
      <c r="P2" t="s">
        <v>25</v>
      </c>
      <c r="Q2">
        <v>24</v>
      </c>
      <c r="R2">
        <v>800</v>
      </c>
      <c r="S2" t="s">
        <v>31</v>
      </c>
    </row>
    <row r="3" spans="1:19" x14ac:dyDescent="0.35">
      <c r="A3" t="s">
        <v>28</v>
      </c>
      <c r="B3">
        <v>2</v>
      </c>
      <c r="C3" t="s">
        <v>229</v>
      </c>
      <c r="D3">
        <v>140</v>
      </c>
      <c r="E3" t="s">
        <v>230</v>
      </c>
      <c r="F3" t="s">
        <v>22</v>
      </c>
      <c r="G3" t="s">
        <v>23</v>
      </c>
      <c r="H3">
        <v>825</v>
      </c>
      <c r="I3" t="s">
        <v>24</v>
      </c>
      <c r="J3">
        <v>4000</v>
      </c>
      <c r="K3">
        <v>6</v>
      </c>
      <c r="L3">
        <v>1</v>
      </c>
      <c r="M3" t="s">
        <v>25</v>
      </c>
      <c r="N3" t="s">
        <v>26</v>
      </c>
      <c r="O3" t="s">
        <v>30</v>
      </c>
      <c r="P3" t="s">
        <v>25</v>
      </c>
      <c r="Q3">
        <v>50</v>
      </c>
      <c r="R3">
        <v>425</v>
      </c>
      <c r="S3" t="s">
        <v>27</v>
      </c>
    </row>
    <row r="4" spans="1:19" x14ac:dyDescent="0.35">
      <c r="A4" t="s">
        <v>32</v>
      </c>
      <c r="B4">
        <v>4</v>
      </c>
      <c r="C4" t="s">
        <v>229</v>
      </c>
      <c r="D4">
        <v>140</v>
      </c>
      <c r="E4" t="s">
        <v>230</v>
      </c>
      <c r="F4" t="s">
        <v>22</v>
      </c>
      <c r="G4" t="s">
        <v>23</v>
      </c>
      <c r="H4">
        <v>675</v>
      </c>
      <c r="I4" t="s">
        <v>24</v>
      </c>
      <c r="J4">
        <v>6000</v>
      </c>
      <c r="K4">
        <v>6</v>
      </c>
      <c r="L4">
        <v>1</v>
      </c>
      <c r="M4" t="s">
        <v>30</v>
      </c>
      <c r="N4" t="s">
        <v>26</v>
      </c>
      <c r="O4" t="s">
        <v>30</v>
      </c>
      <c r="P4" t="s">
        <v>25</v>
      </c>
      <c r="Q4">
        <v>50</v>
      </c>
      <c r="R4">
        <f>2*375</f>
        <v>750</v>
      </c>
      <c r="S4" t="s">
        <v>31</v>
      </c>
    </row>
    <row r="5" spans="1:19" x14ac:dyDescent="0.35">
      <c r="A5" t="s">
        <v>33</v>
      </c>
      <c r="B5">
        <v>5</v>
      </c>
      <c r="C5" t="s">
        <v>229</v>
      </c>
      <c r="D5">
        <v>140</v>
      </c>
      <c r="E5" t="s">
        <v>230</v>
      </c>
      <c r="F5" t="s">
        <v>22</v>
      </c>
      <c r="G5" t="s">
        <v>23</v>
      </c>
      <c r="H5">
        <v>200</v>
      </c>
      <c r="I5" t="s">
        <v>24</v>
      </c>
      <c r="J5">
        <v>2000</v>
      </c>
      <c r="K5">
        <v>6</v>
      </c>
      <c r="L5">
        <v>1</v>
      </c>
      <c r="M5" t="s">
        <v>30</v>
      </c>
      <c r="N5">
        <v>21</v>
      </c>
      <c r="O5" t="s">
        <v>30</v>
      </c>
      <c r="P5" t="s">
        <v>30</v>
      </c>
      <c r="Q5">
        <v>40</v>
      </c>
      <c r="R5">
        <f>2*75</f>
        <v>150</v>
      </c>
      <c r="S5" t="s">
        <v>25</v>
      </c>
    </row>
    <row r="6" spans="1:19" x14ac:dyDescent="0.35">
      <c r="A6" t="s">
        <v>34</v>
      </c>
      <c r="B6">
        <v>6</v>
      </c>
      <c r="C6" t="s">
        <v>229</v>
      </c>
      <c r="D6">
        <v>140</v>
      </c>
      <c r="E6" t="s">
        <v>230</v>
      </c>
      <c r="F6" t="s">
        <v>22</v>
      </c>
      <c r="G6" t="s">
        <v>23</v>
      </c>
      <c r="H6">
        <v>1049</v>
      </c>
      <c r="I6" t="s">
        <v>24</v>
      </c>
      <c r="J6">
        <v>4000</v>
      </c>
      <c r="K6">
        <v>6</v>
      </c>
      <c r="L6">
        <v>1</v>
      </c>
      <c r="M6" t="s">
        <v>25</v>
      </c>
      <c r="N6" t="s">
        <v>26</v>
      </c>
      <c r="O6" t="s">
        <v>25</v>
      </c>
      <c r="P6" t="s">
        <v>25</v>
      </c>
      <c r="Q6">
        <v>50</v>
      </c>
      <c r="R6">
        <v>1340</v>
      </c>
      <c r="S6" t="s">
        <v>27</v>
      </c>
    </row>
    <row r="7" spans="1:19" x14ac:dyDescent="0.35">
      <c r="A7" t="s">
        <v>35</v>
      </c>
      <c r="B7">
        <v>8</v>
      </c>
      <c r="C7" t="s">
        <v>229</v>
      </c>
      <c r="D7">
        <v>140</v>
      </c>
      <c r="E7" t="s">
        <v>230</v>
      </c>
      <c r="F7" t="s">
        <v>22</v>
      </c>
      <c r="G7" t="s">
        <v>23</v>
      </c>
      <c r="H7">
        <v>400</v>
      </c>
      <c r="I7" t="s">
        <v>24</v>
      </c>
      <c r="J7">
        <v>2000</v>
      </c>
      <c r="K7">
        <v>6</v>
      </c>
      <c r="L7">
        <v>2</v>
      </c>
      <c r="M7" t="s">
        <v>25</v>
      </c>
      <c r="N7">
        <v>21</v>
      </c>
      <c r="O7" t="s">
        <v>30</v>
      </c>
      <c r="P7" t="s">
        <v>25</v>
      </c>
      <c r="Q7">
        <v>20</v>
      </c>
      <c r="R7">
        <f>2*335</f>
        <v>670</v>
      </c>
      <c r="S7" t="s">
        <v>27</v>
      </c>
    </row>
    <row r="8" spans="1:19" x14ac:dyDescent="0.35">
      <c r="A8" t="s">
        <v>36</v>
      </c>
      <c r="B8">
        <v>9</v>
      </c>
      <c r="C8" t="s">
        <v>229</v>
      </c>
      <c r="D8">
        <v>140</v>
      </c>
      <c r="E8" t="s">
        <v>230</v>
      </c>
      <c r="F8" t="s">
        <v>22</v>
      </c>
      <c r="G8" t="s">
        <v>23</v>
      </c>
      <c r="H8">
        <v>565</v>
      </c>
      <c r="I8" t="s">
        <v>24</v>
      </c>
      <c r="J8">
        <v>4000</v>
      </c>
      <c r="K8">
        <v>6</v>
      </c>
      <c r="L8">
        <v>1</v>
      </c>
      <c r="M8" t="s">
        <v>25</v>
      </c>
      <c r="N8" t="s">
        <v>26</v>
      </c>
      <c r="O8" t="s">
        <v>25</v>
      </c>
      <c r="P8" t="s">
        <v>25</v>
      </c>
      <c r="Q8">
        <v>0</v>
      </c>
      <c r="R8">
        <f>2*570</f>
        <v>1140</v>
      </c>
      <c r="S8" t="s">
        <v>27</v>
      </c>
    </row>
    <row r="9" spans="1:19" x14ac:dyDescent="0.35">
      <c r="A9" t="s">
        <v>37</v>
      </c>
      <c r="B9">
        <v>10</v>
      </c>
      <c r="C9" t="s">
        <v>229</v>
      </c>
      <c r="D9">
        <v>140</v>
      </c>
      <c r="E9" t="s">
        <v>230</v>
      </c>
      <c r="F9" t="s">
        <v>22</v>
      </c>
      <c r="G9" t="s">
        <v>23</v>
      </c>
      <c r="H9">
        <v>333</v>
      </c>
      <c r="I9" t="s">
        <v>24</v>
      </c>
      <c r="J9">
        <v>2000</v>
      </c>
      <c r="K9">
        <v>6</v>
      </c>
      <c r="L9">
        <v>1</v>
      </c>
      <c r="M9" t="s">
        <v>25</v>
      </c>
      <c r="N9" t="s">
        <v>26</v>
      </c>
      <c r="O9" t="s">
        <v>25</v>
      </c>
      <c r="P9" t="s">
        <v>25</v>
      </c>
      <c r="Q9">
        <v>32</v>
      </c>
      <c r="R9">
        <v>312</v>
      </c>
      <c r="S9" t="s">
        <v>31</v>
      </c>
    </row>
    <row r="10" spans="1:19" x14ac:dyDescent="0.35">
      <c r="A10" t="s">
        <v>39</v>
      </c>
      <c r="B10">
        <v>12</v>
      </c>
      <c r="C10" t="s">
        <v>229</v>
      </c>
      <c r="D10">
        <v>140</v>
      </c>
      <c r="E10" t="s">
        <v>230</v>
      </c>
      <c r="F10" t="s">
        <v>22</v>
      </c>
      <c r="G10" t="s">
        <v>23</v>
      </c>
      <c r="H10">
        <v>450</v>
      </c>
      <c r="I10" t="s">
        <v>24</v>
      </c>
      <c r="J10">
        <v>2000</v>
      </c>
      <c r="K10">
        <v>6</v>
      </c>
      <c r="L10">
        <v>1</v>
      </c>
      <c r="M10" t="s">
        <v>25</v>
      </c>
      <c r="N10">
        <v>18</v>
      </c>
      <c r="O10" t="s">
        <v>25</v>
      </c>
      <c r="P10" t="s">
        <v>25</v>
      </c>
      <c r="Q10">
        <v>40</v>
      </c>
      <c r="R10">
        <v>379</v>
      </c>
      <c r="S10" t="s">
        <v>25</v>
      </c>
    </row>
    <row r="11" spans="1:19" x14ac:dyDescent="0.35">
      <c r="A11" t="s">
        <v>40</v>
      </c>
      <c r="B11">
        <v>13</v>
      </c>
      <c r="C11" t="s">
        <v>229</v>
      </c>
      <c r="D11">
        <v>140</v>
      </c>
      <c r="E11" t="s">
        <v>230</v>
      </c>
      <c r="F11" t="s">
        <v>22</v>
      </c>
      <c r="G11" t="s">
        <v>23</v>
      </c>
      <c r="H11">
        <v>50</v>
      </c>
      <c r="I11" t="s">
        <v>24</v>
      </c>
      <c r="J11">
        <v>2000</v>
      </c>
      <c r="K11">
        <v>6</v>
      </c>
      <c r="L11">
        <v>1</v>
      </c>
      <c r="M11" t="s">
        <v>30</v>
      </c>
      <c r="N11">
        <v>21</v>
      </c>
      <c r="O11" t="s">
        <v>25</v>
      </c>
      <c r="P11" t="s">
        <v>25</v>
      </c>
      <c r="Q11">
        <v>50</v>
      </c>
      <c r="R11">
        <v>150</v>
      </c>
      <c r="S11" t="s">
        <v>25</v>
      </c>
    </row>
    <row r="12" spans="1:19" x14ac:dyDescent="0.35">
      <c r="A12" t="s">
        <v>41</v>
      </c>
      <c r="B12">
        <v>15</v>
      </c>
      <c r="C12" t="s">
        <v>229</v>
      </c>
      <c r="D12">
        <v>140</v>
      </c>
      <c r="E12" t="s">
        <v>230</v>
      </c>
      <c r="F12" t="s">
        <v>22</v>
      </c>
      <c r="G12" t="s">
        <v>23</v>
      </c>
      <c r="H12">
        <v>315</v>
      </c>
      <c r="I12" t="s">
        <v>24</v>
      </c>
      <c r="J12">
        <v>4000</v>
      </c>
      <c r="K12">
        <v>6</v>
      </c>
      <c r="L12">
        <v>1</v>
      </c>
      <c r="M12" t="s">
        <v>25</v>
      </c>
      <c r="N12">
        <v>18</v>
      </c>
      <c r="O12" t="s">
        <v>25</v>
      </c>
      <c r="P12" t="s">
        <v>25</v>
      </c>
      <c r="Q12">
        <v>40</v>
      </c>
      <c r="R12">
        <v>252</v>
      </c>
      <c r="S12" t="s">
        <v>27</v>
      </c>
    </row>
    <row r="13" spans="1:19" x14ac:dyDescent="0.35">
      <c r="A13" t="s">
        <v>42</v>
      </c>
      <c r="B13">
        <v>16</v>
      </c>
      <c r="C13" t="s">
        <v>229</v>
      </c>
      <c r="D13">
        <v>140</v>
      </c>
      <c r="E13" t="s">
        <v>230</v>
      </c>
      <c r="F13" t="s">
        <v>22</v>
      </c>
      <c r="G13" t="s">
        <v>23</v>
      </c>
      <c r="H13">
        <v>600</v>
      </c>
      <c r="I13" t="s">
        <v>24</v>
      </c>
      <c r="J13">
        <v>4000</v>
      </c>
      <c r="K13">
        <v>6</v>
      </c>
      <c r="L13">
        <v>1</v>
      </c>
      <c r="M13" t="s">
        <v>25</v>
      </c>
      <c r="N13">
        <v>21</v>
      </c>
      <c r="O13" t="s">
        <v>30</v>
      </c>
      <c r="P13" t="s">
        <v>25</v>
      </c>
      <c r="Q13">
        <v>30</v>
      </c>
      <c r="R13">
        <f>2*500</f>
        <v>1000</v>
      </c>
      <c r="S13" t="s">
        <v>27</v>
      </c>
    </row>
    <row r="14" spans="1:19" x14ac:dyDescent="0.35">
      <c r="A14" t="s">
        <v>43</v>
      </c>
      <c r="B14">
        <v>17</v>
      </c>
      <c r="C14" t="s">
        <v>229</v>
      </c>
      <c r="D14">
        <v>140</v>
      </c>
      <c r="E14" t="s">
        <v>230</v>
      </c>
      <c r="F14" t="s">
        <v>22</v>
      </c>
      <c r="G14" t="s">
        <v>23</v>
      </c>
      <c r="H14">
        <v>400</v>
      </c>
      <c r="I14" t="s">
        <v>24</v>
      </c>
      <c r="J14">
        <v>2000</v>
      </c>
      <c r="K14">
        <v>6</v>
      </c>
      <c r="L14">
        <v>2</v>
      </c>
      <c r="M14" t="s">
        <v>25</v>
      </c>
      <c r="N14">
        <v>21</v>
      </c>
      <c r="O14" t="s">
        <v>25</v>
      </c>
      <c r="P14" t="s">
        <v>25</v>
      </c>
      <c r="Q14">
        <v>100</v>
      </c>
      <c r="R14">
        <v>400</v>
      </c>
      <c r="S14" t="s">
        <v>27</v>
      </c>
    </row>
    <row r="15" spans="1:19" x14ac:dyDescent="0.35">
      <c r="A15" t="s">
        <v>44</v>
      </c>
      <c r="B15">
        <v>18</v>
      </c>
      <c r="C15" t="s">
        <v>229</v>
      </c>
      <c r="D15">
        <v>140</v>
      </c>
      <c r="E15" t="s">
        <v>230</v>
      </c>
      <c r="F15" t="s">
        <v>22</v>
      </c>
      <c r="G15" t="s">
        <v>23</v>
      </c>
      <c r="H15">
        <v>150</v>
      </c>
      <c r="I15" t="s">
        <v>24</v>
      </c>
      <c r="J15">
        <v>2000</v>
      </c>
      <c r="K15">
        <v>6</v>
      </c>
      <c r="L15">
        <v>1</v>
      </c>
      <c r="M15" t="s">
        <v>30</v>
      </c>
      <c r="N15" t="s">
        <v>26</v>
      </c>
      <c r="O15" t="s">
        <v>25</v>
      </c>
      <c r="P15" t="s">
        <v>25</v>
      </c>
      <c r="Q15">
        <v>30</v>
      </c>
      <c r="R15">
        <v>100</v>
      </c>
      <c r="S15" t="s">
        <v>27</v>
      </c>
    </row>
    <row r="16" spans="1:19" x14ac:dyDescent="0.35">
      <c r="A16" t="s">
        <v>45</v>
      </c>
      <c r="B16">
        <v>19</v>
      </c>
      <c r="C16" t="s">
        <v>229</v>
      </c>
      <c r="D16">
        <v>140</v>
      </c>
      <c r="E16" t="s">
        <v>230</v>
      </c>
      <c r="F16" t="s">
        <v>22</v>
      </c>
      <c r="G16" t="s">
        <v>23</v>
      </c>
      <c r="H16">
        <v>400</v>
      </c>
      <c r="I16" t="s">
        <v>24</v>
      </c>
      <c r="J16">
        <v>2000</v>
      </c>
      <c r="K16">
        <v>6</v>
      </c>
      <c r="L16">
        <v>1</v>
      </c>
      <c r="M16" t="s">
        <v>25</v>
      </c>
      <c r="N16" t="s">
        <v>26</v>
      </c>
      <c r="O16" t="s">
        <v>25</v>
      </c>
      <c r="P16" t="s">
        <v>25</v>
      </c>
      <c r="Q16">
        <v>40</v>
      </c>
      <c r="R16">
        <v>400</v>
      </c>
      <c r="S16" t="s">
        <v>27</v>
      </c>
    </row>
    <row r="17" spans="1:19" x14ac:dyDescent="0.35">
      <c r="A17" t="s">
        <v>46</v>
      </c>
      <c r="B17">
        <v>20</v>
      </c>
      <c r="C17" t="s">
        <v>229</v>
      </c>
      <c r="D17">
        <v>140</v>
      </c>
      <c r="E17" t="s">
        <v>230</v>
      </c>
      <c r="F17" t="s">
        <v>22</v>
      </c>
      <c r="G17" t="s">
        <v>23</v>
      </c>
      <c r="H17">
        <v>300</v>
      </c>
      <c r="I17" t="s">
        <v>24</v>
      </c>
      <c r="J17">
        <v>2000</v>
      </c>
      <c r="K17">
        <v>6</v>
      </c>
      <c r="L17">
        <v>1</v>
      </c>
      <c r="M17" t="s">
        <v>25</v>
      </c>
      <c r="N17">
        <v>21</v>
      </c>
      <c r="O17" t="s">
        <v>25</v>
      </c>
      <c r="P17" t="s">
        <v>25</v>
      </c>
      <c r="Q17">
        <f>(2/3)*54</f>
        <v>36</v>
      </c>
      <c r="R17">
        <f>2*330</f>
        <v>660</v>
      </c>
      <c r="S17" t="s">
        <v>27</v>
      </c>
    </row>
    <row r="18" spans="1:19" x14ac:dyDescent="0.35">
      <c r="A18" t="s">
        <v>47</v>
      </c>
      <c r="B18">
        <v>21</v>
      </c>
      <c r="C18" t="s">
        <v>229</v>
      </c>
      <c r="D18">
        <v>140</v>
      </c>
      <c r="E18" t="s">
        <v>230</v>
      </c>
      <c r="F18" t="s">
        <v>22</v>
      </c>
      <c r="G18" t="s">
        <v>23</v>
      </c>
      <c r="H18">
        <v>250</v>
      </c>
      <c r="I18" t="s">
        <v>24</v>
      </c>
      <c r="J18">
        <v>2000</v>
      </c>
      <c r="K18">
        <v>6</v>
      </c>
      <c r="L18">
        <v>2</v>
      </c>
      <c r="M18" t="s">
        <v>30</v>
      </c>
      <c r="N18">
        <v>18</v>
      </c>
      <c r="O18" t="s">
        <v>30</v>
      </c>
      <c r="P18" t="s">
        <v>25</v>
      </c>
      <c r="Q18">
        <v>40</v>
      </c>
      <c r="R18">
        <f>2*200</f>
        <v>400</v>
      </c>
      <c r="S18" t="s">
        <v>31</v>
      </c>
    </row>
    <row r="19" spans="1:19" x14ac:dyDescent="0.35">
      <c r="A19" t="s">
        <v>48</v>
      </c>
      <c r="B19">
        <v>22</v>
      </c>
      <c r="C19" t="s">
        <v>229</v>
      </c>
      <c r="D19">
        <v>140</v>
      </c>
      <c r="E19" t="s">
        <v>230</v>
      </c>
      <c r="F19" t="s">
        <v>22</v>
      </c>
      <c r="G19" t="s">
        <v>23</v>
      </c>
      <c r="H19">
        <v>325</v>
      </c>
      <c r="I19" t="s">
        <v>24</v>
      </c>
      <c r="J19">
        <v>2000</v>
      </c>
      <c r="K19">
        <v>6</v>
      </c>
      <c r="L19">
        <v>1</v>
      </c>
      <c r="M19" t="s">
        <v>30</v>
      </c>
      <c r="N19">
        <v>21</v>
      </c>
      <c r="O19" t="s">
        <v>30</v>
      </c>
      <c r="P19" t="s">
        <v>25</v>
      </c>
      <c r="Q19">
        <v>40</v>
      </c>
      <c r="R19">
        <f>2*200</f>
        <v>400</v>
      </c>
      <c r="S19" t="s">
        <v>31</v>
      </c>
    </row>
    <row r="20" spans="1:19" x14ac:dyDescent="0.35">
      <c r="A20" t="s">
        <v>49</v>
      </c>
      <c r="B20">
        <v>23</v>
      </c>
      <c r="C20" t="s">
        <v>229</v>
      </c>
      <c r="D20">
        <v>140</v>
      </c>
      <c r="E20" t="s">
        <v>230</v>
      </c>
      <c r="F20" t="s">
        <v>22</v>
      </c>
      <c r="G20" t="s">
        <v>23</v>
      </c>
      <c r="H20">
        <v>571</v>
      </c>
      <c r="I20" t="s">
        <v>24</v>
      </c>
      <c r="J20">
        <v>2000</v>
      </c>
      <c r="K20">
        <v>6</v>
      </c>
      <c r="L20">
        <v>1</v>
      </c>
      <c r="M20" t="s">
        <v>25</v>
      </c>
      <c r="N20">
        <v>18</v>
      </c>
      <c r="O20" t="s">
        <v>25</v>
      </c>
      <c r="P20" t="s">
        <v>25</v>
      </c>
      <c r="Q20">
        <v>25</v>
      </c>
      <c r="R20">
        <f>2*500</f>
        <v>1000</v>
      </c>
      <c r="S20" t="s">
        <v>27</v>
      </c>
    </row>
    <row r="21" spans="1:19" x14ac:dyDescent="0.35">
      <c r="A21" t="s">
        <v>50</v>
      </c>
      <c r="B21">
        <v>24</v>
      </c>
      <c r="C21" t="s">
        <v>229</v>
      </c>
      <c r="D21">
        <v>140</v>
      </c>
      <c r="E21" t="s">
        <v>230</v>
      </c>
      <c r="F21" t="s">
        <v>22</v>
      </c>
      <c r="G21" t="s">
        <v>23</v>
      </c>
      <c r="H21">
        <v>1100</v>
      </c>
      <c r="I21" t="s">
        <v>24</v>
      </c>
      <c r="J21">
        <v>2000</v>
      </c>
      <c r="K21">
        <v>6</v>
      </c>
      <c r="L21">
        <v>2</v>
      </c>
      <c r="M21" t="s">
        <v>25</v>
      </c>
      <c r="N21" t="s">
        <v>26</v>
      </c>
      <c r="O21" t="s">
        <v>30</v>
      </c>
      <c r="P21" t="s">
        <v>25</v>
      </c>
      <c r="Q21">
        <v>50</v>
      </c>
      <c r="R21">
        <f>2*1050</f>
        <v>2100</v>
      </c>
      <c r="S21" t="s">
        <v>27</v>
      </c>
    </row>
    <row r="22" spans="1:19" x14ac:dyDescent="0.35">
      <c r="A22" t="s">
        <v>51</v>
      </c>
      <c r="B22">
        <v>25</v>
      </c>
      <c r="C22" t="s">
        <v>229</v>
      </c>
      <c r="D22">
        <v>140</v>
      </c>
      <c r="E22" t="s">
        <v>230</v>
      </c>
      <c r="F22" t="s">
        <v>22</v>
      </c>
      <c r="G22" t="s">
        <v>23</v>
      </c>
      <c r="H22">
        <v>471</v>
      </c>
      <c r="I22" t="s">
        <v>24</v>
      </c>
      <c r="J22">
        <v>2000</v>
      </c>
      <c r="K22">
        <v>6</v>
      </c>
      <c r="L22">
        <v>1</v>
      </c>
      <c r="M22" t="s">
        <v>25</v>
      </c>
      <c r="N22" t="s">
        <v>26</v>
      </c>
      <c r="O22" t="s">
        <v>30</v>
      </c>
      <c r="P22" t="s">
        <v>25</v>
      </c>
      <c r="Q22">
        <v>30</v>
      </c>
      <c r="R22">
        <f>2*86</f>
        <v>172</v>
      </c>
      <c r="S22" t="s">
        <v>31</v>
      </c>
    </row>
    <row r="23" spans="1:19" x14ac:dyDescent="0.35">
      <c r="A23" t="s">
        <v>52</v>
      </c>
      <c r="B23">
        <v>26</v>
      </c>
      <c r="C23" t="s">
        <v>229</v>
      </c>
      <c r="D23">
        <v>140</v>
      </c>
      <c r="E23" t="s">
        <v>230</v>
      </c>
      <c r="F23" t="s">
        <v>22</v>
      </c>
      <c r="G23" t="s">
        <v>23</v>
      </c>
      <c r="H23">
        <v>127.25</v>
      </c>
      <c r="I23" t="s">
        <v>24</v>
      </c>
      <c r="J23">
        <v>2000</v>
      </c>
      <c r="K23">
        <v>6</v>
      </c>
      <c r="L23">
        <v>2</v>
      </c>
      <c r="M23" t="s">
        <v>25</v>
      </c>
      <c r="N23" t="s">
        <v>26</v>
      </c>
      <c r="O23" t="s">
        <v>30</v>
      </c>
      <c r="P23" t="s">
        <v>25</v>
      </c>
      <c r="Q23">
        <v>100</v>
      </c>
      <c r="R23">
        <f>(2/3)*302.25</f>
        <v>201.5</v>
      </c>
      <c r="S23" t="s">
        <v>27</v>
      </c>
    </row>
    <row r="24" spans="1:19" x14ac:dyDescent="0.35">
      <c r="A24" t="s">
        <v>53</v>
      </c>
      <c r="B24">
        <v>27</v>
      </c>
      <c r="C24" t="s">
        <v>229</v>
      </c>
      <c r="D24">
        <v>140</v>
      </c>
      <c r="E24" t="s">
        <v>230</v>
      </c>
      <c r="F24" t="s">
        <v>22</v>
      </c>
      <c r="G24" t="s">
        <v>23</v>
      </c>
      <c r="H24">
        <v>632</v>
      </c>
      <c r="I24" t="s">
        <v>24</v>
      </c>
      <c r="J24">
        <v>2000</v>
      </c>
      <c r="K24">
        <v>6</v>
      </c>
      <c r="L24">
        <v>2</v>
      </c>
      <c r="M24" t="s">
        <v>25</v>
      </c>
      <c r="N24" t="s">
        <v>26</v>
      </c>
      <c r="O24" t="s">
        <v>25</v>
      </c>
      <c r="P24" t="s">
        <v>25</v>
      </c>
      <c r="Q24">
        <v>40</v>
      </c>
      <c r="R24">
        <v>600</v>
      </c>
      <c r="S24" t="s">
        <v>27</v>
      </c>
    </row>
    <row r="25" spans="1:19" x14ac:dyDescent="0.35">
      <c r="A25" t="s">
        <v>54</v>
      </c>
      <c r="B25">
        <v>28</v>
      </c>
      <c r="C25" t="s">
        <v>229</v>
      </c>
      <c r="D25">
        <v>140</v>
      </c>
      <c r="E25" t="s">
        <v>230</v>
      </c>
      <c r="F25" t="s">
        <v>22</v>
      </c>
      <c r="G25" t="s">
        <v>23</v>
      </c>
      <c r="H25">
        <v>550</v>
      </c>
      <c r="I25" t="s">
        <v>24</v>
      </c>
      <c r="J25">
        <v>2000</v>
      </c>
      <c r="K25">
        <v>6</v>
      </c>
      <c r="L25">
        <v>1</v>
      </c>
      <c r="M25" t="s">
        <v>25</v>
      </c>
      <c r="N25">
        <v>21</v>
      </c>
      <c r="O25" t="s">
        <v>30</v>
      </c>
      <c r="P25" t="s">
        <v>25</v>
      </c>
      <c r="Q25">
        <v>40</v>
      </c>
      <c r="R25">
        <f>2*300</f>
        <v>600</v>
      </c>
      <c r="S25" t="s">
        <v>27</v>
      </c>
    </row>
    <row r="26" spans="1:19" x14ac:dyDescent="0.35">
      <c r="A26" t="s">
        <v>55</v>
      </c>
      <c r="B26">
        <v>29</v>
      </c>
      <c r="C26" t="s">
        <v>229</v>
      </c>
      <c r="D26">
        <v>140</v>
      </c>
      <c r="E26" t="s">
        <v>230</v>
      </c>
      <c r="F26" t="s">
        <v>22</v>
      </c>
      <c r="G26" t="s">
        <v>23</v>
      </c>
      <c r="H26">
        <v>200</v>
      </c>
      <c r="I26" t="s">
        <v>24</v>
      </c>
      <c r="J26">
        <v>2000</v>
      </c>
      <c r="K26">
        <v>6</v>
      </c>
      <c r="L26">
        <v>1</v>
      </c>
      <c r="M26" t="s">
        <v>25</v>
      </c>
      <c r="N26">
        <v>21</v>
      </c>
      <c r="O26" t="s">
        <v>30</v>
      </c>
      <c r="P26" t="s">
        <v>30</v>
      </c>
      <c r="Q26">
        <v>24</v>
      </c>
      <c r="R26">
        <v>200</v>
      </c>
      <c r="S26" t="s">
        <v>31</v>
      </c>
    </row>
    <row r="27" spans="1:19" x14ac:dyDescent="0.35">
      <c r="A27" t="s">
        <v>38</v>
      </c>
      <c r="B27">
        <v>11</v>
      </c>
      <c r="C27" t="s">
        <v>229</v>
      </c>
      <c r="D27">
        <v>140</v>
      </c>
      <c r="E27" t="s">
        <v>230</v>
      </c>
      <c r="F27" t="s">
        <v>22</v>
      </c>
      <c r="G27" t="s">
        <v>23</v>
      </c>
      <c r="H27">
        <v>264</v>
      </c>
      <c r="I27" t="s">
        <v>24</v>
      </c>
      <c r="J27">
        <v>4000</v>
      </c>
      <c r="K27">
        <v>6</v>
      </c>
      <c r="L27">
        <v>1</v>
      </c>
      <c r="M27" t="s">
        <v>25</v>
      </c>
      <c r="N27">
        <v>18</v>
      </c>
      <c r="O27" t="s">
        <v>30</v>
      </c>
      <c r="P27" t="s">
        <v>25</v>
      </c>
      <c r="Q27">
        <v>50</v>
      </c>
      <c r="R27">
        <v>179</v>
      </c>
      <c r="S27" t="s">
        <v>27</v>
      </c>
    </row>
    <row r="28" spans="1:19" x14ac:dyDescent="0.35">
      <c r="A28" t="s">
        <v>56</v>
      </c>
      <c r="B28">
        <v>30</v>
      </c>
      <c r="C28" t="s">
        <v>229</v>
      </c>
      <c r="D28">
        <v>140</v>
      </c>
      <c r="E28" t="s">
        <v>230</v>
      </c>
      <c r="F28" t="s">
        <v>22</v>
      </c>
      <c r="G28" t="s">
        <v>23</v>
      </c>
      <c r="H28">
        <v>375</v>
      </c>
      <c r="I28" t="s">
        <v>24</v>
      </c>
      <c r="J28">
        <v>2000</v>
      </c>
      <c r="K28">
        <v>6</v>
      </c>
      <c r="L28">
        <v>1</v>
      </c>
      <c r="M28" t="s">
        <v>25</v>
      </c>
      <c r="N28" t="s">
        <v>26</v>
      </c>
      <c r="O28" t="s">
        <v>30</v>
      </c>
      <c r="P28" t="s">
        <v>25</v>
      </c>
      <c r="Q28">
        <v>0</v>
      </c>
      <c r="R28">
        <v>375</v>
      </c>
      <c r="S28" t="s">
        <v>27</v>
      </c>
    </row>
    <row r="29" spans="1:19" x14ac:dyDescent="0.35">
      <c r="A29" t="s">
        <v>57</v>
      </c>
      <c r="B29">
        <v>31</v>
      </c>
      <c r="C29" t="s">
        <v>229</v>
      </c>
      <c r="D29">
        <v>140</v>
      </c>
      <c r="E29" t="s">
        <v>230</v>
      </c>
      <c r="F29" t="s">
        <v>22</v>
      </c>
      <c r="G29" t="s">
        <v>23</v>
      </c>
      <c r="H29">
        <v>131</v>
      </c>
      <c r="I29" t="s">
        <v>24</v>
      </c>
      <c r="J29">
        <v>2000</v>
      </c>
      <c r="K29">
        <v>6</v>
      </c>
      <c r="L29">
        <v>1</v>
      </c>
      <c r="M29" t="s">
        <v>30</v>
      </c>
      <c r="N29">
        <v>19</v>
      </c>
      <c r="O29" t="s">
        <v>30</v>
      </c>
      <c r="P29" t="s">
        <v>30</v>
      </c>
      <c r="Q29">
        <v>48</v>
      </c>
      <c r="R29">
        <v>131</v>
      </c>
      <c r="S29" t="s">
        <v>31</v>
      </c>
    </row>
    <row r="30" spans="1:19" x14ac:dyDescent="0.35">
      <c r="A30" t="s">
        <v>58</v>
      </c>
      <c r="B30">
        <v>32</v>
      </c>
      <c r="C30" t="s">
        <v>229</v>
      </c>
      <c r="D30">
        <v>140</v>
      </c>
      <c r="E30" t="s">
        <v>230</v>
      </c>
      <c r="F30" t="s">
        <v>22</v>
      </c>
      <c r="G30" t="s">
        <v>23</v>
      </c>
      <c r="H30">
        <v>600</v>
      </c>
      <c r="I30" t="s">
        <v>24</v>
      </c>
      <c r="J30">
        <v>2000</v>
      </c>
      <c r="K30">
        <v>6</v>
      </c>
      <c r="L30">
        <v>1</v>
      </c>
      <c r="M30" t="s">
        <v>30</v>
      </c>
      <c r="N30" t="s">
        <v>26</v>
      </c>
      <c r="O30" t="s">
        <v>30</v>
      </c>
      <c r="P30" t="s">
        <v>25</v>
      </c>
      <c r="Q30">
        <v>50</v>
      </c>
      <c r="R30">
        <f>2*400</f>
        <v>800</v>
      </c>
      <c r="S30" t="s">
        <v>27</v>
      </c>
    </row>
    <row r="31" spans="1:19" x14ac:dyDescent="0.35">
      <c r="A31" t="s">
        <v>59</v>
      </c>
      <c r="B31">
        <v>33</v>
      </c>
      <c r="C31" t="s">
        <v>229</v>
      </c>
      <c r="D31">
        <v>140</v>
      </c>
      <c r="E31" t="s">
        <v>230</v>
      </c>
      <c r="F31" t="s">
        <v>22</v>
      </c>
      <c r="G31" t="s">
        <v>23</v>
      </c>
      <c r="H31">
        <v>320</v>
      </c>
      <c r="I31" t="s">
        <v>24</v>
      </c>
      <c r="J31">
        <v>2000</v>
      </c>
      <c r="K31">
        <v>6</v>
      </c>
      <c r="L31">
        <v>1</v>
      </c>
      <c r="M31" t="s">
        <v>30</v>
      </c>
      <c r="N31" t="s">
        <v>26</v>
      </c>
      <c r="O31" t="s">
        <v>30</v>
      </c>
      <c r="P31" t="s">
        <v>25</v>
      </c>
      <c r="Q31">
        <v>40</v>
      </c>
      <c r="R31">
        <f>2*320</f>
        <v>640</v>
      </c>
      <c r="S31" t="s">
        <v>27</v>
      </c>
    </row>
    <row r="32" spans="1:19" x14ac:dyDescent="0.35">
      <c r="A32" t="s">
        <v>60</v>
      </c>
      <c r="B32">
        <v>34</v>
      </c>
      <c r="C32" t="s">
        <v>229</v>
      </c>
      <c r="D32">
        <v>140</v>
      </c>
      <c r="E32" t="s">
        <v>230</v>
      </c>
      <c r="F32" t="s">
        <v>22</v>
      </c>
      <c r="G32" t="s">
        <v>23</v>
      </c>
      <c r="H32">
        <v>565</v>
      </c>
      <c r="I32" t="s">
        <v>24</v>
      </c>
      <c r="J32">
        <v>2000</v>
      </c>
      <c r="K32">
        <v>6</v>
      </c>
      <c r="L32">
        <v>1</v>
      </c>
      <c r="M32" t="s">
        <v>30</v>
      </c>
      <c r="N32" t="s">
        <v>26</v>
      </c>
      <c r="O32" t="s">
        <v>30</v>
      </c>
      <c r="P32" t="s">
        <v>25</v>
      </c>
      <c r="Q32">
        <v>100</v>
      </c>
      <c r="R32">
        <v>580</v>
      </c>
      <c r="S32" t="s">
        <v>27</v>
      </c>
    </row>
    <row r="33" spans="1:19" x14ac:dyDescent="0.35">
      <c r="A33" t="s">
        <v>61</v>
      </c>
      <c r="B33">
        <v>35</v>
      </c>
      <c r="C33" t="s">
        <v>229</v>
      </c>
      <c r="D33">
        <v>140</v>
      </c>
      <c r="E33" t="s">
        <v>230</v>
      </c>
      <c r="F33" t="s">
        <v>22</v>
      </c>
      <c r="G33" t="s">
        <v>23</v>
      </c>
      <c r="H33">
        <v>400</v>
      </c>
      <c r="I33" t="s">
        <v>24</v>
      </c>
      <c r="J33">
        <v>2000</v>
      </c>
      <c r="K33">
        <v>6</v>
      </c>
      <c r="L33">
        <v>2</v>
      </c>
      <c r="M33" t="s">
        <v>30</v>
      </c>
      <c r="N33">
        <v>18</v>
      </c>
      <c r="O33" t="s">
        <v>30</v>
      </c>
      <c r="P33" t="s">
        <v>30</v>
      </c>
      <c r="Q33">
        <v>32</v>
      </c>
      <c r="R33">
        <f>2*300</f>
        <v>600</v>
      </c>
      <c r="S33" t="s">
        <v>31</v>
      </c>
    </row>
    <row r="34" spans="1:19" x14ac:dyDescent="0.35">
      <c r="A34" t="s">
        <v>62</v>
      </c>
      <c r="B34">
        <v>36</v>
      </c>
      <c r="C34" t="s">
        <v>229</v>
      </c>
      <c r="D34">
        <v>140</v>
      </c>
      <c r="E34" t="s">
        <v>230</v>
      </c>
      <c r="F34" t="s">
        <v>22</v>
      </c>
      <c r="G34" t="s">
        <v>23</v>
      </c>
      <c r="H34">
        <v>377</v>
      </c>
      <c r="I34" t="s">
        <v>24</v>
      </c>
      <c r="J34">
        <v>2000</v>
      </c>
      <c r="K34">
        <v>6</v>
      </c>
      <c r="L34">
        <v>1</v>
      </c>
      <c r="M34" t="s">
        <v>30</v>
      </c>
      <c r="N34">
        <v>21</v>
      </c>
      <c r="O34" t="s">
        <v>30</v>
      </c>
      <c r="P34" t="s">
        <v>25</v>
      </c>
      <c r="Q34" s="4">
        <f>(2/3)*50</f>
        <v>33.333333333333329</v>
      </c>
      <c r="R34" s="5">
        <f>(2/3)*242</f>
        <v>161.33333333333331</v>
      </c>
      <c r="S34" t="s">
        <v>27</v>
      </c>
    </row>
    <row r="35" spans="1:19" x14ac:dyDescent="0.35">
      <c r="A35" t="s">
        <v>63</v>
      </c>
      <c r="B35">
        <v>37</v>
      </c>
      <c r="C35" t="s">
        <v>229</v>
      </c>
      <c r="D35">
        <v>140</v>
      </c>
      <c r="E35" t="s">
        <v>230</v>
      </c>
      <c r="F35" t="s">
        <v>22</v>
      </c>
      <c r="G35" t="s">
        <v>23</v>
      </c>
      <c r="H35">
        <v>350</v>
      </c>
      <c r="I35" t="s">
        <v>24</v>
      </c>
      <c r="J35">
        <v>2000</v>
      </c>
      <c r="K35">
        <v>6</v>
      </c>
      <c r="L35">
        <v>1</v>
      </c>
      <c r="M35" t="s">
        <v>30</v>
      </c>
      <c r="N35" t="s">
        <v>26</v>
      </c>
      <c r="O35" t="s">
        <v>30</v>
      </c>
      <c r="P35" t="s">
        <v>30</v>
      </c>
      <c r="Q35">
        <v>50</v>
      </c>
      <c r="R35">
        <f>2*200</f>
        <v>400</v>
      </c>
      <c r="S35" t="s">
        <v>31</v>
      </c>
    </row>
    <row r="36" spans="1:19" x14ac:dyDescent="0.35">
      <c r="A36" t="s">
        <v>64</v>
      </c>
      <c r="B36">
        <v>38</v>
      </c>
      <c r="C36" t="s">
        <v>229</v>
      </c>
      <c r="D36">
        <v>140</v>
      </c>
      <c r="E36" t="s">
        <v>230</v>
      </c>
      <c r="F36" t="s">
        <v>22</v>
      </c>
      <c r="G36" t="s">
        <v>23</v>
      </c>
      <c r="H36">
        <v>300</v>
      </c>
      <c r="I36" t="s">
        <v>24</v>
      </c>
      <c r="J36">
        <v>2000</v>
      </c>
      <c r="K36">
        <v>6</v>
      </c>
      <c r="L36">
        <v>1</v>
      </c>
      <c r="M36" t="s">
        <v>30</v>
      </c>
      <c r="N36">
        <v>18</v>
      </c>
      <c r="O36" t="s">
        <v>30</v>
      </c>
      <c r="P36" t="s">
        <v>25</v>
      </c>
      <c r="Q36">
        <v>40</v>
      </c>
      <c r="R36">
        <f>2*750</f>
        <v>1500</v>
      </c>
      <c r="S36" t="s">
        <v>31</v>
      </c>
    </row>
    <row r="37" spans="1:19" x14ac:dyDescent="0.35">
      <c r="A37" t="s">
        <v>65</v>
      </c>
      <c r="B37">
        <v>39</v>
      </c>
      <c r="C37" t="s">
        <v>229</v>
      </c>
      <c r="D37">
        <v>140</v>
      </c>
      <c r="E37" t="s">
        <v>230</v>
      </c>
      <c r="F37" t="s">
        <v>22</v>
      </c>
      <c r="G37" t="s">
        <v>23</v>
      </c>
      <c r="H37">
        <v>308.5</v>
      </c>
      <c r="I37" t="s">
        <v>24</v>
      </c>
      <c r="J37">
        <v>2000</v>
      </c>
      <c r="K37">
        <v>6</v>
      </c>
      <c r="L37">
        <v>1</v>
      </c>
      <c r="M37" t="s">
        <v>25</v>
      </c>
      <c r="N37">
        <v>18</v>
      </c>
      <c r="O37" t="s">
        <v>30</v>
      </c>
      <c r="P37" t="s">
        <v>25</v>
      </c>
      <c r="Q37">
        <v>100</v>
      </c>
      <c r="R37">
        <v>305</v>
      </c>
      <c r="S37" t="s">
        <v>27</v>
      </c>
    </row>
    <row r="38" spans="1:19" x14ac:dyDescent="0.35">
      <c r="A38" t="s">
        <v>66</v>
      </c>
      <c r="B38">
        <v>40</v>
      </c>
      <c r="C38" t="s">
        <v>229</v>
      </c>
      <c r="D38">
        <v>140</v>
      </c>
      <c r="E38" t="s">
        <v>230</v>
      </c>
      <c r="F38" t="s">
        <v>22</v>
      </c>
      <c r="G38" t="s">
        <v>23</v>
      </c>
      <c r="H38">
        <v>200</v>
      </c>
      <c r="I38" t="s">
        <v>24</v>
      </c>
      <c r="J38">
        <v>6000</v>
      </c>
      <c r="K38">
        <v>6</v>
      </c>
      <c r="L38">
        <v>1</v>
      </c>
      <c r="M38" t="s">
        <v>30</v>
      </c>
      <c r="N38">
        <v>21</v>
      </c>
      <c r="O38" t="s">
        <v>30</v>
      </c>
      <c r="P38" t="s">
        <v>30</v>
      </c>
      <c r="Q38">
        <v>60</v>
      </c>
      <c r="R38">
        <v>150</v>
      </c>
      <c r="S38" t="s">
        <v>31</v>
      </c>
    </row>
    <row r="39" spans="1:19" x14ac:dyDescent="0.35">
      <c r="A39" t="s">
        <v>67</v>
      </c>
      <c r="B39">
        <v>41</v>
      </c>
      <c r="C39" t="s">
        <v>229</v>
      </c>
      <c r="D39">
        <v>140</v>
      </c>
      <c r="E39" t="s">
        <v>230</v>
      </c>
      <c r="F39" t="s">
        <v>22</v>
      </c>
      <c r="G39" t="s">
        <v>23</v>
      </c>
      <c r="H39">
        <v>944</v>
      </c>
      <c r="I39" t="s">
        <v>24</v>
      </c>
      <c r="J39">
        <v>2000</v>
      </c>
      <c r="K39">
        <v>6</v>
      </c>
      <c r="L39">
        <v>1</v>
      </c>
      <c r="M39" t="s">
        <v>30</v>
      </c>
      <c r="N39">
        <v>18</v>
      </c>
      <c r="O39" t="s">
        <v>30</v>
      </c>
      <c r="P39" t="s">
        <v>25</v>
      </c>
      <c r="Q39">
        <v>50</v>
      </c>
      <c r="R39">
        <v>560</v>
      </c>
      <c r="S39" t="s">
        <v>31</v>
      </c>
    </row>
    <row r="40" spans="1:19" x14ac:dyDescent="0.35">
      <c r="A40" t="s">
        <v>68</v>
      </c>
      <c r="B40">
        <v>42</v>
      </c>
      <c r="C40" t="s">
        <v>229</v>
      </c>
      <c r="D40">
        <v>140</v>
      </c>
      <c r="E40" t="s">
        <v>230</v>
      </c>
      <c r="F40" t="s">
        <v>22</v>
      </c>
      <c r="G40" t="s">
        <v>23</v>
      </c>
      <c r="H40">
        <v>30</v>
      </c>
      <c r="I40" t="s">
        <v>24</v>
      </c>
      <c r="J40">
        <v>2000</v>
      </c>
      <c r="K40">
        <v>6</v>
      </c>
      <c r="L40">
        <v>1</v>
      </c>
      <c r="M40" t="s">
        <v>30</v>
      </c>
      <c r="N40">
        <v>21</v>
      </c>
      <c r="O40" t="s">
        <v>30</v>
      </c>
      <c r="P40" t="s">
        <v>25</v>
      </c>
      <c r="Q40">
        <v>50</v>
      </c>
      <c r="R40">
        <v>395</v>
      </c>
      <c r="S40" t="s">
        <v>31</v>
      </c>
    </row>
    <row r="41" spans="1:19" x14ac:dyDescent="0.35">
      <c r="A41" t="s">
        <v>69</v>
      </c>
      <c r="B41">
        <v>44</v>
      </c>
      <c r="C41" t="s">
        <v>229</v>
      </c>
      <c r="D41">
        <v>140</v>
      </c>
      <c r="E41" t="s">
        <v>230</v>
      </c>
      <c r="F41" t="s">
        <v>22</v>
      </c>
      <c r="G41" t="s">
        <v>23</v>
      </c>
      <c r="H41">
        <v>240</v>
      </c>
      <c r="I41" t="s">
        <v>24</v>
      </c>
      <c r="J41">
        <v>2000</v>
      </c>
      <c r="K41">
        <v>6</v>
      </c>
      <c r="L41">
        <v>2</v>
      </c>
      <c r="M41" t="s">
        <v>30</v>
      </c>
      <c r="N41">
        <v>18</v>
      </c>
      <c r="O41" t="s">
        <v>30</v>
      </c>
      <c r="P41" t="s">
        <v>25</v>
      </c>
      <c r="Q41">
        <v>30</v>
      </c>
      <c r="R41">
        <v>240</v>
      </c>
      <c r="S41" t="s">
        <v>27</v>
      </c>
    </row>
    <row r="42" spans="1:19" x14ac:dyDescent="0.35">
      <c r="A42" t="s">
        <v>70</v>
      </c>
      <c r="B42">
        <v>45</v>
      </c>
      <c r="C42" t="s">
        <v>229</v>
      </c>
      <c r="D42">
        <v>140</v>
      </c>
      <c r="E42" t="s">
        <v>230</v>
      </c>
      <c r="F42" t="s">
        <v>22</v>
      </c>
      <c r="G42" t="s">
        <v>23</v>
      </c>
      <c r="H42">
        <v>500</v>
      </c>
      <c r="I42" t="s">
        <v>24</v>
      </c>
      <c r="J42">
        <v>2000</v>
      </c>
      <c r="K42">
        <v>6</v>
      </c>
      <c r="L42">
        <v>2</v>
      </c>
      <c r="M42" t="s">
        <v>30</v>
      </c>
      <c r="N42" t="s">
        <v>26</v>
      </c>
      <c r="O42" t="s">
        <v>30</v>
      </c>
      <c r="P42" t="s">
        <v>25</v>
      </c>
      <c r="Q42">
        <v>24</v>
      </c>
      <c r="R42">
        <v>200</v>
      </c>
      <c r="S42" t="s">
        <v>31</v>
      </c>
    </row>
    <row r="43" spans="1:19" x14ac:dyDescent="0.35">
      <c r="A43" t="s">
        <v>71</v>
      </c>
      <c r="B43">
        <v>46</v>
      </c>
      <c r="C43" t="s">
        <v>229</v>
      </c>
      <c r="D43">
        <v>140</v>
      </c>
      <c r="E43" t="s">
        <v>230</v>
      </c>
      <c r="F43" t="s">
        <v>22</v>
      </c>
      <c r="G43" t="s">
        <v>23</v>
      </c>
      <c r="H43">
        <v>500</v>
      </c>
      <c r="I43" t="s">
        <v>24</v>
      </c>
      <c r="J43">
        <v>2000</v>
      </c>
      <c r="K43">
        <v>6</v>
      </c>
      <c r="L43">
        <v>1</v>
      </c>
      <c r="M43" t="s">
        <v>30</v>
      </c>
      <c r="N43">
        <v>18</v>
      </c>
      <c r="O43" t="s">
        <v>30</v>
      </c>
      <c r="P43" t="s">
        <v>25</v>
      </c>
      <c r="Q43">
        <v>30</v>
      </c>
      <c r="R43">
        <f>2*350</f>
        <v>700</v>
      </c>
      <c r="S43" t="s">
        <v>31</v>
      </c>
    </row>
    <row r="44" spans="1:19" x14ac:dyDescent="0.35">
      <c r="A44" t="s">
        <v>72</v>
      </c>
      <c r="B44">
        <v>47</v>
      </c>
      <c r="C44" t="s">
        <v>229</v>
      </c>
      <c r="D44">
        <v>140</v>
      </c>
      <c r="E44" t="s">
        <v>230</v>
      </c>
      <c r="F44" t="s">
        <v>22</v>
      </c>
      <c r="G44" t="s">
        <v>23</v>
      </c>
      <c r="H44">
        <v>450</v>
      </c>
      <c r="I44" t="s">
        <v>24</v>
      </c>
      <c r="J44">
        <v>2000</v>
      </c>
      <c r="K44">
        <v>6</v>
      </c>
      <c r="L44">
        <v>1</v>
      </c>
      <c r="M44" t="s">
        <v>30</v>
      </c>
      <c r="N44">
        <v>18</v>
      </c>
      <c r="O44" t="s">
        <v>30</v>
      </c>
      <c r="P44" t="s">
        <v>25</v>
      </c>
      <c r="Q44">
        <v>30</v>
      </c>
      <c r="R44">
        <v>285</v>
      </c>
      <c r="S44" t="s">
        <v>31</v>
      </c>
    </row>
    <row r="45" spans="1:19" x14ac:dyDescent="0.35">
      <c r="A45" t="s">
        <v>73</v>
      </c>
      <c r="B45">
        <v>48</v>
      </c>
      <c r="C45" t="s">
        <v>229</v>
      </c>
      <c r="D45">
        <v>140</v>
      </c>
      <c r="E45" t="s">
        <v>230</v>
      </c>
      <c r="F45" t="s">
        <v>22</v>
      </c>
      <c r="G45" t="s">
        <v>23</v>
      </c>
      <c r="H45">
        <v>750</v>
      </c>
      <c r="I45" t="s">
        <v>24</v>
      </c>
      <c r="J45">
        <v>2000</v>
      </c>
      <c r="K45">
        <v>6</v>
      </c>
      <c r="L45">
        <v>2</v>
      </c>
      <c r="M45" t="s">
        <v>30</v>
      </c>
      <c r="N45">
        <v>21</v>
      </c>
      <c r="O45" t="s">
        <v>30</v>
      </c>
      <c r="P45" t="s">
        <v>25</v>
      </c>
      <c r="Q45">
        <v>50</v>
      </c>
      <c r="R45">
        <f>2*700</f>
        <v>1400</v>
      </c>
      <c r="S45" t="s">
        <v>27</v>
      </c>
    </row>
    <row r="46" spans="1:19" x14ac:dyDescent="0.35">
      <c r="A46" t="s">
        <v>74</v>
      </c>
      <c r="B46">
        <v>49</v>
      </c>
      <c r="C46" t="s">
        <v>229</v>
      </c>
      <c r="D46">
        <v>140</v>
      </c>
      <c r="E46" t="s">
        <v>230</v>
      </c>
      <c r="F46" t="s">
        <v>22</v>
      </c>
      <c r="G46" t="s">
        <v>23</v>
      </c>
      <c r="H46">
        <v>200</v>
      </c>
      <c r="I46" t="s">
        <v>24</v>
      </c>
      <c r="J46">
        <v>2000</v>
      </c>
      <c r="K46">
        <v>6</v>
      </c>
      <c r="L46">
        <v>1</v>
      </c>
      <c r="M46" t="s">
        <v>30</v>
      </c>
      <c r="N46" t="s">
        <v>26</v>
      </c>
      <c r="O46" t="s">
        <v>30</v>
      </c>
      <c r="P46" t="s">
        <v>25</v>
      </c>
      <c r="Q46">
        <v>40</v>
      </c>
      <c r="R46">
        <v>103</v>
      </c>
      <c r="S46" t="s">
        <v>27</v>
      </c>
    </row>
    <row r="47" spans="1:19" x14ac:dyDescent="0.35">
      <c r="A47" t="s">
        <v>75</v>
      </c>
      <c r="B47">
        <v>50</v>
      </c>
      <c r="C47" t="s">
        <v>229</v>
      </c>
      <c r="D47">
        <v>140</v>
      </c>
      <c r="E47" t="s">
        <v>230</v>
      </c>
      <c r="F47" t="s">
        <v>22</v>
      </c>
      <c r="G47" t="s">
        <v>23</v>
      </c>
      <c r="H47">
        <v>650</v>
      </c>
      <c r="I47" t="s">
        <v>24</v>
      </c>
      <c r="J47">
        <v>2000</v>
      </c>
      <c r="K47">
        <v>6</v>
      </c>
      <c r="L47">
        <v>1</v>
      </c>
      <c r="M47" t="s">
        <v>25</v>
      </c>
      <c r="N47">
        <v>18</v>
      </c>
      <c r="O47" t="s">
        <v>30</v>
      </c>
      <c r="P47" t="s">
        <v>30</v>
      </c>
      <c r="Q47">
        <v>30</v>
      </c>
      <c r="R47">
        <v>525</v>
      </c>
      <c r="S47" t="s">
        <v>25</v>
      </c>
    </row>
    <row r="48" spans="1:19" x14ac:dyDescent="0.35">
      <c r="A48" t="s">
        <v>76</v>
      </c>
      <c r="B48">
        <v>51</v>
      </c>
      <c r="C48" t="s">
        <v>229</v>
      </c>
      <c r="D48">
        <v>140</v>
      </c>
      <c r="E48" t="s">
        <v>230</v>
      </c>
      <c r="F48" t="s">
        <v>22</v>
      </c>
      <c r="G48" t="s">
        <v>23</v>
      </c>
      <c r="H48">
        <v>302</v>
      </c>
      <c r="I48" t="s">
        <v>24</v>
      </c>
      <c r="J48">
        <v>2000</v>
      </c>
      <c r="K48">
        <v>6</v>
      </c>
      <c r="L48">
        <v>2</v>
      </c>
      <c r="M48" t="s">
        <v>30</v>
      </c>
      <c r="N48" t="s">
        <v>26</v>
      </c>
      <c r="O48" t="s">
        <v>30</v>
      </c>
      <c r="P48" t="s">
        <v>25</v>
      </c>
      <c r="Q48">
        <v>60</v>
      </c>
      <c r="R48">
        <v>337</v>
      </c>
      <c r="S48" t="s">
        <v>27</v>
      </c>
    </row>
    <row r="49" spans="1:19" x14ac:dyDescent="0.35">
      <c r="A49" t="s">
        <v>77</v>
      </c>
      <c r="B49">
        <v>53</v>
      </c>
      <c r="C49" t="s">
        <v>229</v>
      </c>
      <c r="D49">
        <v>140</v>
      </c>
      <c r="E49" t="s">
        <v>230</v>
      </c>
      <c r="F49" t="s">
        <v>22</v>
      </c>
      <c r="G49" t="s">
        <v>23</v>
      </c>
      <c r="H49">
        <v>716</v>
      </c>
      <c r="I49" t="s">
        <v>24</v>
      </c>
      <c r="J49">
        <v>2000</v>
      </c>
      <c r="K49">
        <v>6</v>
      </c>
      <c r="L49">
        <v>1</v>
      </c>
      <c r="M49" t="s">
        <v>30</v>
      </c>
      <c r="N49" t="s">
        <v>26</v>
      </c>
      <c r="O49" t="s">
        <v>30</v>
      </c>
      <c r="P49" t="s">
        <v>25</v>
      </c>
      <c r="Q49">
        <v>100</v>
      </c>
      <c r="R49">
        <f>2*716</f>
        <v>1432</v>
      </c>
      <c r="S49" t="s">
        <v>31</v>
      </c>
    </row>
    <row r="50" spans="1:19" x14ac:dyDescent="0.35">
      <c r="A50" t="s">
        <v>79</v>
      </c>
      <c r="B50">
        <v>54</v>
      </c>
      <c r="C50" t="s">
        <v>229</v>
      </c>
      <c r="D50">
        <v>140</v>
      </c>
      <c r="E50" t="s">
        <v>230</v>
      </c>
      <c r="F50" t="s">
        <v>22</v>
      </c>
      <c r="G50" t="s">
        <v>23</v>
      </c>
      <c r="H50">
        <v>400</v>
      </c>
      <c r="I50" t="s">
        <v>24</v>
      </c>
      <c r="J50">
        <v>2000</v>
      </c>
      <c r="K50">
        <v>6</v>
      </c>
      <c r="L50">
        <v>1</v>
      </c>
      <c r="M50" t="s">
        <v>30</v>
      </c>
      <c r="N50" t="s">
        <v>26</v>
      </c>
      <c r="O50" t="s">
        <v>30</v>
      </c>
      <c r="P50" t="s">
        <v>30</v>
      </c>
      <c r="Q50">
        <v>50</v>
      </c>
      <c r="R50">
        <v>400</v>
      </c>
      <c r="S50" t="s">
        <v>27</v>
      </c>
    </row>
    <row r="51" spans="1:19" x14ac:dyDescent="0.35">
      <c r="A51" t="s">
        <v>80</v>
      </c>
      <c r="B51">
        <v>55</v>
      </c>
      <c r="C51" t="s">
        <v>229</v>
      </c>
      <c r="D51">
        <v>140</v>
      </c>
      <c r="E51" t="s">
        <v>230</v>
      </c>
      <c r="F51" t="s">
        <v>22</v>
      </c>
      <c r="G51" t="s">
        <v>23</v>
      </c>
      <c r="H51">
        <v>166</v>
      </c>
      <c r="I51" t="s">
        <v>24</v>
      </c>
      <c r="J51">
        <v>4000</v>
      </c>
      <c r="K51">
        <v>6</v>
      </c>
      <c r="L51">
        <v>2</v>
      </c>
      <c r="M51" t="s">
        <v>30</v>
      </c>
      <c r="N51" t="s">
        <v>26</v>
      </c>
      <c r="O51" t="s">
        <v>30</v>
      </c>
      <c r="P51" t="s">
        <v>30</v>
      </c>
      <c r="Q51">
        <v>50</v>
      </c>
      <c r="R51">
        <f>2*60</f>
        <v>120</v>
      </c>
      <c r="S51" t="s">
        <v>27</v>
      </c>
    </row>
    <row r="52" spans="1:19" x14ac:dyDescent="0.35">
      <c r="A52" t="s">
        <v>81</v>
      </c>
      <c r="B52">
        <v>56</v>
      </c>
      <c r="C52" t="s">
        <v>229</v>
      </c>
      <c r="D52">
        <v>140</v>
      </c>
      <c r="E52" t="s">
        <v>230</v>
      </c>
      <c r="F52" t="s">
        <v>22</v>
      </c>
      <c r="G52" t="s">
        <v>23</v>
      </c>
      <c r="H52">
        <v>800</v>
      </c>
      <c r="I52" t="s">
        <v>24</v>
      </c>
      <c r="J52">
        <v>2000</v>
      </c>
      <c r="K52">
        <v>6</v>
      </c>
      <c r="L52">
        <v>2</v>
      </c>
      <c r="M52" t="s">
        <v>30</v>
      </c>
      <c r="N52" t="s">
        <v>26</v>
      </c>
      <c r="O52" t="s">
        <v>30</v>
      </c>
      <c r="P52" t="s">
        <v>25</v>
      </c>
      <c r="Q52">
        <v>40</v>
      </c>
      <c r="R52">
        <f>2*400</f>
        <v>800</v>
      </c>
      <c r="S52" t="s">
        <v>31</v>
      </c>
    </row>
  </sheetData>
  <phoneticPr fontId="1" type="noConversion"/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4E7157-919B-4F06-AEEC-A08C1EA65BE6}">
  <dimension ref="A1:S52"/>
  <sheetViews>
    <sheetView workbookViewId="0"/>
  </sheetViews>
  <sheetFormatPr defaultColWidth="14.1796875" defaultRowHeight="14.5" x14ac:dyDescent="0.35"/>
  <cols>
    <col min="2" max="2" width="8.81640625" bestFit="1" customWidth="1"/>
    <col min="3" max="3" width="24.1796875" customWidth="1"/>
    <col min="4" max="4" width="12.453125" customWidth="1"/>
    <col min="5" max="5" width="7.7265625" bestFit="1" customWidth="1"/>
    <col min="6" max="6" width="12.453125" customWidth="1"/>
    <col min="7" max="7" width="17.26953125" customWidth="1"/>
    <col min="9" max="9" width="18.81640625" customWidth="1"/>
    <col min="10" max="10" width="14.1796875" customWidth="1"/>
    <col min="11" max="11" width="14.81640625" bestFit="1" customWidth="1"/>
  </cols>
  <sheetData>
    <row r="1" spans="1:19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9" x14ac:dyDescent="0.35">
      <c r="A2" t="s">
        <v>19</v>
      </c>
      <c r="B2">
        <v>1</v>
      </c>
      <c r="C2" t="s">
        <v>231</v>
      </c>
      <c r="D2">
        <v>141</v>
      </c>
      <c r="E2" t="s">
        <v>232</v>
      </c>
      <c r="F2" t="s">
        <v>22</v>
      </c>
      <c r="G2" t="s">
        <v>25</v>
      </c>
      <c r="H2" t="s">
        <v>26</v>
      </c>
      <c r="I2" t="s">
        <v>26</v>
      </c>
      <c r="J2" t="s">
        <v>26</v>
      </c>
      <c r="K2" t="s">
        <v>26</v>
      </c>
      <c r="L2" t="s">
        <v>26</v>
      </c>
      <c r="M2" t="s">
        <v>26</v>
      </c>
      <c r="N2" t="s">
        <v>26</v>
      </c>
      <c r="O2" t="s">
        <v>26</v>
      </c>
      <c r="P2" t="s">
        <v>26</v>
      </c>
      <c r="Q2" t="s">
        <v>26</v>
      </c>
      <c r="R2" t="s">
        <v>26</v>
      </c>
      <c r="S2" t="s">
        <v>26</v>
      </c>
    </row>
    <row r="3" spans="1:19" x14ac:dyDescent="0.35">
      <c r="A3" t="s">
        <v>28</v>
      </c>
      <c r="B3">
        <v>2</v>
      </c>
      <c r="C3" t="s">
        <v>231</v>
      </c>
      <c r="D3">
        <v>141</v>
      </c>
      <c r="E3" t="s">
        <v>232</v>
      </c>
      <c r="F3" t="s">
        <v>22</v>
      </c>
      <c r="G3" t="s">
        <v>25</v>
      </c>
      <c r="H3" t="s">
        <v>26</v>
      </c>
      <c r="I3" t="s">
        <v>26</v>
      </c>
      <c r="J3" t="s">
        <v>26</v>
      </c>
      <c r="K3" t="s">
        <v>26</v>
      </c>
      <c r="L3" t="s">
        <v>26</v>
      </c>
      <c r="M3" t="s">
        <v>26</v>
      </c>
      <c r="N3" t="s">
        <v>26</v>
      </c>
      <c r="O3" t="s">
        <v>26</v>
      </c>
      <c r="P3" t="s">
        <v>26</v>
      </c>
      <c r="Q3" t="s">
        <v>26</v>
      </c>
      <c r="R3" t="s">
        <v>26</v>
      </c>
      <c r="S3" t="s">
        <v>26</v>
      </c>
    </row>
    <row r="4" spans="1:19" x14ac:dyDescent="0.35">
      <c r="A4" t="s">
        <v>32</v>
      </c>
      <c r="B4">
        <v>4</v>
      </c>
      <c r="C4" t="s">
        <v>231</v>
      </c>
      <c r="D4">
        <v>141</v>
      </c>
      <c r="E4" t="s">
        <v>232</v>
      </c>
      <c r="F4" t="s">
        <v>22</v>
      </c>
      <c r="G4" t="s">
        <v>23</v>
      </c>
      <c r="H4">
        <v>100</v>
      </c>
      <c r="I4" t="s">
        <v>178</v>
      </c>
      <c r="J4" t="s">
        <v>26</v>
      </c>
      <c r="K4">
        <v>2</v>
      </c>
      <c r="L4">
        <v>1</v>
      </c>
      <c r="M4" t="s">
        <v>25</v>
      </c>
      <c r="N4">
        <v>18</v>
      </c>
      <c r="O4" t="s">
        <v>30</v>
      </c>
      <c r="P4" t="s">
        <v>25</v>
      </c>
      <c r="Q4">
        <v>24</v>
      </c>
      <c r="R4">
        <v>60</v>
      </c>
      <c r="S4" t="s">
        <v>27</v>
      </c>
    </row>
    <row r="5" spans="1:19" x14ac:dyDescent="0.35">
      <c r="A5" t="s">
        <v>33</v>
      </c>
      <c r="B5">
        <v>5</v>
      </c>
      <c r="C5" t="s">
        <v>231</v>
      </c>
      <c r="D5">
        <v>141</v>
      </c>
      <c r="E5" t="s">
        <v>232</v>
      </c>
      <c r="F5" t="s">
        <v>22</v>
      </c>
      <c r="G5" t="s">
        <v>23</v>
      </c>
      <c r="H5">
        <v>45</v>
      </c>
      <c r="I5" t="s">
        <v>178</v>
      </c>
      <c r="J5" t="s">
        <v>26</v>
      </c>
      <c r="K5">
        <v>2</v>
      </c>
      <c r="L5">
        <v>1</v>
      </c>
      <c r="M5" t="s">
        <v>25</v>
      </c>
      <c r="N5">
        <v>18</v>
      </c>
      <c r="O5" t="s">
        <v>30</v>
      </c>
      <c r="P5" t="s">
        <v>25</v>
      </c>
      <c r="Q5">
        <v>24</v>
      </c>
      <c r="R5">
        <v>90</v>
      </c>
      <c r="S5" t="s">
        <v>27</v>
      </c>
    </row>
    <row r="6" spans="1:19" x14ac:dyDescent="0.35">
      <c r="A6" t="s">
        <v>34</v>
      </c>
      <c r="B6">
        <v>6</v>
      </c>
      <c r="C6" t="s">
        <v>231</v>
      </c>
      <c r="D6">
        <v>141</v>
      </c>
      <c r="E6" t="s">
        <v>232</v>
      </c>
      <c r="F6" t="s">
        <v>22</v>
      </c>
      <c r="G6" t="s">
        <v>23</v>
      </c>
      <c r="H6">
        <v>112</v>
      </c>
      <c r="I6" t="s">
        <v>178</v>
      </c>
      <c r="J6" t="s">
        <v>26</v>
      </c>
      <c r="K6">
        <v>2</v>
      </c>
      <c r="L6">
        <v>1</v>
      </c>
      <c r="M6" t="s">
        <v>25</v>
      </c>
      <c r="N6" t="s">
        <v>26</v>
      </c>
      <c r="O6" t="s">
        <v>25</v>
      </c>
      <c r="P6" t="s">
        <v>25</v>
      </c>
      <c r="Q6">
        <v>24</v>
      </c>
      <c r="R6">
        <v>104</v>
      </c>
      <c r="S6" t="s">
        <v>27</v>
      </c>
    </row>
    <row r="7" spans="1:19" x14ac:dyDescent="0.35">
      <c r="A7" t="s">
        <v>35</v>
      </c>
      <c r="B7">
        <v>8</v>
      </c>
      <c r="C7" t="s">
        <v>231</v>
      </c>
      <c r="D7">
        <v>141</v>
      </c>
      <c r="E7" t="s">
        <v>232</v>
      </c>
      <c r="F7" t="s">
        <v>22</v>
      </c>
      <c r="G7" t="s">
        <v>25</v>
      </c>
      <c r="H7" t="s">
        <v>26</v>
      </c>
      <c r="I7" t="s">
        <v>26</v>
      </c>
      <c r="J7" t="s">
        <v>26</v>
      </c>
      <c r="K7" t="s">
        <v>26</v>
      </c>
      <c r="L7" t="s">
        <v>26</v>
      </c>
      <c r="M7" t="s">
        <v>26</v>
      </c>
      <c r="N7" t="s">
        <v>26</v>
      </c>
      <c r="O7" t="s">
        <v>26</v>
      </c>
      <c r="P7" t="s">
        <v>26</v>
      </c>
      <c r="Q7" t="s">
        <v>26</v>
      </c>
      <c r="R7" t="s">
        <v>26</v>
      </c>
      <c r="S7" t="s">
        <v>26</v>
      </c>
    </row>
    <row r="8" spans="1:19" x14ac:dyDescent="0.35">
      <c r="A8" t="s">
        <v>36</v>
      </c>
      <c r="B8">
        <v>9</v>
      </c>
      <c r="C8" t="s">
        <v>231</v>
      </c>
      <c r="D8">
        <v>141</v>
      </c>
      <c r="E8" t="s">
        <v>232</v>
      </c>
      <c r="F8" t="s">
        <v>22</v>
      </c>
      <c r="G8" t="s">
        <v>23</v>
      </c>
      <c r="H8">
        <v>200</v>
      </c>
      <c r="I8" t="s">
        <v>178</v>
      </c>
      <c r="J8" t="s">
        <v>26</v>
      </c>
      <c r="K8">
        <v>2</v>
      </c>
      <c r="L8">
        <v>1</v>
      </c>
      <c r="M8" t="s">
        <v>25</v>
      </c>
      <c r="O8" t="s">
        <v>25</v>
      </c>
      <c r="P8" t="s">
        <v>25</v>
      </c>
      <c r="Q8">
        <v>24</v>
      </c>
      <c r="R8">
        <v>210</v>
      </c>
      <c r="S8" t="s">
        <v>27</v>
      </c>
    </row>
    <row r="9" spans="1:19" x14ac:dyDescent="0.35">
      <c r="A9" t="s">
        <v>37</v>
      </c>
      <c r="B9">
        <v>10</v>
      </c>
      <c r="C9" t="s">
        <v>231</v>
      </c>
      <c r="D9">
        <v>141</v>
      </c>
      <c r="E9" t="s">
        <v>232</v>
      </c>
      <c r="F9" t="s">
        <v>22</v>
      </c>
      <c r="G9" t="s">
        <v>23</v>
      </c>
      <c r="H9">
        <v>50</v>
      </c>
      <c r="I9" t="s">
        <v>178</v>
      </c>
      <c r="J9" t="s">
        <v>26</v>
      </c>
      <c r="K9">
        <v>2</v>
      </c>
      <c r="L9">
        <v>1</v>
      </c>
      <c r="M9" t="s">
        <v>25</v>
      </c>
      <c r="N9">
        <v>18</v>
      </c>
      <c r="O9" t="s">
        <v>25</v>
      </c>
      <c r="P9" t="s">
        <v>25</v>
      </c>
      <c r="Q9">
        <v>24</v>
      </c>
      <c r="R9">
        <v>33.340000000000003</v>
      </c>
      <c r="S9" t="s">
        <v>27</v>
      </c>
    </row>
    <row r="10" spans="1:19" x14ac:dyDescent="0.35">
      <c r="A10" t="s">
        <v>39</v>
      </c>
      <c r="B10">
        <v>12</v>
      </c>
      <c r="C10" t="s">
        <v>231</v>
      </c>
      <c r="D10">
        <v>141</v>
      </c>
      <c r="E10" t="s">
        <v>232</v>
      </c>
      <c r="F10" t="s">
        <v>22</v>
      </c>
      <c r="G10" t="s">
        <v>23</v>
      </c>
      <c r="H10">
        <v>50</v>
      </c>
      <c r="I10" t="s">
        <v>178</v>
      </c>
      <c r="J10" t="s">
        <v>26</v>
      </c>
      <c r="K10">
        <v>2</v>
      </c>
      <c r="L10">
        <v>1</v>
      </c>
      <c r="M10" t="s">
        <v>25</v>
      </c>
      <c r="N10">
        <v>18</v>
      </c>
      <c r="O10" t="s">
        <v>30</v>
      </c>
      <c r="P10" t="s">
        <v>25</v>
      </c>
      <c r="Q10">
        <v>24</v>
      </c>
      <c r="R10">
        <v>55</v>
      </c>
      <c r="S10" t="s">
        <v>27</v>
      </c>
    </row>
    <row r="11" spans="1:19" x14ac:dyDescent="0.35">
      <c r="A11" t="s">
        <v>40</v>
      </c>
      <c r="B11">
        <v>13</v>
      </c>
      <c r="C11" t="s">
        <v>231</v>
      </c>
      <c r="D11">
        <v>141</v>
      </c>
      <c r="E11" t="s">
        <v>232</v>
      </c>
      <c r="F11" t="s">
        <v>22</v>
      </c>
      <c r="G11" t="s">
        <v>25</v>
      </c>
      <c r="H11" t="s">
        <v>26</v>
      </c>
      <c r="I11" t="s">
        <v>26</v>
      </c>
      <c r="J11" t="s">
        <v>26</v>
      </c>
      <c r="K11" t="s">
        <v>26</v>
      </c>
      <c r="L11" t="s">
        <v>26</v>
      </c>
      <c r="M11" t="s">
        <v>26</v>
      </c>
      <c r="N11" t="s">
        <v>26</v>
      </c>
      <c r="O11" t="s">
        <v>26</v>
      </c>
      <c r="P11" t="s">
        <v>26</v>
      </c>
      <c r="Q11" t="s">
        <v>26</v>
      </c>
      <c r="R11" t="s">
        <v>26</v>
      </c>
      <c r="S11" t="s">
        <v>26</v>
      </c>
    </row>
    <row r="12" spans="1:19" x14ac:dyDescent="0.35">
      <c r="A12" t="s">
        <v>41</v>
      </c>
      <c r="B12">
        <v>15</v>
      </c>
      <c r="C12" t="s">
        <v>231</v>
      </c>
      <c r="D12">
        <v>141</v>
      </c>
      <c r="E12" t="s">
        <v>232</v>
      </c>
      <c r="F12" t="s">
        <v>22</v>
      </c>
      <c r="G12" t="s">
        <v>23</v>
      </c>
      <c r="H12">
        <v>60</v>
      </c>
      <c r="I12" t="s">
        <v>178</v>
      </c>
      <c r="J12" t="s">
        <v>26</v>
      </c>
      <c r="K12">
        <v>2</v>
      </c>
      <c r="L12">
        <v>1</v>
      </c>
      <c r="M12" t="s">
        <v>25</v>
      </c>
      <c r="O12" t="s">
        <v>30</v>
      </c>
      <c r="P12" t="s">
        <v>25</v>
      </c>
      <c r="Q12">
        <v>24</v>
      </c>
      <c r="R12">
        <v>60</v>
      </c>
      <c r="S12" t="s">
        <v>27</v>
      </c>
    </row>
    <row r="13" spans="1:19" x14ac:dyDescent="0.35">
      <c r="A13" t="s">
        <v>42</v>
      </c>
      <c r="B13">
        <v>16</v>
      </c>
      <c r="C13" t="s">
        <v>231</v>
      </c>
      <c r="D13">
        <v>141</v>
      </c>
      <c r="E13" t="s">
        <v>232</v>
      </c>
      <c r="F13" t="s">
        <v>22</v>
      </c>
      <c r="G13" t="s">
        <v>25</v>
      </c>
      <c r="H13" t="s">
        <v>26</v>
      </c>
      <c r="I13" t="s">
        <v>26</v>
      </c>
      <c r="J13" t="s">
        <v>26</v>
      </c>
      <c r="K13" t="s">
        <v>26</v>
      </c>
      <c r="L13" t="s">
        <v>26</v>
      </c>
      <c r="M13" t="s">
        <v>26</v>
      </c>
      <c r="N13" t="s">
        <v>26</v>
      </c>
      <c r="O13" t="s">
        <v>26</v>
      </c>
      <c r="P13" t="s">
        <v>26</v>
      </c>
      <c r="Q13" t="s">
        <v>26</v>
      </c>
      <c r="R13" t="s">
        <v>26</v>
      </c>
      <c r="S13" t="s">
        <v>26</v>
      </c>
    </row>
    <row r="14" spans="1:19" x14ac:dyDescent="0.35">
      <c r="A14" t="s">
        <v>43</v>
      </c>
      <c r="B14">
        <v>17</v>
      </c>
      <c r="C14" t="s">
        <v>231</v>
      </c>
      <c r="D14">
        <v>141</v>
      </c>
      <c r="E14" t="s">
        <v>232</v>
      </c>
      <c r="F14" t="s">
        <v>22</v>
      </c>
      <c r="G14" t="s">
        <v>23</v>
      </c>
      <c r="H14">
        <v>120</v>
      </c>
      <c r="I14" t="s">
        <v>178</v>
      </c>
      <c r="J14" t="s">
        <v>26</v>
      </c>
      <c r="K14">
        <v>2</v>
      </c>
      <c r="L14">
        <v>1</v>
      </c>
      <c r="M14" t="s">
        <v>25</v>
      </c>
      <c r="N14" t="s">
        <v>26</v>
      </c>
      <c r="O14" t="s">
        <v>25</v>
      </c>
      <c r="P14" t="s">
        <v>25</v>
      </c>
      <c r="Q14">
        <v>24</v>
      </c>
      <c r="R14">
        <v>120</v>
      </c>
      <c r="S14" t="s">
        <v>27</v>
      </c>
    </row>
    <row r="15" spans="1:19" x14ac:dyDescent="0.35">
      <c r="A15" t="s">
        <v>44</v>
      </c>
      <c r="B15">
        <v>18</v>
      </c>
      <c r="C15" t="s">
        <v>231</v>
      </c>
      <c r="D15">
        <v>141</v>
      </c>
      <c r="E15" t="s">
        <v>232</v>
      </c>
      <c r="F15" t="s">
        <v>22</v>
      </c>
      <c r="G15" t="s">
        <v>23</v>
      </c>
      <c r="H15">
        <v>60</v>
      </c>
      <c r="I15" t="s">
        <v>178</v>
      </c>
      <c r="J15" t="s">
        <v>26</v>
      </c>
      <c r="K15">
        <v>2</v>
      </c>
      <c r="L15">
        <v>1</v>
      </c>
      <c r="M15" t="s">
        <v>25</v>
      </c>
      <c r="N15" t="s">
        <v>26</v>
      </c>
      <c r="O15" t="s">
        <v>25</v>
      </c>
      <c r="P15" t="s">
        <v>25</v>
      </c>
      <c r="Q15">
        <v>24</v>
      </c>
      <c r="R15">
        <v>60</v>
      </c>
      <c r="S15" t="s">
        <v>27</v>
      </c>
    </row>
    <row r="16" spans="1:19" x14ac:dyDescent="0.35">
      <c r="A16" t="s">
        <v>45</v>
      </c>
      <c r="B16">
        <v>19</v>
      </c>
      <c r="C16" t="s">
        <v>231</v>
      </c>
      <c r="D16">
        <v>141</v>
      </c>
      <c r="E16" t="s">
        <v>232</v>
      </c>
      <c r="F16" t="s">
        <v>22</v>
      </c>
      <c r="G16" t="s">
        <v>23</v>
      </c>
      <c r="H16">
        <v>100</v>
      </c>
      <c r="I16" t="s">
        <v>178</v>
      </c>
      <c r="J16" t="s">
        <v>26</v>
      </c>
      <c r="K16">
        <v>2</v>
      </c>
      <c r="L16">
        <v>1</v>
      </c>
      <c r="M16" t="s">
        <v>25</v>
      </c>
      <c r="N16">
        <v>18</v>
      </c>
      <c r="O16" t="s">
        <v>25</v>
      </c>
      <c r="P16" t="s">
        <v>25</v>
      </c>
      <c r="Q16">
        <v>24</v>
      </c>
      <c r="R16">
        <v>150</v>
      </c>
      <c r="S16" t="s">
        <v>27</v>
      </c>
    </row>
    <row r="17" spans="1:19" x14ac:dyDescent="0.35">
      <c r="A17" t="s">
        <v>46</v>
      </c>
      <c r="B17">
        <v>20</v>
      </c>
      <c r="C17" t="s">
        <v>231</v>
      </c>
      <c r="D17">
        <v>141</v>
      </c>
      <c r="E17" t="s">
        <v>232</v>
      </c>
      <c r="F17" t="s">
        <v>22</v>
      </c>
      <c r="G17" t="s">
        <v>23</v>
      </c>
      <c r="H17">
        <v>60</v>
      </c>
      <c r="I17" t="s">
        <v>178</v>
      </c>
      <c r="J17" t="s">
        <v>26</v>
      </c>
      <c r="K17">
        <v>2</v>
      </c>
      <c r="L17">
        <v>1</v>
      </c>
      <c r="M17" t="s">
        <v>25</v>
      </c>
      <c r="N17">
        <v>18</v>
      </c>
      <c r="O17" t="s">
        <v>25</v>
      </c>
      <c r="P17" t="s">
        <v>25</v>
      </c>
      <c r="Q17">
        <v>24</v>
      </c>
      <c r="R17">
        <v>100</v>
      </c>
      <c r="S17" t="s">
        <v>27</v>
      </c>
    </row>
    <row r="18" spans="1:19" x14ac:dyDescent="0.35">
      <c r="A18" t="s">
        <v>47</v>
      </c>
      <c r="B18">
        <v>21</v>
      </c>
      <c r="C18" t="s">
        <v>231</v>
      </c>
      <c r="D18">
        <v>141</v>
      </c>
      <c r="E18" t="s">
        <v>232</v>
      </c>
      <c r="F18" t="s">
        <v>22</v>
      </c>
      <c r="G18" t="s">
        <v>23</v>
      </c>
      <c r="H18">
        <v>100</v>
      </c>
      <c r="I18" t="s">
        <v>178</v>
      </c>
      <c r="J18" t="s">
        <v>26</v>
      </c>
      <c r="K18">
        <v>2</v>
      </c>
      <c r="L18">
        <v>1</v>
      </c>
      <c r="M18" t="s">
        <v>25</v>
      </c>
      <c r="N18" t="s">
        <v>26</v>
      </c>
      <c r="O18" t="s">
        <v>25</v>
      </c>
      <c r="P18" t="s">
        <v>25</v>
      </c>
      <c r="Q18">
        <v>24</v>
      </c>
      <c r="R18">
        <v>100</v>
      </c>
      <c r="S18" t="s">
        <v>27</v>
      </c>
    </row>
    <row r="19" spans="1:19" x14ac:dyDescent="0.35">
      <c r="A19" t="s">
        <v>48</v>
      </c>
      <c r="B19">
        <v>22</v>
      </c>
      <c r="C19" t="s">
        <v>231</v>
      </c>
      <c r="D19">
        <v>141</v>
      </c>
      <c r="E19" t="s">
        <v>232</v>
      </c>
      <c r="F19" t="s">
        <v>22</v>
      </c>
      <c r="G19" t="s">
        <v>23</v>
      </c>
      <c r="H19">
        <v>100</v>
      </c>
      <c r="I19" t="s">
        <v>178</v>
      </c>
      <c r="J19" t="s">
        <v>26</v>
      </c>
      <c r="K19">
        <v>2</v>
      </c>
      <c r="L19">
        <v>1</v>
      </c>
      <c r="M19" t="s">
        <v>25</v>
      </c>
      <c r="N19">
        <v>18</v>
      </c>
      <c r="O19" t="s">
        <v>30</v>
      </c>
      <c r="P19" t="s">
        <v>25</v>
      </c>
      <c r="Q19">
        <v>24</v>
      </c>
      <c r="R19">
        <v>100</v>
      </c>
      <c r="S19" t="s">
        <v>31</v>
      </c>
    </row>
    <row r="20" spans="1:19" x14ac:dyDescent="0.35">
      <c r="A20" t="s">
        <v>49</v>
      </c>
      <c r="B20">
        <v>23</v>
      </c>
      <c r="C20" t="s">
        <v>231</v>
      </c>
      <c r="D20">
        <v>141</v>
      </c>
      <c r="E20" t="s">
        <v>232</v>
      </c>
      <c r="F20" t="s">
        <v>22</v>
      </c>
      <c r="G20" t="s">
        <v>23</v>
      </c>
      <c r="H20">
        <v>100</v>
      </c>
      <c r="I20" t="s">
        <v>178</v>
      </c>
      <c r="J20" t="s">
        <v>26</v>
      </c>
      <c r="K20">
        <v>2</v>
      </c>
      <c r="L20">
        <v>1</v>
      </c>
      <c r="M20" t="s">
        <v>25</v>
      </c>
      <c r="N20">
        <v>18</v>
      </c>
      <c r="O20" t="s">
        <v>25</v>
      </c>
      <c r="P20" t="s">
        <v>25</v>
      </c>
      <c r="Q20">
        <v>24</v>
      </c>
      <c r="R20">
        <v>100</v>
      </c>
      <c r="S20" t="s">
        <v>31</v>
      </c>
    </row>
    <row r="21" spans="1:19" x14ac:dyDescent="0.35">
      <c r="A21" t="s">
        <v>50</v>
      </c>
      <c r="B21">
        <v>24</v>
      </c>
      <c r="C21" t="s">
        <v>231</v>
      </c>
      <c r="D21">
        <v>141</v>
      </c>
      <c r="E21" t="s">
        <v>232</v>
      </c>
      <c r="F21" t="s">
        <v>22</v>
      </c>
      <c r="G21" t="s">
        <v>23</v>
      </c>
      <c r="H21">
        <v>150</v>
      </c>
      <c r="I21" t="s">
        <v>178</v>
      </c>
      <c r="J21" t="s">
        <v>26</v>
      </c>
      <c r="K21">
        <v>2</v>
      </c>
      <c r="L21">
        <v>1</v>
      </c>
      <c r="M21" t="s">
        <v>25</v>
      </c>
      <c r="N21">
        <v>18</v>
      </c>
      <c r="O21" t="s">
        <v>30</v>
      </c>
      <c r="P21" t="s">
        <v>30</v>
      </c>
      <c r="Q21">
        <v>24</v>
      </c>
      <c r="R21">
        <v>135</v>
      </c>
      <c r="S21" t="s">
        <v>27</v>
      </c>
    </row>
    <row r="22" spans="1:19" x14ac:dyDescent="0.35">
      <c r="A22" t="s">
        <v>51</v>
      </c>
      <c r="B22">
        <v>25</v>
      </c>
      <c r="C22" t="s">
        <v>231</v>
      </c>
      <c r="D22">
        <v>141</v>
      </c>
      <c r="E22" t="s">
        <v>232</v>
      </c>
      <c r="F22" t="s">
        <v>22</v>
      </c>
      <c r="G22" t="s">
        <v>23</v>
      </c>
      <c r="H22">
        <v>150</v>
      </c>
      <c r="I22" t="s">
        <v>178</v>
      </c>
      <c r="J22" t="s">
        <v>26</v>
      </c>
      <c r="K22">
        <v>2</v>
      </c>
      <c r="L22">
        <v>1</v>
      </c>
      <c r="M22" t="s">
        <v>25</v>
      </c>
      <c r="N22">
        <v>18</v>
      </c>
      <c r="O22" t="s">
        <v>25</v>
      </c>
      <c r="P22" t="s">
        <v>25</v>
      </c>
      <c r="Q22">
        <v>24</v>
      </c>
      <c r="R22">
        <v>150</v>
      </c>
      <c r="S22" t="s">
        <v>27</v>
      </c>
    </row>
    <row r="23" spans="1:19" x14ac:dyDescent="0.35">
      <c r="A23" t="s">
        <v>52</v>
      </c>
      <c r="B23">
        <v>26</v>
      </c>
      <c r="C23" t="s">
        <v>231</v>
      </c>
      <c r="D23">
        <v>141</v>
      </c>
      <c r="E23" t="s">
        <v>232</v>
      </c>
      <c r="F23" t="s">
        <v>22</v>
      </c>
      <c r="G23" t="s">
        <v>25</v>
      </c>
      <c r="H23" t="s">
        <v>26</v>
      </c>
      <c r="I23" t="s">
        <v>26</v>
      </c>
      <c r="J23" t="s">
        <v>26</v>
      </c>
      <c r="K23" t="s">
        <v>26</v>
      </c>
      <c r="L23" t="s">
        <v>26</v>
      </c>
      <c r="M23" t="s">
        <v>26</v>
      </c>
      <c r="N23" t="s">
        <v>26</v>
      </c>
      <c r="O23" t="s">
        <v>26</v>
      </c>
      <c r="P23" t="s">
        <v>26</v>
      </c>
      <c r="Q23" t="s">
        <v>26</v>
      </c>
      <c r="R23" t="s">
        <v>26</v>
      </c>
      <c r="S23" t="s">
        <v>26</v>
      </c>
    </row>
    <row r="24" spans="1:19" x14ac:dyDescent="0.35">
      <c r="A24" t="s">
        <v>53</v>
      </c>
      <c r="B24">
        <v>27</v>
      </c>
      <c r="C24" t="s">
        <v>231</v>
      </c>
      <c r="D24">
        <v>141</v>
      </c>
      <c r="E24" t="s">
        <v>232</v>
      </c>
      <c r="F24" t="s">
        <v>22</v>
      </c>
      <c r="G24" t="s">
        <v>25</v>
      </c>
      <c r="H24" t="s">
        <v>26</v>
      </c>
      <c r="I24" t="s">
        <v>26</v>
      </c>
      <c r="J24" t="s">
        <v>26</v>
      </c>
      <c r="K24" t="s">
        <v>26</v>
      </c>
      <c r="L24" t="s">
        <v>26</v>
      </c>
      <c r="M24" t="s">
        <v>26</v>
      </c>
      <c r="N24" t="s">
        <v>26</v>
      </c>
      <c r="O24" t="s">
        <v>26</v>
      </c>
      <c r="P24" t="s">
        <v>26</v>
      </c>
      <c r="Q24" t="s">
        <v>26</v>
      </c>
      <c r="R24" t="s">
        <v>26</v>
      </c>
      <c r="S24" t="s">
        <v>26</v>
      </c>
    </row>
    <row r="25" spans="1:19" x14ac:dyDescent="0.35">
      <c r="A25" t="s">
        <v>54</v>
      </c>
      <c r="B25">
        <v>28</v>
      </c>
      <c r="C25" t="s">
        <v>231</v>
      </c>
      <c r="D25">
        <v>141</v>
      </c>
      <c r="E25" t="s">
        <v>232</v>
      </c>
      <c r="F25" t="s">
        <v>22</v>
      </c>
      <c r="G25" t="s">
        <v>23</v>
      </c>
      <c r="H25">
        <v>50</v>
      </c>
      <c r="I25" t="s">
        <v>178</v>
      </c>
      <c r="J25" t="s">
        <v>26</v>
      </c>
      <c r="K25">
        <v>2</v>
      </c>
      <c r="L25">
        <v>1</v>
      </c>
      <c r="M25" t="s">
        <v>25</v>
      </c>
      <c r="O25" t="s">
        <v>25</v>
      </c>
      <c r="P25" t="s">
        <v>25</v>
      </c>
      <c r="Q25">
        <v>24</v>
      </c>
      <c r="R25">
        <v>50</v>
      </c>
      <c r="S25" t="s">
        <v>27</v>
      </c>
    </row>
    <row r="26" spans="1:19" x14ac:dyDescent="0.35">
      <c r="A26" t="s">
        <v>55</v>
      </c>
      <c r="B26">
        <v>29</v>
      </c>
      <c r="C26" t="s">
        <v>231</v>
      </c>
      <c r="D26">
        <v>141</v>
      </c>
      <c r="E26" t="s">
        <v>232</v>
      </c>
      <c r="F26" t="s">
        <v>22</v>
      </c>
      <c r="G26" t="s">
        <v>25</v>
      </c>
      <c r="H26" t="s">
        <v>26</v>
      </c>
      <c r="I26" t="s">
        <v>26</v>
      </c>
      <c r="J26" t="s">
        <v>26</v>
      </c>
      <c r="K26" t="s">
        <v>26</v>
      </c>
      <c r="L26" t="s">
        <v>26</v>
      </c>
      <c r="M26" t="s">
        <v>26</v>
      </c>
      <c r="N26" t="s">
        <v>26</v>
      </c>
      <c r="O26" t="s">
        <v>26</v>
      </c>
      <c r="P26" t="s">
        <v>26</v>
      </c>
      <c r="Q26" t="s">
        <v>26</v>
      </c>
      <c r="R26" t="s">
        <v>26</v>
      </c>
      <c r="S26" t="s">
        <v>26</v>
      </c>
    </row>
    <row r="27" spans="1:19" x14ac:dyDescent="0.35">
      <c r="A27" t="s">
        <v>38</v>
      </c>
      <c r="B27">
        <v>11</v>
      </c>
      <c r="C27" t="s">
        <v>231</v>
      </c>
      <c r="D27">
        <v>141</v>
      </c>
      <c r="E27" t="s">
        <v>232</v>
      </c>
      <c r="F27" t="s">
        <v>22</v>
      </c>
      <c r="G27" t="s">
        <v>25</v>
      </c>
      <c r="H27" t="s">
        <v>26</v>
      </c>
      <c r="I27" t="s">
        <v>26</v>
      </c>
      <c r="J27" t="s">
        <v>26</v>
      </c>
      <c r="K27" t="s">
        <v>26</v>
      </c>
      <c r="L27" t="s">
        <v>26</v>
      </c>
      <c r="M27" t="s">
        <v>26</v>
      </c>
      <c r="N27" t="s">
        <v>26</v>
      </c>
      <c r="O27" t="s">
        <v>26</v>
      </c>
      <c r="P27" t="s">
        <v>26</v>
      </c>
      <c r="Q27" t="s">
        <v>26</v>
      </c>
      <c r="R27" t="s">
        <v>26</v>
      </c>
      <c r="S27" t="s">
        <v>26</v>
      </c>
    </row>
    <row r="28" spans="1:19" x14ac:dyDescent="0.35">
      <c r="A28" t="s">
        <v>56</v>
      </c>
      <c r="B28">
        <v>30</v>
      </c>
      <c r="C28" t="s">
        <v>231</v>
      </c>
      <c r="D28">
        <v>141</v>
      </c>
      <c r="E28" t="s">
        <v>232</v>
      </c>
      <c r="F28" t="s">
        <v>22</v>
      </c>
      <c r="G28" t="s">
        <v>23</v>
      </c>
      <c r="H28">
        <v>100</v>
      </c>
      <c r="I28" t="s">
        <v>178</v>
      </c>
      <c r="J28" t="s">
        <v>26</v>
      </c>
      <c r="K28">
        <v>2</v>
      </c>
      <c r="L28">
        <v>1</v>
      </c>
      <c r="M28" t="s">
        <v>25</v>
      </c>
      <c r="N28">
        <v>18</v>
      </c>
      <c r="O28" t="s">
        <v>30</v>
      </c>
      <c r="P28" t="s">
        <v>25</v>
      </c>
      <c r="Q28">
        <v>24</v>
      </c>
      <c r="R28">
        <v>150</v>
      </c>
      <c r="S28" t="s">
        <v>27</v>
      </c>
    </row>
    <row r="29" spans="1:19" x14ac:dyDescent="0.35">
      <c r="A29" t="s">
        <v>57</v>
      </c>
      <c r="B29">
        <v>31</v>
      </c>
      <c r="C29" t="s">
        <v>231</v>
      </c>
      <c r="D29">
        <v>141</v>
      </c>
      <c r="E29" t="s">
        <v>232</v>
      </c>
      <c r="F29" t="s">
        <v>22</v>
      </c>
      <c r="G29" t="s">
        <v>23</v>
      </c>
      <c r="H29">
        <v>146</v>
      </c>
      <c r="I29" t="s">
        <v>178</v>
      </c>
      <c r="J29" t="s">
        <v>26</v>
      </c>
      <c r="K29">
        <v>2</v>
      </c>
      <c r="L29">
        <v>1</v>
      </c>
      <c r="M29" t="s">
        <v>25</v>
      </c>
      <c r="N29" t="s">
        <v>26</v>
      </c>
      <c r="O29" t="s">
        <v>25</v>
      </c>
      <c r="P29" t="s">
        <v>25</v>
      </c>
      <c r="Q29">
        <v>24</v>
      </c>
      <c r="R29">
        <v>146</v>
      </c>
      <c r="S29" t="s">
        <v>31</v>
      </c>
    </row>
    <row r="30" spans="1:19" x14ac:dyDescent="0.35">
      <c r="A30" t="s">
        <v>58</v>
      </c>
      <c r="B30">
        <v>32</v>
      </c>
      <c r="C30" t="s">
        <v>231</v>
      </c>
      <c r="D30">
        <v>141</v>
      </c>
      <c r="E30" t="s">
        <v>232</v>
      </c>
      <c r="F30" t="s">
        <v>22</v>
      </c>
      <c r="G30" t="s">
        <v>23</v>
      </c>
      <c r="H30">
        <v>200</v>
      </c>
      <c r="I30" t="s">
        <v>178</v>
      </c>
      <c r="J30" t="s">
        <v>26</v>
      </c>
      <c r="K30">
        <v>2</v>
      </c>
      <c r="L30">
        <v>1</v>
      </c>
      <c r="M30" t="s">
        <v>25</v>
      </c>
      <c r="N30" t="s">
        <v>26</v>
      </c>
      <c r="O30" t="s">
        <v>25</v>
      </c>
      <c r="P30" t="s">
        <v>25</v>
      </c>
      <c r="Q30">
        <v>24</v>
      </c>
      <c r="R30">
        <v>200</v>
      </c>
      <c r="S30" t="s">
        <v>27</v>
      </c>
    </row>
    <row r="31" spans="1:19" x14ac:dyDescent="0.35">
      <c r="A31" t="s">
        <v>59</v>
      </c>
      <c r="B31">
        <v>33</v>
      </c>
      <c r="C31" t="s">
        <v>231</v>
      </c>
      <c r="D31">
        <v>141</v>
      </c>
      <c r="E31" t="s">
        <v>232</v>
      </c>
      <c r="F31" t="s">
        <v>22</v>
      </c>
      <c r="G31" t="s">
        <v>23</v>
      </c>
      <c r="H31">
        <v>110</v>
      </c>
      <c r="I31" t="s">
        <v>178</v>
      </c>
      <c r="J31" t="s">
        <v>26</v>
      </c>
      <c r="K31">
        <v>2</v>
      </c>
      <c r="L31">
        <v>1</v>
      </c>
      <c r="M31" t="s">
        <v>25</v>
      </c>
      <c r="N31">
        <v>18</v>
      </c>
      <c r="O31" t="s">
        <v>25</v>
      </c>
      <c r="P31" t="s">
        <v>25</v>
      </c>
      <c r="Q31">
        <v>24</v>
      </c>
      <c r="R31">
        <v>110</v>
      </c>
      <c r="S31" t="s">
        <v>27</v>
      </c>
    </row>
    <row r="32" spans="1:19" x14ac:dyDescent="0.35">
      <c r="A32" t="s">
        <v>60</v>
      </c>
      <c r="B32">
        <v>34</v>
      </c>
      <c r="C32" t="s">
        <v>231</v>
      </c>
      <c r="D32">
        <v>141</v>
      </c>
      <c r="E32" t="s">
        <v>232</v>
      </c>
      <c r="F32" t="s">
        <v>22</v>
      </c>
      <c r="G32" t="s">
        <v>23</v>
      </c>
      <c r="H32">
        <v>60</v>
      </c>
      <c r="I32" t="s">
        <v>178</v>
      </c>
      <c r="J32" t="s">
        <v>26</v>
      </c>
      <c r="K32">
        <v>2</v>
      </c>
      <c r="L32">
        <v>1</v>
      </c>
      <c r="M32" t="s">
        <v>25</v>
      </c>
      <c r="N32">
        <v>18</v>
      </c>
      <c r="O32" t="s">
        <v>30</v>
      </c>
      <c r="P32" t="s">
        <v>25</v>
      </c>
      <c r="Q32">
        <v>24</v>
      </c>
      <c r="R32">
        <v>90</v>
      </c>
      <c r="S32" t="s">
        <v>27</v>
      </c>
    </row>
    <row r="33" spans="1:19" x14ac:dyDescent="0.35">
      <c r="A33" t="s">
        <v>61</v>
      </c>
      <c r="B33">
        <v>35</v>
      </c>
      <c r="C33" t="s">
        <v>231</v>
      </c>
      <c r="D33">
        <v>141</v>
      </c>
      <c r="E33" t="s">
        <v>232</v>
      </c>
      <c r="F33" t="s">
        <v>22</v>
      </c>
      <c r="G33" t="s">
        <v>23</v>
      </c>
      <c r="H33">
        <v>110</v>
      </c>
      <c r="I33" t="s">
        <v>178</v>
      </c>
      <c r="J33" t="s">
        <v>26</v>
      </c>
      <c r="K33">
        <v>2</v>
      </c>
      <c r="L33">
        <v>1</v>
      </c>
      <c r="M33" t="s">
        <v>25</v>
      </c>
      <c r="N33" t="s">
        <v>26</v>
      </c>
      <c r="O33" t="s">
        <v>25</v>
      </c>
      <c r="P33" t="s">
        <v>25</v>
      </c>
      <c r="Q33">
        <v>24</v>
      </c>
      <c r="R33">
        <v>110</v>
      </c>
      <c r="S33" t="s">
        <v>27</v>
      </c>
    </row>
    <row r="34" spans="1:19" x14ac:dyDescent="0.35">
      <c r="A34" t="s">
        <v>62</v>
      </c>
      <c r="B34">
        <v>36</v>
      </c>
      <c r="C34" t="s">
        <v>231</v>
      </c>
      <c r="D34">
        <v>141</v>
      </c>
      <c r="E34" t="s">
        <v>232</v>
      </c>
      <c r="F34" t="s">
        <v>22</v>
      </c>
      <c r="G34" t="s">
        <v>23</v>
      </c>
      <c r="H34">
        <v>120</v>
      </c>
      <c r="I34" t="s">
        <v>178</v>
      </c>
      <c r="J34" t="s">
        <v>26</v>
      </c>
      <c r="K34">
        <v>2</v>
      </c>
      <c r="L34">
        <v>1</v>
      </c>
      <c r="M34" t="s">
        <v>25</v>
      </c>
      <c r="N34">
        <v>18</v>
      </c>
      <c r="O34" t="s">
        <v>30</v>
      </c>
      <c r="P34" t="s">
        <v>25</v>
      </c>
      <c r="Q34">
        <v>24</v>
      </c>
      <c r="R34">
        <v>40</v>
      </c>
      <c r="S34" t="s">
        <v>27</v>
      </c>
    </row>
    <row r="35" spans="1:19" x14ac:dyDescent="0.35">
      <c r="A35" t="s">
        <v>63</v>
      </c>
      <c r="B35">
        <v>37</v>
      </c>
      <c r="C35" t="s">
        <v>231</v>
      </c>
      <c r="D35">
        <v>141</v>
      </c>
      <c r="E35" t="s">
        <v>232</v>
      </c>
      <c r="F35" t="s">
        <v>22</v>
      </c>
      <c r="G35" t="s">
        <v>25</v>
      </c>
      <c r="H35" t="s">
        <v>26</v>
      </c>
      <c r="I35" t="s">
        <v>26</v>
      </c>
      <c r="J35" t="s">
        <v>26</v>
      </c>
      <c r="K35" t="s">
        <v>26</v>
      </c>
      <c r="L35" t="s">
        <v>26</v>
      </c>
      <c r="M35" t="s">
        <v>26</v>
      </c>
      <c r="N35" t="s">
        <v>26</v>
      </c>
      <c r="O35" t="s">
        <v>26</v>
      </c>
      <c r="P35" t="s">
        <v>26</v>
      </c>
      <c r="Q35" t="s">
        <v>26</v>
      </c>
      <c r="R35" t="s">
        <v>26</v>
      </c>
      <c r="S35" t="s">
        <v>26</v>
      </c>
    </row>
    <row r="36" spans="1:19" x14ac:dyDescent="0.35">
      <c r="A36" t="s">
        <v>64</v>
      </c>
      <c r="B36">
        <v>38</v>
      </c>
      <c r="C36" t="s">
        <v>231</v>
      </c>
      <c r="D36">
        <v>141</v>
      </c>
      <c r="E36" t="s">
        <v>232</v>
      </c>
      <c r="F36" t="s">
        <v>22</v>
      </c>
      <c r="G36" t="s">
        <v>23</v>
      </c>
      <c r="H36">
        <v>175</v>
      </c>
      <c r="I36" t="s">
        <v>178</v>
      </c>
      <c r="J36" t="s">
        <v>26</v>
      </c>
      <c r="K36">
        <v>2</v>
      </c>
      <c r="L36">
        <v>1</v>
      </c>
      <c r="M36" t="s">
        <v>25</v>
      </c>
      <c r="N36">
        <v>18</v>
      </c>
      <c r="O36" t="s">
        <v>25</v>
      </c>
      <c r="P36" t="s">
        <v>25</v>
      </c>
      <c r="Q36">
        <v>24</v>
      </c>
      <c r="R36">
        <v>150</v>
      </c>
      <c r="S36" t="s">
        <v>27</v>
      </c>
    </row>
    <row r="37" spans="1:19" x14ac:dyDescent="0.35">
      <c r="A37" t="s">
        <v>65</v>
      </c>
      <c r="B37">
        <v>39</v>
      </c>
      <c r="C37" t="s">
        <v>231</v>
      </c>
      <c r="D37">
        <v>141</v>
      </c>
      <c r="E37" t="s">
        <v>232</v>
      </c>
      <c r="F37" t="s">
        <v>22</v>
      </c>
      <c r="G37" t="s">
        <v>23</v>
      </c>
      <c r="H37">
        <v>65</v>
      </c>
      <c r="I37" t="s">
        <v>178</v>
      </c>
      <c r="J37" t="s">
        <v>26</v>
      </c>
      <c r="K37">
        <v>2</v>
      </c>
      <c r="L37">
        <v>1</v>
      </c>
      <c r="M37" t="s">
        <v>25</v>
      </c>
      <c r="N37">
        <v>18</v>
      </c>
      <c r="O37" t="s">
        <v>30</v>
      </c>
      <c r="P37" t="s">
        <v>25</v>
      </c>
      <c r="Q37">
        <v>24</v>
      </c>
      <c r="R37">
        <v>45</v>
      </c>
      <c r="S37" t="s">
        <v>27</v>
      </c>
    </row>
    <row r="38" spans="1:19" x14ac:dyDescent="0.35">
      <c r="A38" t="s">
        <v>66</v>
      </c>
      <c r="B38">
        <v>40</v>
      </c>
      <c r="C38" t="s">
        <v>231</v>
      </c>
      <c r="D38">
        <v>141</v>
      </c>
      <c r="E38" t="s">
        <v>232</v>
      </c>
      <c r="F38" t="s">
        <v>22</v>
      </c>
      <c r="G38" t="s">
        <v>25</v>
      </c>
      <c r="H38" t="s">
        <v>26</v>
      </c>
      <c r="I38" t="s">
        <v>26</v>
      </c>
      <c r="J38" t="s">
        <v>26</v>
      </c>
      <c r="K38" t="s">
        <v>26</v>
      </c>
      <c r="L38" t="s">
        <v>26</v>
      </c>
      <c r="M38" t="s">
        <v>26</v>
      </c>
      <c r="N38" t="s">
        <v>26</v>
      </c>
      <c r="O38" t="s">
        <v>26</v>
      </c>
      <c r="P38" t="s">
        <v>26</v>
      </c>
      <c r="Q38" t="s">
        <v>26</v>
      </c>
      <c r="R38" t="s">
        <v>26</v>
      </c>
      <c r="S38" t="s">
        <v>26</v>
      </c>
    </row>
    <row r="39" spans="1:19" x14ac:dyDescent="0.35">
      <c r="A39" t="s">
        <v>67</v>
      </c>
      <c r="B39">
        <v>41</v>
      </c>
      <c r="C39" t="s">
        <v>231</v>
      </c>
      <c r="D39">
        <v>141</v>
      </c>
      <c r="E39" t="s">
        <v>232</v>
      </c>
      <c r="F39" t="s">
        <v>22</v>
      </c>
      <c r="G39" t="s">
        <v>23</v>
      </c>
      <c r="H39">
        <v>216</v>
      </c>
      <c r="I39" t="s">
        <v>178</v>
      </c>
      <c r="J39" t="s">
        <v>26</v>
      </c>
      <c r="K39">
        <v>2</v>
      </c>
      <c r="L39">
        <v>1</v>
      </c>
      <c r="M39" t="s">
        <v>25</v>
      </c>
      <c r="N39" t="s">
        <v>233</v>
      </c>
      <c r="O39" t="s">
        <v>25</v>
      </c>
      <c r="P39" t="s">
        <v>25</v>
      </c>
      <c r="Q39">
        <v>24</v>
      </c>
      <c r="R39">
        <v>216</v>
      </c>
      <c r="S39" t="s">
        <v>27</v>
      </c>
    </row>
    <row r="40" spans="1:19" x14ac:dyDescent="0.35">
      <c r="A40" t="s">
        <v>68</v>
      </c>
      <c r="B40">
        <v>42</v>
      </c>
      <c r="C40" t="s">
        <v>231</v>
      </c>
      <c r="D40">
        <v>141</v>
      </c>
      <c r="E40" t="s">
        <v>232</v>
      </c>
      <c r="F40" t="s">
        <v>22</v>
      </c>
      <c r="G40" t="s">
        <v>25</v>
      </c>
      <c r="H40" t="s">
        <v>26</v>
      </c>
      <c r="I40" t="s">
        <v>26</v>
      </c>
      <c r="J40" t="s">
        <v>26</v>
      </c>
      <c r="K40" t="s">
        <v>26</v>
      </c>
      <c r="L40" t="s">
        <v>26</v>
      </c>
      <c r="M40" t="s">
        <v>26</v>
      </c>
      <c r="N40" t="s">
        <v>26</v>
      </c>
      <c r="O40" t="s">
        <v>26</v>
      </c>
      <c r="P40" t="s">
        <v>26</v>
      </c>
      <c r="Q40" t="s">
        <v>26</v>
      </c>
      <c r="R40" t="s">
        <v>26</v>
      </c>
      <c r="S40" t="s">
        <v>26</v>
      </c>
    </row>
    <row r="41" spans="1:19" x14ac:dyDescent="0.35">
      <c r="A41" t="s">
        <v>69</v>
      </c>
      <c r="B41">
        <v>44</v>
      </c>
      <c r="C41" t="s">
        <v>231</v>
      </c>
      <c r="D41">
        <v>141</v>
      </c>
      <c r="E41" t="s">
        <v>232</v>
      </c>
      <c r="F41" t="s">
        <v>22</v>
      </c>
      <c r="G41" t="s">
        <v>23</v>
      </c>
      <c r="H41">
        <v>60</v>
      </c>
      <c r="I41" t="s">
        <v>178</v>
      </c>
      <c r="J41" t="s">
        <v>26</v>
      </c>
      <c r="K41">
        <v>2</v>
      </c>
      <c r="L41">
        <v>1</v>
      </c>
      <c r="M41" t="s">
        <v>25</v>
      </c>
      <c r="N41" t="s">
        <v>26</v>
      </c>
      <c r="O41" t="s">
        <v>25</v>
      </c>
      <c r="P41" t="s">
        <v>25</v>
      </c>
      <c r="Q41">
        <v>24</v>
      </c>
      <c r="R41">
        <v>60</v>
      </c>
      <c r="S41" t="s">
        <v>27</v>
      </c>
    </row>
    <row r="42" spans="1:19" x14ac:dyDescent="0.35">
      <c r="A42" t="s">
        <v>70</v>
      </c>
      <c r="B42">
        <v>45</v>
      </c>
      <c r="C42" t="s">
        <v>231</v>
      </c>
      <c r="D42">
        <v>141</v>
      </c>
      <c r="E42" t="s">
        <v>232</v>
      </c>
      <c r="F42" t="s">
        <v>22</v>
      </c>
      <c r="G42" t="s">
        <v>23</v>
      </c>
      <c r="H42">
        <v>50</v>
      </c>
      <c r="I42" t="s">
        <v>178</v>
      </c>
      <c r="J42" t="s">
        <v>26</v>
      </c>
      <c r="K42">
        <v>2</v>
      </c>
      <c r="L42">
        <v>1</v>
      </c>
      <c r="M42" t="s">
        <v>25</v>
      </c>
      <c r="N42" t="s">
        <v>26</v>
      </c>
      <c r="O42" t="s">
        <v>25</v>
      </c>
      <c r="P42" t="s">
        <v>25</v>
      </c>
      <c r="Q42">
        <v>24</v>
      </c>
      <c r="R42">
        <v>50</v>
      </c>
      <c r="S42" t="s">
        <v>27</v>
      </c>
    </row>
    <row r="43" spans="1:19" x14ac:dyDescent="0.35">
      <c r="A43" t="s">
        <v>71</v>
      </c>
      <c r="B43">
        <v>46</v>
      </c>
      <c r="C43" t="s">
        <v>231</v>
      </c>
      <c r="D43">
        <v>141</v>
      </c>
      <c r="E43" t="s">
        <v>232</v>
      </c>
      <c r="F43" t="s">
        <v>22</v>
      </c>
      <c r="G43" t="s">
        <v>25</v>
      </c>
      <c r="H43" t="s">
        <v>26</v>
      </c>
      <c r="I43" t="s">
        <v>26</v>
      </c>
      <c r="J43" t="s">
        <v>26</v>
      </c>
      <c r="K43" t="s">
        <v>26</v>
      </c>
      <c r="L43" t="s">
        <v>26</v>
      </c>
      <c r="M43" t="s">
        <v>26</v>
      </c>
      <c r="N43" t="s">
        <v>26</v>
      </c>
      <c r="O43" t="s">
        <v>26</v>
      </c>
      <c r="P43" t="s">
        <v>26</v>
      </c>
      <c r="Q43" t="s">
        <v>26</v>
      </c>
      <c r="R43" t="s">
        <v>26</v>
      </c>
      <c r="S43" t="s">
        <v>26</v>
      </c>
    </row>
    <row r="44" spans="1:19" x14ac:dyDescent="0.35">
      <c r="A44" t="s">
        <v>72</v>
      </c>
      <c r="B44">
        <v>47</v>
      </c>
      <c r="C44" t="s">
        <v>231</v>
      </c>
      <c r="D44">
        <v>141</v>
      </c>
      <c r="E44" t="s">
        <v>232</v>
      </c>
      <c r="F44" t="s">
        <v>22</v>
      </c>
      <c r="G44" t="s">
        <v>23</v>
      </c>
      <c r="H44">
        <v>60</v>
      </c>
      <c r="I44" t="s">
        <v>178</v>
      </c>
      <c r="J44" t="s">
        <v>26</v>
      </c>
      <c r="K44">
        <v>2</v>
      </c>
      <c r="L44">
        <v>1</v>
      </c>
      <c r="M44" t="s">
        <v>25</v>
      </c>
      <c r="N44">
        <v>18</v>
      </c>
      <c r="O44" t="s">
        <v>30</v>
      </c>
      <c r="P44" t="s">
        <v>25</v>
      </c>
      <c r="Q44">
        <v>24</v>
      </c>
      <c r="R44">
        <v>60</v>
      </c>
      <c r="S44" t="s">
        <v>27</v>
      </c>
    </row>
    <row r="45" spans="1:19" x14ac:dyDescent="0.35">
      <c r="A45" t="s">
        <v>73</v>
      </c>
      <c r="B45">
        <v>48</v>
      </c>
      <c r="C45" t="s">
        <v>231</v>
      </c>
      <c r="D45">
        <v>141</v>
      </c>
      <c r="E45" t="s">
        <v>232</v>
      </c>
      <c r="F45" t="s">
        <v>22</v>
      </c>
      <c r="G45" t="s">
        <v>23</v>
      </c>
      <c r="H45">
        <v>80</v>
      </c>
      <c r="I45" t="s">
        <v>178</v>
      </c>
      <c r="J45" t="s">
        <v>26</v>
      </c>
      <c r="K45">
        <v>2</v>
      </c>
      <c r="L45">
        <v>2</v>
      </c>
      <c r="M45" t="s">
        <v>25</v>
      </c>
      <c r="N45">
        <v>18</v>
      </c>
      <c r="O45" t="s">
        <v>30</v>
      </c>
      <c r="P45" t="s">
        <v>25</v>
      </c>
      <c r="Q45">
        <v>24</v>
      </c>
      <c r="R45">
        <v>66</v>
      </c>
      <c r="S45" t="s">
        <v>27</v>
      </c>
    </row>
    <row r="46" spans="1:19" x14ac:dyDescent="0.35">
      <c r="A46" t="s">
        <v>74</v>
      </c>
      <c r="B46">
        <v>49</v>
      </c>
      <c r="C46" t="s">
        <v>231</v>
      </c>
      <c r="D46">
        <v>141</v>
      </c>
      <c r="E46" t="s">
        <v>232</v>
      </c>
      <c r="F46" t="s">
        <v>22</v>
      </c>
      <c r="G46" t="s">
        <v>23</v>
      </c>
      <c r="H46">
        <v>70</v>
      </c>
      <c r="I46" t="s">
        <v>279</v>
      </c>
      <c r="J46" t="s">
        <v>26</v>
      </c>
      <c r="K46">
        <v>2</v>
      </c>
      <c r="L46">
        <v>1</v>
      </c>
      <c r="M46" t="s">
        <v>25</v>
      </c>
      <c r="N46" t="s">
        <v>26</v>
      </c>
      <c r="O46" t="s">
        <v>25</v>
      </c>
      <c r="P46" t="s">
        <v>25</v>
      </c>
      <c r="Q46">
        <v>24</v>
      </c>
      <c r="R46">
        <v>47</v>
      </c>
      <c r="S46" t="s">
        <v>27</v>
      </c>
    </row>
    <row r="47" spans="1:19" x14ac:dyDescent="0.35">
      <c r="A47" t="s">
        <v>75</v>
      </c>
      <c r="B47">
        <v>50</v>
      </c>
      <c r="C47" t="s">
        <v>231</v>
      </c>
      <c r="D47">
        <v>141</v>
      </c>
      <c r="E47" t="s">
        <v>232</v>
      </c>
      <c r="F47" t="s">
        <v>22</v>
      </c>
      <c r="G47" t="s">
        <v>23</v>
      </c>
      <c r="H47">
        <v>150</v>
      </c>
      <c r="I47" t="s">
        <v>178</v>
      </c>
      <c r="J47" t="s">
        <v>26</v>
      </c>
      <c r="K47">
        <v>2</v>
      </c>
      <c r="L47">
        <v>1</v>
      </c>
      <c r="M47" t="s">
        <v>25</v>
      </c>
      <c r="N47">
        <v>18</v>
      </c>
      <c r="O47" t="s">
        <v>25</v>
      </c>
      <c r="P47" t="s">
        <v>25</v>
      </c>
      <c r="Q47">
        <v>24</v>
      </c>
      <c r="R47">
        <v>240</v>
      </c>
      <c r="S47" t="s">
        <v>27</v>
      </c>
    </row>
    <row r="48" spans="1:19" x14ac:dyDescent="0.35">
      <c r="A48" t="s">
        <v>76</v>
      </c>
      <c r="B48">
        <v>51</v>
      </c>
      <c r="C48" t="s">
        <v>231</v>
      </c>
      <c r="D48">
        <v>141</v>
      </c>
      <c r="E48" t="s">
        <v>232</v>
      </c>
      <c r="F48" t="s">
        <v>22</v>
      </c>
      <c r="G48" t="s">
        <v>23</v>
      </c>
      <c r="H48">
        <v>130</v>
      </c>
      <c r="I48" t="s">
        <v>178</v>
      </c>
      <c r="J48" t="s">
        <v>26</v>
      </c>
      <c r="K48">
        <v>2</v>
      </c>
      <c r="L48">
        <v>1</v>
      </c>
      <c r="M48" t="s">
        <v>25</v>
      </c>
      <c r="N48" t="s">
        <v>26</v>
      </c>
      <c r="O48" t="s">
        <v>25</v>
      </c>
      <c r="P48" t="s">
        <v>25</v>
      </c>
      <c r="Q48">
        <v>24</v>
      </c>
      <c r="R48">
        <v>135</v>
      </c>
      <c r="S48" t="s">
        <v>27</v>
      </c>
    </row>
    <row r="49" spans="1:19" x14ac:dyDescent="0.35">
      <c r="A49" t="s">
        <v>77</v>
      </c>
      <c r="B49">
        <v>53</v>
      </c>
      <c r="C49" t="s">
        <v>231</v>
      </c>
      <c r="D49">
        <v>141</v>
      </c>
      <c r="E49" t="s">
        <v>232</v>
      </c>
      <c r="F49" t="s">
        <v>22</v>
      </c>
      <c r="G49" t="s">
        <v>23</v>
      </c>
      <c r="H49">
        <v>150</v>
      </c>
      <c r="I49" t="s">
        <v>178</v>
      </c>
      <c r="J49" t="s">
        <v>26</v>
      </c>
      <c r="K49">
        <v>2</v>
      </c>
      <c r="L49">
        <v>1</v>
      </c>
      <c r="M49" t="s">
        <v>25</v>
      </c>
      <c r="N49" t="s">
        <v>26</v>
      </c>
      <c r="O49" t="s">
        <v>30</v>
      </c>
      <c r="P49" t="s">
        <v>25</v>
      </c>
      <c r="Q49">
        <v>24</v>
      </c>
      <c r="R49">
        <v>105</v>
      </c>
      <c r="S49" t="s">
        <v>27</v>
      </c>
    </row>
    <row r="50" spans="1:19" x14ac:dyDescent="0.35">
      <c r="A50" t="s">
        <v>79</v>
      </c>
      <c r="B50">
        <v>54</v>
      </c>
      <c r="C50" t="s">
        <v>231</v>
      </c>
      <c r="D50">
        <v>141</v>
      </c>
      <c r="E50" t="s">
        <v>232</v>
      </c>
      <c r="F50" t="s">
        <v>22</v>
      </c>
      <c r="G50" t="s">
        <v>23</v>
      </c>
      <c r="H50">
        <v>92</v>
      </c>
      <c r="I50" t="s">
        <v>178</v>
      </c>
      <c r="J50" t="s">
        <v>26</v>
      </c>
      <c r="K50">
        <v>2</v>
      </c>
      <c r="L50">
        <v>1</v>
      </c>
      <c r="M50" t="s">
        <v>25</v>
      </c>
      <c r="N50" t="s">
        <v>26</v>
      </c>
      <c r="O50" t="s">
        <v>30</v>
      </c>
      <c r="P50" t="s">
        <v>25</v>
      </c>
      <c r="Q50">
        <v>24</v>
      </c>
      <c r="R50">
        <v>120</v>
      </c>
      <c r="S50" t="s">
        <v>27</v>
      </c>
    </row>
    <row r="51" spans="1:19" x14ac:dyDescent="0.35">
      <c r="A51" t="s">
        <v>80</v>
      </c>
      <c r="B51">
        <v>55</v>
      </c>
      <c r="C51" t="s">
        <v>231</v>
      </c>
      <c r="D51">
        <v>141</v>
      </c>
      <c r="E51" t="s">
        <v>232</v>
      </c>
      <c r="F51" t="s">
        <v>22</v>
      </c>
      <c r="G51" t="s">
        <v>23</v>
      </c>
      <c r="H51">
        <v>155</v>
      </c>
      <c r="I51" t="s">
        <v>178</v>
      </c>
      <c r="J51" t="s">
        <v>26</v>
      </c>
      <c r="K51">
        <v>2</v>
      </c>
      <c r="L51">
        <v>2</v>
      </c>
      <c r="M51" t="s">
        <v>25</v>
      </c>
      <c r="N51">
        <v>18</v>
      </c>
      <c r="O51" t="s">
        <v>25</v>
      </c>
      <c r="P51" t="s">
        <v>25</v>
      </c>
      <c r="Q51">
        <v>24</v>
      </c>
      <c r="R51">
        <v>54</v>
      </c>
      <c r="S51" t="s">
        <v>27</v>
      </c>
    </row>
    <row r="52" spans="1:19" x14ac:dyDescent="0.35">
      <c r="A52" t="s">
        <v>81</v>
      </c>
      <c r="B52">
        <v>56</v>
      </c>
      <c r="C52" t="s">
        <v>231</v>
      </c>
      <c r="D52">
        <v>141</v>
      </c>
      <c r="E52" t="s">
        <v>232</v>
      </c>
      <c r="F52" t="s">
        <v>22</v>
      </c>
      <c r="G52" t="s">
        <v>23</v>
      </c>
      <c r="H52">
        <v>225</v>
      </c>
      <c r="I52" t="s">
        <v>178</v>
      </c>
      <c r="J52" t="s">
        <v>26</v>
      </c>
      <c r="K52">
        <v>2</v>
      </c>
      <c r="L52">
        <v>1</v>
      </c>
      <c r="M52" t="s">
        <v>25</v>
      </c>
      <c r="N52">
        <v>18</v>
      </c>
      <c r="O52" t="s">
        <v>25</v>
      </c>
      <c r="P52" t="s">
        <v>25</v>
      </c>
      <c r="Q52">
        <v>24</v>
      </c>
      <c r="R52">
        <v>100</v>
      </c>
      <c r="S52" t="s">
        <v>27</v>
      </c>
    </row>
  </sheetData>
  <phoneticPr fontId="1" type="noConversion"/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C90DAF-9926-481C-9E59-7826CA859800}">
  <dimension ref="A1:S52"/>
  <sheetViews>
    <sheetView workbookViewId="0"/>
  </sheetViews>
  <sheetFormatPr defaultColWidth="8.81640625" defaultRowHeight="14.5" x14ac:dyDescent="0.35"/>
  <cols>
    <col min="1" max="1" width="15.1796875" customWidth="1"/>
    <col min="2" max="2" width="8.81640625" bestFit="1" customWidth="1"/>
    <col min="3" max="3" width="20" bestFit="1" customWidth="1"/>
    <col min="4" max="4" width="12.1796875" customWidth="1"/>
    <col min="5" max="5" width="8.81640625" customWidth="1"/>
    <col min="6" max="6" width="12.1796875" customWidth="1"/>
    <col min="7" max="7" width="17.453125" customWidth="1"/>
    <col min="8" max="8" width="9.1796875"/>
    <col min="9" max="9" width="16.81640625" bestFit="1" customWidth="1"/>
    <col min="10" max="11" width="16.81640625" customWidth="1"/>
    <col min="18" max="18" width="9.1796875"/>
    <col min="19" max="19" width="14" customWidth="1"/>
  </cols>
  <sheetData>
    <row r="1" spans="1:19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254</v>
      </c>
      <c r="K1" t="s">
        <v>10</v>
      </c>
      <c r="L1" t="s">
        <v>11</v>
      </c>
      <c r="M1" t="s">
        <v>12</v>
      </c>
      <c r="N1" t="s">
        <v>13</v>
      </c>
      <c r="O1" t="s">
        <v>15</v>
      </c>
      <c r="P1" t="s">
        <v>14</v>
      </c>
      <c r="Q1" t="s">
        <v>16</v>
      </c>
      <c r="R1" t="s">
        <v>17</v>
      </c>
      <c r="S1" t="s">
        <v>18</v>
      </c>
    </row>
    <row r="2" spans="1:19" x14ac:dyDescent="0.35">
      <c r="A2" t="s">
        <v>19</v>
      </c>
      <c r="B2">
        <v>1</v>
      </c>
      <c r="C2" t="s">
        <v>234</v>
      </c>
      <c r="D2">
        <v>142</v>
      </c>
      <c r="E2" t="s">
        <v>232</v>
      </c>
      <c r="F2" t="s">
        <v>22</v>
      </c>
      <c r="G2" t="s">
        <v>25</v>
      </c>
      <c r="H2" t="s">
        <v>26</v>
      </c>
      <c r="I2" t="s">
        <v>26</v>
      </c>
      <c r="J2" t="s">
        <v>26</v>
      </c>
      <c r="K2" t="s">
        <v>26</v>
      </c>
      <c r="L2" t="s">
        <v>26</v>
      </c>
      <c r="M2" t="s">
        <v>26</v>
      </c>
      <c r="N2" t="s">
        <v>26</v>
      </c>
      <c r="O2" t="s">
        <v>26</v>
      </c>
      <c r="P2" t="s">
        <v>26</v>
      </c>
      <c r="Q2" t="s">
        <v>26</v>
      </c>
      <c r="R2" t="s">
        <v>26</v>
      </c>
      <c r="S2" t="s">
        <v>26</v>
      </c>
    </row>
    <row r="3" spans="1:19" x14ac:dyDescent="0.35">
      <c r="A3" t="s">
        <v>28</v>
      </c>
      <c r="B3">
        <v>2</v>
      </c>
      <c r="C3" t="s">
        <v>234</v>
      </c>
      <c r="D3">
        <v>142</v>
      </c>
      <c r="E3" t="s">
        <v>232</v>
      </c>
      <c r="F3" t="s">
        <v>22</v>
      </c>
      <c r="G3" t="s">
        <v>25</v>
      </c>
      <c r="H3" t="s">
        <v>26</v>
      </c>
      <c r="I3" t="s">
        <v>26</v>
      </c>
      <c r="J3" t="s">
        <v>26</v>
      </c>
      <c r="K3" t="s">
        <v>26</v>
      </c>
      <c r="L3" t="s">
        <v>26</v>
      </c>
      <c r="M3" t="s">
        <v>26</v>
      </c>
      <c r="N3" t="s">
        <v>26</v>
      </c>
      <c r="O3" t="s">
        <v>26</v>
      </c>
      <c r="P3" t="s">
        <v>26</v>
      </c>
      <c r="Q3" t="s">
        <v>26</v>
      </c>
      <c r="R3" t="s">
        <v>26</v>
      </c>
      <c r="S3" t="s">
        <v>26</v>
      </c>
    </row>
    <row r="4" spans="1:19" x14ac:dyDescent="0.35">
      <c r="A4" t="s">
        <v>32</v>
      </c>
      <c r="B4">
        <v>4</v>
      </c>
      <c r="C4" t="s">
        <v>234</v>
      </c>
      <c r="D4">
        <v>142</v>
      </c>
      <c r="E4" t="s">
        <v>232</v>
      </c>
      <c r="F4" t="s">
        <v>22</v>
      </c>
      <c r="G4" t="s">
        <v>23</v>
      </c>
      <c r="H4">
        <v>100</v>
      </c>
      <c r="I4" t="s">
        <v>261</v>
      </c>
      <c r="J4" t="s">
        <v>26</v>
      </c>
      <c r="K4">
        <v>4</v>
      </c>
      <c r="L4">
        <v>1</v>
      </c>
      <c r="M4" t="s">
        <v>25</v>
      </c>
      <c r="N4">
        <v>18</v>
      </c>
      <c r="O4" t="s">
        <v>25</v>
      </c>
      <c r="P4" t="s">
        <v>25</v>
      </c>
      <c r="Q4">
        <v>24</v>
      </c>
      <c r="R4">
        <v>100</v>
      </c>
      <c r="S4" t="s">
        <v>27</v>
      </c>
    </row>
    <row r="5" spans="1:19" x14ac:dyDescent="0.35">
      <c r="A5" t="s">
        <v>33</v>
      </c>
      <c r="B5">
        <v>5</v>
      </c>
      <c r="C5" t="s">
        <v>234</v>
      </c>
      <c r="D5">
        <v>142</v>
      </c>
      <c r="E5" t="s">
        <v>232</v>
      </c>
      <c r="F5" t="s">
        <v>22</v>
      </c>
      <c r="G5" t="s">
        <v>23</v>
      </c>
      <c r="H5">
        <v>75</v>
      </c>
      <c r="I5" t="s">
        <v>249</v>
      </c>
      <c r="J5" t="s">
        <v>26</v>
      </c>
      <c r="K5">
        <v>5</v>
      </c>
      <c r="L5">
        <v>1</v>
      </c>
      <c r="M5" t="s">
        <v>25</v>
      </c>
      <c r="N5">
        <v>18</v>
      </c>
      <c r="O5" t="s">
        <v>25</v>
      </c>
      <c r="P5" t="s">
        <v>25</v>
      </c>
      <c r="Q5">
        <v>24</v>
      </c>
      <c r="R5">
        <v>150</v>
      </c>
      <c r="S5" t="s">
        <v>27</v>
      </c>
    </row>
    <row r="6" spans="1:19" x14ac:dyDescent="0.35">
      <c r="A6" t="s">
        <v>34</v>
      </c>
      <c r="B6">
        <v>6</v>
      </c>
      <c r="C6" t="s">
        <v>234</v>
      </c>
      <c r="D6">
        <v>142</v>
      </c>
      <c r="E6" t="s">
        <v>232</v>
      </c>
      <c r="F6" t="s">
        <v>22</v>
      </c>
      <c r="G6" t="s">
        <v>25</v>
      </c>
      <c r="H6" t="s">
        <v>26</v>
      </c>
      <c r="I6" t="s">
        <v>26</v>
      </c>
      <c r="J6" t="s">
        <v>26</v>
      </c>
      <c r="K6" t="s">
        <v>26</v>
      </c>
      <c r="L6" t="s">
        <v>26</v>
      </c>
      <c r="M6" t="s">
        <v>26</v>
      </c>
      <c r="N6" t="s">
        <v>26</v>
      </c>
      <c r="O6" t="s">
        <v>26</v>
      </c>
      <c r="P6" t="s">
        <v>26</v>
      </c>
      <c r="Q6" t="s">
        <v>26</v>
      </c>
      <c r="R6" t="s">
        <v>26</v>
      </c>
      <c r="S6" t="s">
        <v>26</v>
      </c>
    </row>
    <row r="7" spans="1:19" x14ac:dyDescent="0.35">
      <c r="A7" t="s">
        <v>35</v>
      </c>
      <c r="B7">
        <v>8</v>
      </c>
      <c r="C7" t="s">
        <v>234</v>
      </c>
      <c r="D7">
        <v>142</v>
      </c>
      <c r="E7" t="s">
        <v>232</v>
      </c>
      <c r="F7" t="s">
        <v>22</v>
      </c>
      <c r="G7" t="s">
        <v>23</v>
      </c>
      <c r="H7">
        <v>0</v>
      </c>
      <c r="I7" t="s">
        <v>249</v>
      </c>
      <c r="J7" t="s">
        <v>26</v>
      </c>
      <c r="K7">
        <v>5</v>
      </c>
      <c r="L7">
        <v>1</v>
      </c>
      <c r="M7" t="s">
        <v>25</v>
      </c>
      <c r="N7">
        <v>18</v>
      </c>
      <c r="O7" t="s">
        <v>25</v>
      </c>
      <c r="P7" t="s">
        <v>25</v>
      </c>
      <c r="Q7">
        <v>24</v>
      </c>
      <c r="R7" s="6" t="s">
        <v>26</v>
      </c>
      <c r="S7" t="s">
        <v>27</v>
      </c>
    </row>
    <row r="8" spans="1:19" x14ac:dyDescent="0.35">
      <c r="A8" t="s">
        <v>36</v>
      </c>
      <c r="B8">
        <v>9</v>
      </c>
      <c r="C8" t="s">
        <v>234</v>
      </c>
      <c r="D8">
        <v>142</v>
      </c>
      <c r="E8" t="s">
        <v>232</v>
      </c>
      <c r="F8" t="s">
        <v>22</v>
      </c>
      <c r="G8" t="s">
        <v>25</v>
      </c>
      <c r="H8" t="s">
        <v>26</v>
      </c>
      <c r="I8" t="s">
        <v>26</v>
      </c>
      <c r="J8" t="s">
        <v>26</v>
      </c>
      <c r="K8" t="s">
        <v>26</v>
      </c>
      <c r="L8" t="s">
        <v>26</v>
      </c>
      <c r="M8" t="s">
        <v>26</v>
      </c>
      <c r="N8" t="s">
        <v>26</v>
      </c>
      <c r="O8" t="s">
        <v>26</v>
      </c>
      <c r="P8" t="s">
        <v>26</v>
      </c>
      <c r="Q8" t="s">
        <v>26</v>
      </c>
      <c r="R8" t="s">
        <v>26</v>
      </c>
      <c r="S8" t="s">
        <v>26</v>
      </c>
    </row>
    <row r="9" spans="1:19" x14ac:dyDescent="0.35">
      <c r="A9" t="s">
        <v>37</v>
      </c>
      <c r="B9">
        <v>10</v>
      </c>
      <c r="C9" t="s">
        <v>234</v>
      </c>
      <c r="D9">
        <v>142</v>
      </c>
      <c r="E9" t="s">
        <v>232</v>
      </c>
      <c r="F9" t="s">
        <v>22</v>
      </c>
      <c r="G9" t="s">
        <v>25</v>
      </c>
      <c r="H9" t="s">
        <v>26</v>
      </c>
      <c r="I9" t="s">
        <v>26</v>
      </c>
      <c r="J9" t="s">
        <v>26</v>
      </c>
      <c r="K9" t="s">
        <v>26</v>
      </c>
      <c r="L9" t="s">
        <v>26</v>
      </c>
      <c r="M9" t="s">
        <v>26</v>
      </c>
      <c r="N9" t="s">
        <v>26</v>
      </c>
      <c r="O9" t="s">
        <v>26</v>
      </c>
      <c r="P9" t="s">
        <v>26</v>
      </c>
      <c r="Q9" t="s">
        <v>26</v>
      </c>
      <c r="R9" t="s">
        <v>26</v>
      </c>
      <c r="S9" t="s">
        <v>26</v>
      </c>
    </row>
    <row r="10" spans="1:19" x14ac:dyDescent="0.35">
      <c r="A10" t="s">
        <v>38</v>
      </c>
      <c r="B10">
        <v>11</v>
      </c>
      <c r="C10" t="s">
        <v>234</v>
      </c>
      <c r="D10">
        <v>142</v>
      </c>
      <c r="E10" t="s">
        <v>232</v>
      </c>
      <c r="F10" t="s">
        <v>22</v>
      </c>
      <c r="G10" t="s">
        <v>25</v>
      </c>
      <c r="H10" t="s">
        <v>26</v>
      </c>
      <c r="I10" t="s">
        <v>26</v>
      </c>
      <c r="J10" t="s">
        <v>26</v>
      </c>
      <c r="K10" t="s">
        <v>26</v>
      </c>
      <c r="L10" t="s">
        <v>26</v>
      </c>
      <c r="M10" t="s">
        <v>26</v>
      </c>
      <c r="N10" t="s">
        <v>26</v>
      </c>
      <c r="O10" t="s">
        <v>26</v>
      </c>
      <c r="P10" t="s">
        <v>26</v>
      </c>
      <c r="Q10" t="s">
        <v>26</v>
      </c>
      <c r="R10" t="s">
        <v>26</v>
      </c>
      <c r="S10" t="s">
        <v>26</v>
      </c>
    </row>
    <row r="11" spans="1:19" x14ac:dyDescent="0.35">
      <c r="A11" t="s">
        <v>39</v>
      </c>
      <c r="B11">
        <v>12</v>
      </c>
      <c r="C11" t="s">
        <v>234</v>
      </c>
      <c r="D11">
        <v>142</v>
      </c>
      <c r="E11" t="s">
        <v>232</v>
      </c>
      <c r="F11" t="s">
        <v>22</v>
      </c>
      <c r="G11" t="s">
        <v>23</v>
      </c>
      <c r="H11">
        <v>45</v>
      </c>
      <c r="I11" t="s">
        <v>249</v>
      </c>
      <c r="J11" t="s">
        <v>26</v>
      </c>
      <c r="K11">
        <v>5</v>
      </c>
      <c r="L11">
        <v>1</v>
      </c>
      <c r="M11" t="s">
        <v>25</v>
      </c>
      <c r="N11">
        <v>18</v>
      </c>
      <c r="O11" t="s">
        <v>25</v>
      </c>
      <c r="P11" t="s">
        <v>25</v>
      </c>
      <c r="Q11">
        <v>24</v>
      </c>
      <c r="R11">
        <v>55</v>
      </c>
      <c r="S11" t="s">
        <v>27</v>
      </c>
    </row>
    <row r="12" spans="1:19" x14ac:dyDescent="0.35">
      <c r="A12" t="s">
        <v>40</v>
      </c>
      <c r="B12">
        <v>13</v>
      </c>
      <c r="C12" t="s">
        <v>234</v>
      </c>
      <c r="D12">
        <v>142</v>
      </c>
      <c r="E12" t="s">
        <v>232</v>
      </c>
      <c r="F12" t="s">
        <v>22</v>
      </c>
      <c r="G12" t="s">
        <v>25</v>
      </c>
      <c r="H12" t="s">
        <v>26</v>
      </c>
      <c r="I12" t="s">
        <v>26</v>
      </c>
      <c r="J12" t="s">
        <v>26</v>
      </c>
      <c r="K12" t="s">
        <v>26</v>
      </c>
      <c r="L12" t="s">
        <v>26</v>
      </c>
      <c r="M12" t="s">
        <v>26</v>
      </c>
      <c r="N12" t="s">
        <v>26</v>
      </c>
      <c r="O12" t="s">
        <v>26</v>
      </c>
      <c r="P12" t="s">
        <v>26</v>
      </c>
      <c r="Q12" t="s">
        <v>26</v>
      </c>
      <c r="R12" t="s">
        <v>26</v>
      </c>
      <c r="S12" t="s">
        <v>26</v>
      </c>
    </row>
    <row r="13" spans="1:19" x14ac:dyDescent="0.35">
      <c r="A13" t="s">
        <v>41</v>
      </c>
      <c r="B13">
        <v>15</v>
      </c>
      <c r="C13" t="s">
        <v>234</v>
      </c>
      <c r="D13">
        <v>142</v>
      </c>
      <c r="E13" t="s">
        <v>232</v>
      </c>
      <c r="F13" t="s">
        <v>22</v>
      </c>
      <c r="G13" t="s">
        <v>25</v>
      </c>
      <c r="H13" t="s">
        <v>26</v>
      </c>
      <c r="I13" t="s">
        <v>26</v>
      </c>
      <c r="J13" t="s">
        <v>26</v>
      </c>
      <c r="K13" t="s">
        <v>26</v>
      </c>
      <c r="L13" t="s">
        <v>26</v>
      </c>
      <c r="M13" t="s">
        <v>26</v>
      </c>
      <c r="N13" t="s">
        <v>26</v>
      </c>
      <c r="O13" t="s">
        <v>26</v>
      </c>
      <c r="P13" t="s">
        <v>26</v>
      </c>
      <c r="Q13" t="s">
        <v>26</v>
      </c>
      <c r="R13" t="s">
        <v>26</v>
      </c>
      <c r="S13" t="s">
        <v>26</v>
      </c>
    </row>
    <row r="14" spans="1:19" x14ac:dyDescent="0.35">
      <c r="A14" t="s">
        <v>42</v>
      </c>
      <c r="B14">
        <v>16</v>
      </c>
      <c r="C14" t="s">
        <v>234</v>
      </c>
      <c r="D14">
        <v>142</v>
      </c>
      <c r="E14" t="s">
        <v>232</v>
      </c>
      <c r="F14" t="s">
        <v>22</v>
      </c>
      <c r="G14" t="s">
        <v>25</v>
      </c>
      <c r="H14" t="s">
        <v>26</v>
      </c>
      <c r="I14" t="s">
        <v>26</v>
      </c>
      <c r="J14" t="s">
        <v>26</v>
      </c>
      <c r="K14" t="s">
        <v>26</v>
      </c>
      <c r="L14" t="s">
        <v>26</v>
      </c>
      <c r="M14" t="s">
        <v>26</v>
      </c>
      <c r="N14" t="s">
        <v>26</v>
      </c>
      <c r="O14" t="s">
        <v>26</v>
      </c>
      <c r="P14" t="s">
        <v>26</v>
      </c>
      <c r="Q14" t="s">
        <v>26</v>
      </c>
      <c r="R14" t="s">
        <v>26</v>
      </c>
      <c r="S14" t="s">
        <v>26</v>
      </c>
    </row>
    <row r="15" spans="1:19" x14ac:dyDescent="0.35">
      <c r="A15" t="s">
        <v>43</v>
      </c>
      <c r="B15">
        <v>17</v>
      </c>
      <c r="C15" t="s">
        <v>234</v>
      </c>
      <c r="D15">
        <v>142</v>
      </c>
      <c r="E15" t="s">
        <v>232</v>
      </c>
      <c r="F15" t="s">
        <v>22</v>
      </c>
      <c r="G15" t="s">
        <v>23</v>
      </c>
      <c r="H15">
        <v>120</v>
      </c>
      <c r="I15" t="s">
        <v>261</v>
      </c>
      <c r="J15" t="s">
        <v>26</v>
      </c>
      <c r="K15">
        <v>4</v>
      </c>
      <c r="L15">
        <v>1</v>
      </c>
      <c r="M15" t="s">
        <v>25</v>
      </c>
      <c r="N15" t="s">
        <v>26</v>
      </c>
      <c r="O15" t="s">
        <v>25</v>
      </c>
      <c r="P15" t="s">
        <v>25</v>
      </c>
      <c r="Q15">
        <v>24</v>
      </c>
      <c r="R15">
        <v>120</v>
      </c>
      <c r="S15" t="s">
        <v>27</v>
      </c>
    </row>
    <row r="16" spans="1:19" x14ac:dyDescent="0.35">
      <c r="A16" t="s">
        <v>44</v>
      </c>
      <c r="B16">
        <v>18</v>
      </c>
      <c r="C16" t="s">
        <v>234</v>
      </c>
      <c r="D16">
        <v>142</v>
      </c>
      <c r="E16" t="s">
        <v>232</v>
      </c>
      <c r="F16" t="s">
        <v>22</v>
      </c>
      <c r="G16" t="s">
        <v>25</v>
      </c>
      <c r="H16" t="s">
        <v>26</v>
      </c>
      <c r="I16" t="s">
        <v>26</v>
      </c>
      <c r="J16" t="s">
        <v>26</v>
      </c>
      <c r="K16" t="s">
        <v>26</v>
      </c>
      <c r="L16" t="s">
        <v>26</v>
      </c>
      <c r="M16" t="s">
        <v>26</v>
      </c>
      <c r="N16" t="s">
        <v>26</v>
      </c>
      <c r="O16" t="s">
        <v>26</v>
      </c>
      <c r="P16" t="s">
        <v>26</v>
      </c>
      <c r="Q16" t="s">
        <v>26</v>
      </c>
      <c r="R16" t="s">
        <v>26</v>
      </c>
      <c r="S16" t="s">
        <v>26</v>
      </c>
    </row>
    <row r="17" spans="1:19" x14ac:dyDescent="0.35">
      <c r="A17" t="s">
        <v>45</v>
      </c>
      <c r="B17">
        <v>19</v>
      </c>
      <c r="C17" t="s">
        <v>234</v>
      </c>
      <c r="D17">
        <v>142</v>
      </c>
      <c r="E17" t="s">
        <v>232</v>
      </c>
      <c r="F17" t="s">
        <v>22</v>
      </c>
      <c r="G17" t="s">
        <v>23</v>
      </c>
      <c r="H17">
        <v>100</v>
      </c>
      <c r="I17" t="s">
        <v>249</v>
      </c>
      <c r="J17" t="s">
        <v>26</v>
      </c>
      <c r="K17">
        <v>5</v>
      </c>
      <c r="L17">
        <v>1</v>
      </c>
      <c r="M17" t="s">
        <v>25</v>
      </c>
      <c r="N17" t="s">
        <v>26</v>
      </c>
      <c r="O17" t="s">
        <v>25</v>
      </c>
      <c r="P17" t="s">
        <v>25</v>
      </c>
      <c r="Q17">
        <v>50</v>
      </c>
      <c r="R17">
        <v>150</v>
      </c>
      <c r="S17" t="s">
        <v>27</v>
      </c>
    </row>
    <row r="18" spans="1:19" x14ac:dyDescent="0.35">
      <c r="A18" t="s">
        <v>46</v>
      </c>
      <c r="B18">
        <v>20</v>
      </c>
      <c r="C18" t="s">
        <v>234</v>
      </c>
      <c r="D18">
        <v>142</v>
      </c>
      <c r="E18" t="s">
        <v>232</v>
      </c>
      <c r="F18" t="s">
        <v>22</v>
      </c>
      <c r="G18" t="s">
        <v>25</v>
      </c>
      <c r="H18" t="s">
        <v>26</v>
      </c>
      <c r="I18" t="s">
        <v>26</v>
      </c>
      <c r="J18" t="s">
        <v>26</v>
      </c>
      <c r="K18" t="s">
        <v>26</v>
      </c>
      <c r="L18" t="s">
        <v>26</v>
      </c>
      <c r="M18" t="s">
        <v>26</v>
      </c>
      <c r="N18" t="s">
        <v>26</v>
      </c>
      <c r="O18" t="s">
        <v>26</v>
      </c>
      <c r="P18" t="s">
        <v>26</v>
      </c>
      <c r="Q18" t="s">
        <v>26</v>
      </c>
      <c r="R18" t="s">
        <v>26</v>
      </c>
      <c r="S18" t="s">
        <v>26</v>
      </c>
    </row>
    <row r="19" spans="1:19" x14ac:dyDescent="0.35">
      <c r="A19" t="s">
        <v>47</v>
      </c>
      <c r="B19">
        <v>21</v>
      </c>
      <c r="C19" t="s">
        <v>234</v>
      </c>
      <c r="D19">
        <v>142</v>
      </c>
      <c r="E19" t="s">
        <v>232</v>
      </c>
      <c r="F19" t="s">
        <v>22</v>
      </c>
      <c r="G19" t="s">
        <v>23</v>
      </c>
      <c r="H19">
        <v>100</v>
      </c>
      <c r="I19" t="s">
        <v>249</v>
      </c>
      <c r="J19" t="s">
        <v>26</v>
      </c>
      <c r="K19">
        <v>5</v>
      </c>
      <c r="L19">
        <v>1</v>
      </c>
      <c r="M19" t="s">
        <v>25</v>
      </c>
      <c r="N19" t="s">
        <v>26</v>
      </c>
      <c r="O19" t="s">
        <v>25</v>
      </c>
      <c r="P19" t="s">
        <v>25</v>
      </c>
      <c r="Q19">
        <v>24</v>
      </c>
      <c r="R19">
        <v>100</v>
      </c>
      <c r="S19" t="s">
        <v>27</v>
      </c>
    </row>
    <row r="20" spans="1:19" x14ac:dyDescent="0.35">
      <c r="A20" t="s">
        <v>48</v>
      </c>
      <c r="B20">
        <v>22</v>
      </c>
      <c r="C20" t="s">
        <v>234</v>
      </c>
      <c r="D20">
        <v>142</v>
      </c>
      <c r="E20" t="s">
        <v>232</v>
      </c>
      <c r="F20" t="s">
        <v>22</v>
      </c>
      <c r="G20" t="s">
        <v>25</v>
      </c>
      <c r="H20" t="s">
        <v>26</v>
      </c>
      <c r="I20" t="s">
        <v>26</v>
      </c>
      <c r="J20" t="s">
        <v>26</v>
      </c>
      <c r="K20" t="s">
        <v>26</v>
      </c>
      <c r="L20" t="s">
        <v>26</v>
      </c>
      <c r="M20" t="s">
        <v>26</v>
      </c>
      <c r="N20" t="s">
        <v>26</v>
      </c>
      <c r="O20" t="s">
        <v>26</v>
      </c>
      <c r="P20" t="s">
        <v>26</v>
      </c>
      <c r="Q20" t="s">
        <v>26</v>
      </c>
      <c r="R20" t="s">
        <v>26</v>
      </c>
      <c r="S20" t="s">
        <v>26</v>
      </c>
    </row>
    <row r="21" spans="1:19" x14ac:dyDescent="0.35">
      <c r="A21" t="s">
        <v>49</v>
      </c>
      <c r="B21">
        <v>23</v>
      </c>
      <c r="C21" t="s">
        <v>234</v>
      </c>
      <c r="D21">
        <v>142</v>
      </c>
      <c r="E21" t="s">
        <v>232</v>
      </c>
      <c r="F21" t="s">
        <v>22</v>
      </c>
      <c r="G21" t="s">
        <v>25</v>
      </c>
      <c r="H21" t="s">
        <v>26</v>
      </c>
      <c r="I21" s="1" t="s">
        <v>26</v>
      </c>
      <c r="J21" t="s">
        <v>26</v>
      </c>
      <c r="K21" s="1" t="s">
        <v>26</v>
      </c>
      <c r="L21" s="1" t="s">
        <v>26</v>
      </c>
      <c r="M21" s="1" t="s">
        <v>26</v>
      </c>
      <c r="N21" s="1" t="s">
        <v>26</v>
      </c>
      <c r="O21" s="1" t="s">
        <v>26</v>
      </c>
      <c r="P21" s="1" t="s">
        <v>26</v>
      </c>
      <c r="Q21" s="1" t="s">
        <v>26</v>
      </c>
      <c r="R21" t="s">
        <v>26</v>
      </c>
      <c r="S21" s="1" t="s">
        <v>26</v>
      </c>
    </row>
    <row r="22" spans="1:19" x14ac:dyDescent="0.35">
      <c r="A22" t="s">
        <v>50</v>
      </c>
      <c r="B22">
        <v>24</v>
      </c>
      <c r="C22" t="s">
        <v>234</v>
      </c>
      <c r="D22">
        <v>142</v>
      </c>
      <c r="E22" t="s">
        <v>232</v>
      </c>
      <c r="F22" t="s">
        <v>22</v>
      </c>
      <c r="G22" t="s">
        <v>23</v>
      </c>
      <c r="H22">
        <v>150</v>
      </c>
      <c r="I22" t="s">
        <v>249</v>
      </c>
      <c r="J22" t="s">
        <v>26</v>
      </c>
      <c r="K22">
        <v>5</v>
      </c>
      <c r="L22">
        <v>1</v>
      </c>
      <c r="M22" t="s">
        <v>25</v>
      </c>
      <c r="N22">
        <v>18</v>
      </c>
      <c r="O22" t="s">
        <v>30</v>
      </c>
      <c r="P22" t="s">
        <v>30</v>
      </c>
      <c r="Q22">
        <v>50</v>
      </c>
      <c r="R22">
        <v>161</v>
      </c>
      <c r="S22" t="s">
        <v>27</v>
      </c>
    </row>
    <row r="23" spans="1:19" x14ac:dyDescent="0.35">
      <c r="A23" t="s">
        <v>51</v>
      </c>
      <c r="B23">
        <v>25</v>
      </c>
      <c r="C23" t="s">
        <v>234</v>
      </c>
      <c r="D23">
        <v>142</v>
      </c>
      <c r="E23" t="s">
        <v>232</v>
      </c>
      <c r="F23" t="s">
        <v>22</v>
      </c>
      <c r="G23" t="s">
        <v>23</v>
      </c>
      <c r="H23">
        <v>150</v>
      </c>
      <c r="I23" t="s">
        <v>261</v>
      </c>
      <c r="J23" t="s">
        <v>26</v>
      </c>
      <c r="K23">
        <v>4</v>
      </c>
      <c r="L23">
        <v>1</v>
      </c>
      <c r="M23" t="s">
        <v>25</v>
      </c>
      <c r="N23" t="s">
        <v>26</v>
      </c>
      <c r="O23" t="s">
        <v>25</v>
      </c>
      <c r="P23" t="s">
        <v>25</v>
      </c>
      <c r="Q23">
        <v>50</v>
      </c>
      <c r="R23">
        <v>150</v>
      </c>
      <c r="S23" t="s">
        <v>27</v>
      </c>
    </row>
    <row r="24" spans="1:19" x14ac:dyDescent="0.35">
      <c r="A24" t="s">
        <v>52</v>
      </c>
      <c r="B24">
        <v>26</v>
      </c>
      <c r="C24" t="s">
        <v>234</v>
      </c>
      <c r="D24">
        <v>142</v>
      </c>
      <c r="E24" t="s">
        <v>232</v>
      </c>
      <c r="F24" t="s">
        <v>22</v>
      </c>
      <c r="G24" t="s">
        <v>25</v>
      </c>
      <c r="H24" t="s">
        <v>26</v>
      </c>
      <c r="I24" t="s">
        <v>26</v>
      </c>
      <c r="J24" t="s">
        <v>26</v>
      </c>
      <c r="K24" t="s">
        <v>26</v>
      </c>
      <c r="L24" t="s">
        <v>26</v>
      </c>
      <c r="M24" t="s">
        <v>26</v>
      </c>
      <c r="N24" t="s">
        <v>26</v>
      </c>
      <c r="O24" t="s">
        <v>26</v>
      </c>
      <c r="P24" t="s">
        <v>26</v>
      </c>
      <c r="Q24" t="s">
        <v>26</v>
      </c>
      <c r="R24" t="s">
        <v>26</v>
      </c>
      <c r="S24" t="s">
        <v>26</v>
      </c>
    </row>
    <row r="25" spans="1:19" x14ac:dyDescent="0.35">
      <c r="A25" t="s">
        <v>53</v>
      </c>
      <c r="B25">
        <v>27</v>
      </c>
      <c r="C25" t="s">
        <v>234</v>
      </c>
      <c r="D25">
        <v>142</v>
      </c>
      <c r="E25" t="s">
        <v>232</v>
      </c>
      <c r="F25" t="s">
        <v>22</v>
      </c>
      <c r="G25" t="s">
        <v>25</v>
      </c>
      <c r="H25" t="s">
        <v>26</v>
      </c>
      <c r="I25" s="1" t="s">
        <v>26</v>
      </c>
      <c r="J25" t="s">
        <v>26</v>
      </c>
      <c r="K25" s="1" t="s">
        <v>26</v>
      </c>
      <c r="L25" s="1" t="s">
        <v>26</v>
      </c>
      <c r="M25" s="1" t="s">
        <v>26</v>
      </c>
      <c r="N25" s="1" t="s">
        <v>26</v>
      </c>
      <c r="O25" s="1" t="s">
        <v>26</v>
      </c>
      <c r="P25" s="1" t="s">
        <v>26</v>
      </c>
      <c r="Q25" s="1" t="s">
        <v>26</v>
      </c>
      <c r="R25" t="s">
        <v>26</v>
      </c>
      <c r="S25" s="1" t="s">
        <v>26</v>
      </c>
    </row>
    <row r="26" spans="1:19" x14ac:dyDescent="0.35">
      <c r="A26" t="s">
        <v>54</v>
      </c>
      <c r="B26">
        <v>28</v>
      </c>
      <c r="C26" t="s">
        <v>234</v>
      </c>
      <c r="D26">
        <v>142</v>
      </c>
      <c r="E26" t="s">
        <v>232</v>
      </c>
      <c r="F26" t="s">
        <v>22</v>
      </c>
      <c r="G26" t="s">
        <v>23</v>
      </c>
      <c r="H26">
        <v>500</v>
      </c>
      <c r="I26" t="s">
        <v>249</v>
      </c>
      <c r="J26" t="s">
        <v>26</v>
      </c>
      <c r="K26">
        <v>5</v>
      </c>
      <c r="L26">
        <v>1</v>
      </c>
      <c r="M26" t="s">
        <v>25</v>
      </c>
      <c r="N26">
        <v>21</v>
      </c>
      <c r="O26" t="s">
        <v>25</v>
      </c>
      <c r="P26" t="s">
        <v>30</v>
      </c>
      <c r="Q26">
        <v>24</v>
      </c>
      <c r="R26">
        <v>300</v>
      </c>
      <c r="S26" t="s">
        <v>27</v>
      </c>
    </row>
    <row r="27" spans="1:19" x14ac:dyDescent="0.35">
      <c r="A27" t="s">
        <v>55</v>
      </c>
      <c r="B27">
        <v>29</v>
      </c>
      <c r="C27" t="s">
        <v>234</v>
      </c>
      <c r="D27">
        <v>142</v>
      </c>
      <c r="E27" t="s">
        <v>232</v>
      </c>
      <c r="F27" t="s">
        <v>22</v>
      </c>
      <c r="G27" t="s">
        <v>25</v>
      </c>
      <c r="H27" t="s">
        <v>26</v>
      </c>
      <c r="I27" t="s">
        <v>26</v>
      </c>
      <c r="J27" t="s">
        <v>26</v>
      </c>
      <c r="K27" t="s">
        <v>26</v>
      </c>
      <c r="L27" t="s">
        <v>26</v>
      </c>
      <c r="M27" t="s">
        <v>26</v>
      </c>
      <c r="N27" t="s">
        <v>26</v>
      </c>
      <c r="O27" t="s">
        <v>26</v>
      </c>
      <c r="P27" t="s">
        <v>26</v>
      </c>
      <c r="Q27" t="s">
        <v>26</v>
      </c>
      <c r="R27" t="s">
        <v>26</v>
      </c>
      <c r="S27" t="s">
        <v>26</v>
      </c>
    </row>
    <row r="28" spans="1:19" x14ac:dyDescent="0.35">
      <c r="A28" t="s">
        <v>56</v>
      </c>
      <c r="B28">
        <v>30</v>
      </c>
      <c r="C28" t="s">
        <v>234</v>
      </c>
      <c r="D28">
        <v>142</v>
      </c>
      <c r="E28" t="s">
        <v>232</v>
      </c>
      <c r="F28" t="s">
        <v>22</v>
      </c>
      <c r="G28" t="s">
        <v>23</v>
      </c>
      <c r="H28">
        <v>100</v>
      </c>
      <c r="I28" t="s">
        <v>261</v>
      </c>
      <c r="J28" t="s">
        <v>26</v>
      </c>
      <c r="K28">
        <v>4</v>
      </c>
      <c r="L28">
        <v>1</v>
      </c>
      <c r="M28" t="s">
        <v>25</v>
      </c>
      <c r="N28">
        <v>18</v>
      </c>
      <c r="O28" t="s">
        <v>25</v>
      </c>
      <c r="P28" t="s">
        <v>25</v>
      </c>
      <c r="Q28">
        <v>24</v>
      </c>
      <c r="R28">
        <v>150</v>
      </c>
      <c r="S28" t="s">
        <v>27</v>
      </c>
    </row>
    <row r="29" spans="1:19" x14ac:dyDescent="0.35">
      <c r="A29" t="s">
        <v>57</v>
      </c>
      <c r="B29">
        <v>31</v>
      </c>
      <c r="C29" t="s">
        <v>234</v>
      </c>
      <c r="D29">
        <v>142</v>
      </c>
      <c r="E29" t="s">
        <v>232</v>
      </c>
      <c r="F29" t="s">
        <v>22</v>
      </c>
      <c r="G29" t="s">
        <v>25</v>
      </c>
      <c r="H29" t="s">
        <v>26</v>
      </c>
      <c r="I29" s="1" t="s">
        <v>26</v>
      </c>
      <c r="J29" t="s">
        <v>26</v>
      </c>
      <c r="K29" s="1" t="s">
        <v>26</v>
      </c>
      <c r="L29" s="1" t="s">
        <v>26</v>
      </c>
      <c r="M29" s="1" t="s">
        <v>26</v>
      </c>
      <c r="N29" s="1" t="s">
        <v>26</v>
      </c>
      <c r="O29" s="1" t="s">
        <v>26</v>
      </c>
      <c r="P29" s="1" t="s">
        <v>26</v>
      </c>
      <c r="Q29" s="1" t="s">
        <v>26</v>
      </c>
      <c r="R29" t="s">
        <v>26</v>
      </c>
      <c r="S29" s="1" t="s">
        <v>26</v>
      </c>
    </row>
    <row r="30" spans="1:19" x14ac:dyDescent="0.35">
      <c r="A30" t="s">
        <v>58</v>
      </c>
      <c r="B30">
        <v>32</v>
      </c>
      <c r="C30" t="s">
        <v>234</v>
      </c>
      <c r="D30">
        <v>142</v>
      </c>
      <c r="E30" t="s">
        <v>232</v>
      </c>
      <c r="F30" t="s">
        <v>22</v>
      </c>
      <c r="G30" t="s">
        <v>23</v>
      </c>
      <c r="H30">
        <v>200</v>
      </c>
      <c r="I30" t="s">
        <v>261</v>
      </c>
      <c r="J30" t="s">
        <v>26</v>
      </c>
      <c r="K30">
        <v>4</v>
      </c>
      <c r="L30">
        <v>1</v>
      </c>
      <c r="M30" t="s">
        <v>25</v>
      </c>
      <c r="N30" t="s">
        <v>26</v>
      </c>
      <c r="O30" t="s">
        <v>25</v>
      </c>
      <c r="P30" t="s">
        <v>25</v>
      </c>
      <c r="Q30">
        <v>24</v>
      </c>
      <c r="R30">
        <v>200</v>
      </c>
      <c r="S30" t="s">
        <v>27</v>
      </c>
    </row>
    <row r="31" spans="1:19" x14ac:dyDescent="0.35">
      <c r="A31" t="s">
        <v>59</v>
      </c>
      <c r="B31">
        <v>33</v>
      </c>
      <c r="C31" t="s">
        <v>234</v>
      </c>
      <c r="D31">
        <v>142</v>
      </c>
      <c r="E31" t="s">
        <v>232</v>
      </c>
      <c r="F31" t="s">
        <v>22</v>
      </c>
      <c r="G31" t="s">
        <v>23</v>
      </c>
      <c r="H31">
        <v>110</v>
      </c>
      <c r="I31" t="s">
        <v>261</v>
      </c>
      <c r="J31" t="s">
        <v>26</v>
      </c>
      <c r="K31">
        <v>4</v>
      </c>
      <c r="L31">
        <v>1</v>
      </c>
      <c r="M31" t="s">
        <v>25</v>
      </c>
      <c r="N31" t="s">
        <v>26</v>
      </c>
      <c r="O31" t="s">
        <v>25</v>
      </c>
      <c r="P31" t="s">
        <v>25</v>
      </c>
      <c r="Q31">
        <v>24</v>
      </c>
      <c r="R31">
        <v>110</v>
      </c>
      <c r="S31" t="s">
        <v>27</v>
      </c>
    </row>
    <row r="32" spans="1:19" x14ac:dyDescent="0.35">
      <c r="A32" t="s">
        <v>60</v>
      </c>
      <c r="B32">
        <v>34</v>
      </c>
      <c r="C32" t="s">
        <v>234</v>
      </c>
      <c r="D32">
        <v>142</v>
      </c>
      <c r="E32" t="s">
        <v>232</v>
      </c>
      <c r="F32" t="s">
        <v>22</v>
      </c>
      <c r="G32" t="s">
        <v>23</v>
      </c>
      <c r="H32">
        <v>60</v>
      </c>
      <c r="I32" t="s">
        <v>261</v>
      </c>
      <c r="J32" t="s">
        <v>26</v>
      </c>
      <c r="K32">
        <v>4</v>
      </c>
      <c r="L32">
        <v>1</v>
      </c>
      <c r="M32" t="s">
        <v>25</v>
      </c>
      <c r="N32">
        <v>18</v>
      </c>
      <c r="O32" t="s">
        <v>25</v>
      </c>
      <c r="P32" t="s">
        <v>30</v>
      </c>
      <c r="Q32">
        <v>24</v>
      </c>
      <c r="R32">
        <v>90</v>
      </c>
      <c r="S32" t="s">
        <v>27</v>
      </c>
    </row>
    <row r="33" spans="1:19" x14ac:dyDescent="0.35">
      <c r="A33" t="s">
        <v>61</v>
      </c>
      <c r="B33">
        <v>35</v>
      </c>
      <c r="C33" t="s">
        <v>234</v>
      </c>
      <c r="D33">
        <v>142</v>
      </c>
      <c r="E33" t="s">
        <v>232</v>
      </c>
      <c r="F33" t="s">
        <v>22</v>
      </c>
      <c r="G33" t="s">
        <v>23</v>
      </c>
      <c r="H33">
        <v>110</v>
      </c>
      <c r="I33" t="s">
        <v>249</v>
      </c>
      <c r="J33" t="s">
        <v>26</v>
      </c>
      <c r="K33">
        <v>5</v>
      </c>
      <c r="L33">
        <v>1</v>
      </c>
      <c r="M33" t="s">
        <v>25</v>
      </c>
      <c r="N33" t="s">
        <v>26</v>
      </c>
      <c r="O33" t="s">
        <v>25</v>
      </c>
      <c r="P33" t="s">
        <v>25</v>
      </c>
      <c r="Q33">
        <v>24</v>
      </c>
      <c r="R33">
        <v>110</v>
      </c>
      <c r="S33" t="s">
        <v>27</v>
      </c>
    </row>
    <row r="34" spans="1:19" x14ac:dyDescent="0.35">
      <c r="A34" t="s">
        <v>62</v>
      </c>
      <c r="B34">
        <v>36</v>
      </c>
      <c r="C34" t="s">
        <v>234</v>
      </c>
      <c r="D34">
        <v>142</v>
      </c>
      <c r="E34" t="s">
        <v>232</v>
      </c>
      <c r="F34" t="s">
        <v>22</v>
      </c>
      <c r="G34" t="s">
        <v>23</v>
      </c>
      <c r="H34">
        <v>115</v>
      </c>
      <c r="I34" t="s">
        <v>249</v>
      </c>
      <c r="J34" t="s">
        <v>26</v>
      </c>
      <c r="K34">
        <v>5</v>
      </c>
      <c r="L34">
        <v>1</v>
      </c>
      <c r="M34" t="s">
        <v>25</v>
      </c>
      <c r="N34">
        <v>21</v>
      </c>
      <c r="O34" t="s">
        <v>25</v>
      </c>
      <c r="P34" t="s">
        <v>30</v>
      </c>
      <c r="Q34">
        <v>24</v>
      </c>
      <c r="R34">
        <v>30</v>
      </c>
      <c r="S34" t="s">
        <v>27</v>
      </c>
    </row>
    <row r="35" spans="1:19" x14ac:dyDescent="0.35">
      <c r="A35" t="s">
        <v>63</v>
      </c>
      <c r="B35">
        <v>37</v>
      </c>
      <c r="C35" t="s">
        <v>234</v>
      </c>
      <c r="D35">
        <v>142</v>
      </c>
      <c r="E35" t="s">
        <v>232</v>
      </c>
      <c r="F35" t="s">
        <v>22</v>
      </c>
      <c r="G35" t="s">
        <v>25</v>
      </c>
      <c r="H35" t="s">
        <v>26</v>
      </c>
      <c r="I35" t="s">
        <v>26</v>
      </c>
      <c r="J35" t="s">
        <v>26</v>
      </c>
      <c r="K35" t="s">
        <v>26</v>
      </c>
      <c r="L35" t="s">
        <v>26</v>
      </c>
      <c r="M35" t="s">
        <v>26</v>
      </c>
      <c r="N35" t="s">
        <v>26</v>
      </c>
      <c r="O35" t="s">
        <v>26</v>
      </c>
      <c r="P35" t="s">
        <v>26</v>
      </c>
      <c r="Q35" t="s">
        <v>26</v>
      </c>
      <c r="R35" t="s">
        <v>26</v>
      </c>
      <c r="S35" t="s">
        <v>26</v>
      </c>
    </row>
    <row r="36" spans="1:19" x14ac:dyDescent="0.35">
      <c r="A36" t="s">
        <v>64</v>
      </c>
      <c r="B36">
        <v>38</v>
      </c>
      <c r="C36" t="s">
        <v>234</v>
      </c>
      <c r="D36">
        <v>142</v>
      </c>
      <c r="E36" t="s">
        <v>232</v>
      </c>
      <c r="F36" t="s">
        <v>22</v>
      </c>
      <c r="G36" t="s">
        <v>23</v>
      </c>
      <c r="H36">
        <v>175</v>
      </c>
      <c r="I36" t="s">
        <v>249</v>
      </c>
      <c r="J36" t="s">
        <v>26</v>
      </c>
      <c r="K36">
        <v>5</v>
      </c>
      <c r="L36">
        <v>1</v>
      </c>
      <c r="M36" t="s">
        <v>25</v>
      </c>
      <c r="N36">
        <v>18</v>
      </c>
      <c r="O36" t="s">
        <v>25</v>
      </c>
      <c r="P36" t="s">
        <v>25</v>
      </c>
      <c r="Q36">
        <v>24</v>
      </c>
      <c r="R36">
        <v>150</v>
      </c>
      <c r="S36" t="s">
        <v>27</v>
      </c>
    </row>
    <row r="37" spans="1:19" x14ac:dyDescent="0.35">
      <c r="A37" t="s">
        <v>65</v>
      </c>
      <c r="B37">
        <v>39</v>
      </c>
      <c r="C37" t="s">
        <v>234</v>
      </c>
      <c r="D37">
        <v>142</v>
      </c>
      <c r="E37" t="s">
        <v>232</v>
      </c>
      <c r="F37" t="s">
        <v>22</v>
      </c>
      <c r="G37" t="s">
        <v>23</v>
      </c>
      <c r="H37">
        <v>200</v>
      </c>
      <c r="I37" t="s">
        <v>261</v>
      </c>
      <c r="J37" t="s">
        <v>26</v>
      </c>
      <c r="K37">
        <v>4</v>
      </c>
      <c r="L37">
        <v>1</v>
      </c>
      <c r="M37" t="s">
        <v>25</v>
      </c>
      <c r="N37">
        <v>18</v>
      </c>
      <c r="O37" t="s">
        <v>25</v>
      </c>
      <c r="P37" t="s">
        <v>25</v>
      </c>
      <c r="Q37">
        <v>24</v>
      </c>
      <c r="R37">
        <v>200</v>
      </c>
      <c r="S37" t="s">
        <v>27</v>
      </c>
    </row>
    <row r="38" spans="1:19" x14ac:dyDescent="0.35">
      <c r="A38" t="s">
        <v>66</v>
      </c>
      <c r="B38">
        <v>40</v>
      </c>
      <c r="C38" t="s">
        <v>234</v>
      </c>
      <c r="D38">
        <v>142</v>
      </c>
      <c r="E38" t="s">
        <v>232</v>
      </c>
      <c r="F38" t="s">
        <v>22</v>
      </c>
      <c r="G38" t="s">
        <v>23</v>
      </c>
      <c r="H38">
        <v>100</v>
      </c>
      <c r="I38" t="s">
        <v>249</v>
      </c>
      <c r="J38" t="s">
        <v>26</v>
      </c>
      <c r="K38">
        <v>5</v>
      </c>
      <c r="L38">
        <v>1</v>
      </c>
      <c r="M38" t="s">
        <v>25</v>
      </c>
      <c r="N38" t="s">
        <v>26</v>
      </c>
      <c r="O38" t="s">
        <v>25</v>
      </c>
      <c r="P38" t="s">
        <v>25</v>
      </c>
      <c r="Q38">
        <v>24</v>
      </c>
      <c r="R38">
        <v>200</v>
      </c>
      <c r="S38" t="s">
        <v>27</v>
      </c>
    </row>
    <row r="39" spans="1:19" x14ac:dyDescent="0.35">
      <c r="A39" t="s">
        <v>67</v>
      </c>
      <c r="B39">
        <v>41</v>
      </c>
      <c r="C39" t="s">
        <v>234</v>
      </c>
      <c r="D39">
        <v>142</v>
      </c>
      <c r="E39" t="s">
        <v>232</v>
      </c>
      <c r="F39" t="s">
        <v>22</v>
      </c>
      <c r="G39" t="s">
        <v>23</v>
      </c>
      <c r="H39">
        <v>108</v>
      </c>
      <c r="I39" t="s">
        <v>249</v>
      </c>
      <c r="J39" t="s">
        <v>26</v>
      </c>
      <c r="K39">
        <v>5</v>
      </c>
      <c r="L39">
        <v>1</v>
      </c>
      <c r="M39" t="s">
        <v>25</v>
      </c>
      <c r="N39" t="s">
        <v>26</v>
      </c>
      <c r="O39" t="s">
        <v>25</v>
      </c>
      <c r="P39" t="s">
        <v>25</v>
      </c>
      <c r="Q39">
        <v>24</v>
      </c>
      <c r="R39">
        <v>108</v>
      </c>
      <c r="S39" t="s">
        <v>27</v>
      </c>
    </row>
    <row r="40" spans="1:19" x14ac:dyDescent="0.35">
      <c r="A40" t="s">
        <v>68</v>
      </c>
      <c r="B40">
        <v>42</v>
      </c>
      <c r="C40" t="s">
        <v>234</v>
      </c>
      <c r="D40">
        <v>142</v>
      </c>
      <c r="E40" t="s">
        <v>232</v>
      </c>
      <c r="F40" t="s">
        <v>22</v>
      </c>
      <c r="G40" t="s">
        <v>25</v>
      </c>
      <c r="H40" t="s">
        <v>26</v>
      </c>
      <c r="I40" t="s">
        <v>26</v>
      </c>
      <c r="J40" t="s">
        <v>26</v>
      </c>
      <c r="K40" t="s">
        <v>26</v>
      </c>
      <c r="L40" t="s">
        <v>26</v>
      </c>
      <c r="M40" t="s">
        <v>26</v>
      </c>
      <c r="N40" t="s">
        <v>26</v>
      </c>
      <c r="O40" t="s">
        <v>26</v>
      </c>
      <c r="P40" t="s">
        <v>26</v>
      </c>
      <c r="Q40" t="s">
        <v>26</v>
      </c>
      <c r="R40" t="s">
        <v>26</v>
      </c>
      <c r="S40" t="s">
        <v>26</v>
      </c>
    </row>
    <row r="41" spans="1:19" x14ac:dyDescent="0.35">
      <c r="A41" t="s">
        <v>69</v>
      </c>
      <c r="B41">
        <v>44</v>
      </c>
      <c r="C41" t="s">
        <v>234</v>
      </c>
      <c r="D41">
        <v>142</v>
      </c>
      <c r="E41" t="s">
        <v>232</v>
      </c>
      <c r="F41" t="s">
        <v>22</v>
      </c>
      <c r="G41" t="s">
        <v>25</v>
      </c>
      <c r="H41" t="s">
        <v>26</v>
      </c>
      <c r="I41" t="s">
        <v>26</v>
      </c>
      <c r="J41" t="s">
        <v>26</v>
      </c>
      <c r="K41" t="s">
        <v>26</v>
      </c>
      <c r="L41" t="s">
        <v>26</v>
      </c>
      <c r="M41" t="s">
        <v>26</v>
      </c>
      <c r="N41" t="s">
        <v>26</v>
      </c>
      <c r="O41" t="s">
        <v>26</v>
      </c>
      <c r="P41" t="s">
        <v>26</v>
      </c>
      <c r="Q41" t="s">
        <v>26</v>
      </c>
      <c r="R41" t="s">
        <v>26</v>
      </c>
      <c r="S41" t="s">
        <v>26</v>
      </c>
    </row>
    <row r="42" spans="1:19" x14ac:dyDescent="0.35">
      <c r="A42" t="s">
        <v>70</v>
      </c>
      <c r="B42">
        <v>45</v>
      </c>
      <c r="C42" t="s">
        <v>234</v>
      </c>
      <c r="D42">
        <v>142</v>
      </c>
      <c r="E42" t="s">
        <v>232</v>
      </c>
      <c r="F42" t="s">
        <v>22</v>
      </c>
      <c r="G42" t="s">
        <v>25</v>
      </c>
      <c r="H42" t="s">
        <v>26</v>
      </c>
      <c r="I42" t="s">
        <v>26</v>
      </c>
      <c r="J42" t="s">
        <v>26</v>
      </c>
      <c r="K42" t="s">
        <v>26</v>
      </c>
      <c r="L42" t="s">
        <v>26</v>
      </c>
      <c r="M42" t="s">
        <v>26</v>
      </c>
      <c r="N42" t="s">
        <v>26</v>
      </c>
      <c r="O42" t="s">
        <v>26</v>
      </c>
      <c r="P42" t="s">
        <v>26</v>
      </c>
      <c r="Q42" t="s">
        <v>26</v>
      </c>
      <c r="R42" t="s">
        <v>26</v>
      </c>
      <c r="S42" t="s">
        <v>26</v>
      </c>
    </row>
    <row r="43" spans="1:19" x14ac:dyDescent="0.35">
      <c r="A43" t="s">
        <v>71</v>
      </c>
      <c r="B43">
        <v>46</v>
      </c>
      <c r="C43" t="s">
        <v>234</v>
      </c>
      <c r="D43">
        <v>142</v>
      </c>
      <c r="E43" t="s">
        <v>232</v>
      </c>
      <c r="F43" t="s">
        <v>22</v>
      </c>
      <c r="G43" t="s">
        <v>25</v>
      </c>
      <c r="H43" t="s">
        <v>26</v>
      </c>
      <c r="I43" t="s">
        <v>26</v>
      </c>
      <c r="J43" t="s">
        <v>26</v>
      </c>
      <c r="K43" t="s">
        <v>26</v>
      </c>
      <c r="L43" t="s">
        <v>26</v>
      </c>
      <c r="M43" t="s">
        <v>26</v>
      </c>
      <c r="N43" t="s">
        <v>26</v>
      </c>
      <c r="O43" t="s">
        <v>26</v>
      </c>
      <c r="P43" t="s">
        <v>26</v>
      </c>
      <c r="Q43" t="s">
        <v>26</v>
      </c>
      <c r="R43" t="s">
        <v>26</v>
      </c>
      <c r="S43" t="s">
        <v>26</v>
      </c>
    </row>
    <row r="44" spans="1:19" x14ac:dyDescent="0.35">
      <c r="A44" t="s">
        <v>72</v>
      </c>
      <c r="B44">
        <v>47</v>
      </c>
      <c r="C44" t="s">
        <v>234</v>
      </c>
      <c r="D44">
        <v>142</v>
      </c>
      <c r="E44" t="s">
        <v>232</v>
      </c>
      <c r="F44" t="s">
        <v>22</v>
      </c>
      <c r="G44" t="s">
        <v>23</v>
      </c>
      <c r="H44">
        <v>60</v>
      </c>
      <c r="I44" t="s">
        <v>261</v>
      </c>
      <c r="J44" t="s">
        <v>26</v>
      </c>
      <c r="K44">
        <v>4</v>
      </c>
      <c r="L44">
        <v>1</v>
      </c>
      <c r="M44" t="s">
        <v>25</v>
      </c>
      <c r="N44" t="s">
        <v>26</v>
      </c>
      <c r="O44" t="s">
        <v>25</v>
      </c>
      <c r="P44" t="s">
        <v>25</v>
      </c>
      <c r="Q44">
        <v>24</v>
      </c>
      <c r="R44">
        <v>60</v>
      </c>
      <c r="S44" t="s">
        <v>27</v>
      </c>
    </row>
    <row r="45" spans="1:19" x14ac:dyDescent="0.35">
      <c r="A45" t="s">
        <v>73</v>
      </c>
      <c r="B45">
        <v>48</v>
      </c>
      <c r="C45" t="s">
        <v>234</v>
      </c>
      <c r="D45">
        <v>142</v>
      </c>
      <c r="E45" t="s">
        <v>232</v>
      </c>
      <c r="F45" t="s">
        <v>22</v>
      </c>
      <c r="G45" t="s">
        <v>23</v>
      </c>
      <c r="H45" s="7">
        <v>0</v>
      </c>
      <c r="I45" t="s">
        <v>261</v>
      </c>
      <c r="J45" t="s">
        <v>26</v>
      </c>
      <c r="K45">
        <v>4</v>
      </c>
      <c r="L45">
        <v>1</v>
      </c>
      <c r="M45" t="s">
        <v>25</v>
      </c>
      <c r="N45" t="s">
        <v>26</v>
      </c>
      <c r="O45" t="s">
        <v>25</v>
      </c>
      <c r="P45" t="s">
        <v>25</v>
      </c>
      <c r="Q45">
        <v>24</v>
      </c>
      <c r="R45">
        <v>100</v>
      </c>
      <c r="S45" t="s">
        <v>27</v>
      </c>
    </row>
    <row r="46" spans="1:19" x14ac:dyDescent="0.35">
      <c r="A46" t="s">
        <v>74</v>
      </c>
      <c r="B46">
        <v>49</v>
      </c>
      <c r="C46" t="s">
        <v>234</v>
      </c>
      <c r="D46">
        <v>142</v>
      </c>
      <c r="E46" t="s">
        <v>232</v>
      </c>
      <c r="F46" t="s">
        <v>22</v>
      </c>
      <c r="G46" t="s">
        <v>23</v>
      </c>
      <c r="H46">
        <v>70</v>
      </c>
      <c r="I46" t="s">
        <v>261</v>
      </c>
      <c r="J46" t="s">
        <v>26</v>
      </c>
      <c r="K46">
        <v>4</v>
      </c>
      <c r="L46">
        <v>1</v>
      </c>
      <c r="M46" t="s">
        <v>25</v>
      </c>
      <c r="N46" t="s">
        <v>26</v>
      </c>
      <c r="O46" t="s">
        <v>25</v>
      </c>
      <c r="P46" t="s">
        <v>25</v>
      </c>
      <c r="Q46">
        <v>24</v>
      </c>
      <c r="R46">
        <v>47</v>
      </c>
      <c r="S46" t="s">
        <v>27</v>
      </c>
    </row>
    <row r="47" spans="1:19" x14ac:dyDescent="0.35">
      <c r="A47" t="s">
        <v>75</v>
      </c>
      <c r="B47">
        <v>50</v>
      </c>
      <c r="C47" t="s">
        <v>234</v>
      </c>
      <c r="D47">
        <v>142</v>
      </c>
      <c r="E47" t="s">
        <v>232</v>
      </c>
      <c r="F47" t="s">
        <v>22</v>
      </c>
      <c r="G47" t="s">
        <v>23</v>
      </c>
      <c r="H47">
        <v>120</v>
      </c>
      <c r="I47" t="s">
        <v>249</v>
      </c>
      <c r="J47" t="s">
        <v>26</v>
      </c>
      <c r="K47">
        <v>5</v>
      </c>
      <c r="L47">
        <v>1</v>
      </c>
      <c r="M47" t="s">
        <v>25</v>
      </c>
      <c r="N47" t="s">
        <v>26</v>
      </c>
      <c r="O47" t="s">
        <v>25</v>
      </c>
      <c r="P47" t="s">
        <v>25</v>
      </c>
      <c r="Q47">
        <v>24</v>
      </c>
      <c r="R47">
        <v>120</v>
      </c>
      <c r="S47" t="s">
        <v>27</v>
      </c>
    </row>
    <row r="48" spans="1:19" x14ac:dyDescent="0.35">
      <c r="A48" t="s">
        <v>76</v>
      </c>
      <c r="B48">
        <v>51</v>
      </c>
      <c r="C48" t="s">
        <v>234</v>
      </c>
      <c r="D48">
        <v>142</v>
      </c>
      <c r="E48" t="s">
        <v>232</v>
      </c>
      <c r="F48" t="s">
        <v>22</v>
      </c>
      <c r="G48" t="s">
        <v>23</v>
      </c>
      <c r="H48">
        <v>130</v>
      </c>
      <c r="I48" t="s">
        <v>249</v>
      </c>
      <c r="J48" t="s">
        <v>26</v>
      </c>
      <c r="K48">
        <v>5</v>
      </c>
      <c r="L48">
        <v>1</v>
      </c>
      <c r="M48" t="s">
        <v>25</v>
      </c>
      <c r="N48" t="s">
        <v>26</v>
      </c>
      <c r="O48" t="s">
        <v>25</v>
      </c>
      <c r="P48" t="s">
        <v>25</v>
      </c>
      <c r="Q48">
        <v>24</v>
      </c>
      <c r="R48">
        <v>150</v>
      </c>
      <c r="S48" t="s">
        <v>27</v>
      </c>
    </row>
    <row r="49" spans="1:19" x14ac:dyDescent="0.35">
      <c r="A49" t="s">
        <v>77</v>
      </c>
      <c r="B49">
        <v>53</v>
      </c>
      <c r="C49" t="s">
        <v>234</v>
      </c>
      <c r="D49">
        <v>142</v>
      </c>
      <c r="E49" t="s">
        <v>232</v>
      </c>
      <c r="F49" t="s">
        <v>22</v>
      </c>
      <c r="G49" t="s">
        <v>23</v>
      </c>
      <c r="H49">
        <v>150</v>
      </c>
      <c r="I49" t="s">
        <v>249</v>
      </c>
      <c r="J49" t="s">
        <v>26</v>
      </c>
      <c r="K49">
        <v>5</v>
      </c>
      <c r="L49">
        <v>1</v>
      </c>
      <c r="M49" t="s">
        <v>25</v>
      </c>
      <c r="N49" t="s">
        <v>26</v>
      </c>
      <c r="O49" t="s">
        <v>25</v>
      </c>
      <c r="P49" t="s">
        <v>25</v>
      </c>
      <c r="Q49">
        <v>24</v>
      </c>
      <c r="R49">
        <v>150</v>
      </c>
      <c r="S49" t="s">
        <v>27</v>
      </c>
    </row>
    <row r="50" spans="1:19" x14ac:dyDescent="0.35">
      <c r="A50" t="s">
        <v>79</v>
      </c>
      <c r="B50">
        <v>54</v>
      </c>
      <c r="C50" t="s">
        <v>234</v>
      </c>
      <c r="D50">
        <v>142</v>
      </c>
      <c r="E50" t="s">
        <v>232</v>
      </c>
      <c r="F50" t="s">
        <v>22</v>
      </c>
      <c r="G50" t="s">
        <v>23</v>
      </c>
      <c r="H50">
        <v>200</v>
      </c>
      <c r="I50" t="s">
        <v>249</v>
      </c>
      <c r="J50" t="s">
        <v>26</v>
      </c>
      <c r="K50">
        <v>5</v>
      </c>
      <c r="L50">
        <v>1</v>
      </c>
      <c r="M50" t="s">
        <v>25</v>
      </c>
      <c r="N50" t="s">
        <v>26</v>
      </c>
      <c r="O50" t="s">
        <v>25</v>
      </c>
      <c r="P50" t="s">
        <v>25</v>
      </c>
      <c r="Q50">
        <v>50</v>
      </c>
      <c r="R50">
        <v>100</v>
      </c>
      <c r="S50" t="s">
        <v>27</v>
      </c>
    </row>
    <row r="51" spans="1:19" x14ac:dyDescent="0.35">
      <c r="A51" t="s">
        <v>80</v>
      </c>
      <c r="B51">
        <v>55</v>
      </c>
      <c r="C51" t="s">
        <v>234</v>
      </c>
      <c r="D51">
        <v>142</v>
      </c>
      <c r="E51" t="s">
        <v>232</v>
      </c>
      <c r="F51" t="s">
        <v>22</v>
      </c>
      <c r="G51" t="s">
        <v>25</v>
      </c>
      <c r="H51" t="s">
        <v>26</v>
      </c>
      <c r="I51" t="s">
        <v>26</v>
      </c>
      <c r="J51" t="s">
        <v>26</v>
      </c>
      <c r="K51" t="s">
        <v>26</v>
      </c>
      <c r="L51" t="s">
        <v>26</v>
      </c>
      <c r="M51" t="s">
        <v>26</v>
      </c>
      <c r="N51" t="s">
        <v>26</v>
      </c>
      <c r="O51" t="s">
        <v>26</v>
      </c>
      <c r="P51" t="s">
        <v>26</v>
      </c>
      <c r="Q51" t="s">
        <v>26</v>
      </c>
      <c r="R51" t="s">
        <v>26</v>
      </c>
      <c r="S51" t="s">
        <v>26</v>
      </c>
    </row>
    <row r="52" spans="1:19" x14ac:dyDescent="0.35">
      <c r="A52" t="s">
        <v>81</v>
      </c>
      <c r="B52">
        <v>56</v>
      </c>
      <c r="C52" t="s">
        <v>234</v>
      </c>
      <c r="D52">
        <v>142</v>
      </c>
      <c r="E52" t="s">
        <v>232</v>
      </c>
      <c r="F52" t="s">
        <v>22</v>
      </c>
      <c r="G52" t="s">
        <v>23</v>
      </c>
      <c r="H52">
        <v>225</v>
      </c>
      <c r="I52" t="s">
        <v>261</v>
      </c>
      <c r="J52" t="s">
        <v>26</v>
      </c>
      <c r="K52">
        <v>4</v>
      </c>
      <c r="L52">
        <v>1</v>
      </c>
      <c r="M52" t="s">
        <v>25</v>
      </c>
      <c r="N52">
        <v>18</v>
      </c>
      <c r="O52" t="s">
        <v>25</v>
      </c>
      <c r="P52" t="s">
        <v>25</v>
      </c>
      <c r="Q52">
        <v>24</v>
      </c>
      <c r="R52">
        <v>100</v>
      </c>
      <c r="S52" t="s">
        <v>27</v>
      </c>
    </row>
  </sheetData>
  <phoneticPr fontId="1" type="noConversion"/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F4EF07-D1CC-4B26-B24F-5F0C42F113B9}">
  <dimension ref="A1:T52"/>
  <sheetViews>
    <sheetView topLeftCell="A22" workbookViewId="0">
      <selection activeCell="H54" sqref="H54"/>
    </sheetView>
  </sheetViews>
  <sheetFormatPr defaultColWidth="8.81640625" defaultRowHeight="14.5" x14ac:dyDescent="0.35"/>
  <cols>
    <col min="1" max="1" width="16.81640625" customWidth="1"/>
    <col min="2" max="2" width="10.453125" customWidth="1"/>
    <col min="3" max="3" width="18.26953125" customWidth="1"/>
    <col min="4" max="6" width="11.453125" customWidth="1"/>
    <col min="7" max="7" width="16.26953125" customWidth="1"/>
    <col min="8" max="8" width="12.26953125" customWidth="1"/>
    <col min="9" max="9" width="18.7265625" customWidth="1"/>
    <col min="11" max="11" width="18.7265625" customWidth="1"/>
    <col min="18" max="18" width="9.1796875"/>
    <col min="19" max="19" width="16.453125" customWidth="1"/>
  </cols>
  <sheetData>
    <row r="1" spans="1:20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254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265</v>
      </c>
    </row>
    <row r="2" spans="1:20" x14ac:dyDescent="0.35">
      <c r="A2" t="s">
        <v>19</v>
      </c>
      <c r="B2">
        <v>1</v>
      </c>
      <c r="C2" t="s">
        <v>235</v>
      </c>
      <c r="D2">
        <v>143</v>
      </c>
      <c r="E2" t="s">
        <v>167</v>
      </c>
      <c r="F2" t="s">
        <v>22</v>
      </c>
      <c r="G2" t="s">
        <v>23</v>
      </c>
      <c r="H2">
        <v>103.5</v>
      </c>
      <c r="I2" t="s">
        <v>236</v>
      </c>
      <c r="J2" t="s">
        <v>26</v>
      </c>
      <c r="K2">
        <v>3</v>
      </c>
      <c r="L2">
        <v>1</v>
      </c>
      <c r="M2" t="s">
        <v>30</v>
      </c>
      <c r="N2" t="s">
        <v>26</v>
      </c>
      <c r="O2" t="s">
        <v>30</v>
      </c>
      <c r="P2" t="s">
        <v>25</v>
      </c>
      <c r="Q2">
        <v>24</v>
      </c>
      <c r="R2">
        <v>100</v>
      </c>
      <c r="S2" t="s">
        <v>27</v>
      </c>
      <c r="T2" t="s">
        <v>30</v>
      </c>
    </row>
    <row r="3" spans="1:20" x14ac:dyDescent="0.35">
      <c r="A3" t="s">
        <v>28</v>
      </c>
      <c r="B3">
        <v>2</v>
      </c>
      <c r="C3" t="s">
        <v>235</v>
      </c>
      <c r="D3">
        <v>143</v>
      </c>
      <c r="E3" t="s">
        <v>167</v>
      </c>
      <c r="F3" t="s">
        <v>22</v>
      </c>
      <c r="G3" t="s">
        <v>23</v>
      </c>
      <c r="H3">
        <v>375</v>
      </c>
      <c r="I3" t="s">
        <v>236</v>
      </c>
      <c r="J3" t="s">
        <v>26</v>
      </c>
      <c r="K3">
        <v>3</v>
      </c>
      <c r="L3">
        <v>1</v>
      </c>
      <c r="M3" t="s">
        <v>25</v>
      </c>
      <c r="N3" t="s">
        <v>26</v>
      </c>
      <c r="O3" t="s">
        <v>25</v>
      </c>
      <c r="P3" t="s">
        <v>30</v>
      </c>
      <c r="Q3">
        <v>30</v>
      </c>
      <c r="R3">
        <v>200</v>
      </c>
      <c r="S3" t="s">
        <v>27</v>
      </c>
      <c r="T3" t="s">
        <v>25</v>
      </c>
    </row>
    <row r="4" spans="1:20" x14ac:dyDescent="0.35">
      <c r="A4" t="s">
        <v>32</v>
      </c>
      <c r="B4">
        <v>4</v>
      </c>
      <c r="C4" t="s">
        <v>235</v>
      </c>
      <c r="D4">
        <v>143</v>
      </c>
      <c r="E4" t="s">
        <v>167</v>
      </c>
      <c r="F4" t="s">
        <v>22</v>
      </c>
      <c r="G4" t="s">
        <v>23</v>
      </c>
      <c r="H4">
        <v>200</v>
      </c>
      <c r="I4" t="s">
        <v>236</v>
      </c>
      <c r="J4" t="s">
        <v>26</v>
      </c>
      <c r="K4">
        <v>3</v>
      </c>
      <c r="L4">
        <v>1</v>
      </c>
      <c r="M4" t="s">
        <v>25</v>
      </c>
      <c r="N4" t="s">
        <v>26</v>
      </c>
      <c r="O4" t="s">
        <v>25</v>
      </c>
      <c r="P4" t="s">
        <v>30</v>
      </c>
      <c r="Q4">
        <v>0</v>
      </c>
      <c r="R4">
        <v>80</v>
      </c>
      <c r="S4" t="s">
        <v>27</v>
      </c>
      <c r="T4" t="s">
        <v>30</v>
      </c>
    </row>
    <row r="5" spans="1:20" x14ac:dyDescent="0.35">
      <c r="A5" t="s">
        <v>33</v>
      </c>
      <c r="B5">
        <v>5</v>
      </c>
      <c r="C5" t="s">
        <v>235</v>
      </c>
      <c r="D5">
        <v>143</v>
      </c>
      <c r="E5" t="s">
        <v>167</v>
      </c>
      <c r="F5" t="s">
        <v>22</v>
      </c>
      <c r="G5" t="s">
        <v>23</v>
      </c>
      <c r="H5">
        <v>100</v>
      </c>
      <c r="I5" t="s">
        <v>236</v>
      </c>
      <c r="J5" t="s">
        <v>26</v>
      </c>
      <c r="K5">
        <v>3</v>
      </c>
      <c r="L5">
        <v>1</v>
      </c>
      <c r="M5" t="s">
        <v>25</v>
      </c>
      <c r="N5" t="s">
        <v>26</v>
      </c>
      <c r="O5" t="s">
        <v>25</v>
      </c>
      <c r="P5" t="s">
        <v>30</v>
      </c>
      <c r="Q5">
        <v>15</v>
      </c>
      <c r="R5">
        <v>100</v>
      </c>
      <c r="S5" t="s">
        <v>27</v>
      </c>
      <c r="T5" t="s">
        <v>30</v>
      </c>
    </row>
    <row r="6" spans="1:20" x14ac:dyDescent="0.35">
      <c r="A6" t="s">
        <v>34</v>
      </c>
      <c r="B6">
        <v>6</v>
      </c>
      <c r="C6" t="s">
        <v>235</v>
      </c>
      <c r="D6">
        <v>143</v>
      </c>
      <c r="E6" t="s">
        <v>167</v>
      </c>
      <c r="F6" t="s">
        <v>22</v>
      </c>
      <c r="G6" t="s">
        <v>23</v>
      </c>
      <c r="H6">
        <v>300</v>
      </c>
      <c r="I6" t="s">
        <v>236</v>
      </c>
      <c r="J6" t="s">
        <v>26</v>
      </c>
      <c r="K6">
        <v>3</v>
      </c>
      <c r="L6">
        <v>1</v>
      </c>
      <c r="M6" t="s">
        <v>25</v>
      </c>
      <c r="N6" t="s">
        <v>26</v>
      </c>
      <c r="O6" t="s">
        <v>25</v>
      </c>
      <c r="P6" t="s">
        <v>30</v>
      </c>
      <c r="Q6">
        <v>30</v>
      </c>
      <c r="R6">
        <v>190</v>
      </c>
      <c r="S6" t="s">
        <v>27</v>
      </c>
      <c r="T6" t="s">
        <v>25</v>
      </c>
    </row>
    <row r="7" spans="1:20" x14ac:dyDescent="0.35">
      <c r="A7" t="s">
        <v>35</v>
      </c>
      <c r="B7">
        <v>8</v>
      </c>
      <c r="C7" t="s">
        <v>235</v>
      </c>
      <c r="D7">
        <v>143</v>
      </c>
      <c r="E7" t="s">
        <v>167</v>
      </c>
      <c r="F7" t="s">
        <v>22</v>
      </c>
      <c r="G7" t="s">
        <v>23</v>
      </c>
      <c r="H7">
        <v>136</v>
      </c>
      <c r="I7" t="s">
        <v>236</v>
      </c>
      <c r="J7" t="s">
        <v>26</v>
      </c>
      <c r="K7">
        <v>3</v>
      </c>
      <c r="L7">
        <v>1</v>
      </c>
      <c r="M7" t="s">
        <v>25</v>
      </c>
      <c r="N7" t="s">
        <v>26</v>
      </c>
      <c r="O7" t="s">
        <v>25</v>
      </c>
      <c r="P7" t="s">
        <v>30</v>
      </c>
      <c r="Q7">
        <v>20</v>
      </c>
      <c r="R7">
        <v>123</v>
      </c>
      <c r="S7" t="s">
        <v>27</v>
      </c>
      <c r="T7" t="s">
        <v>30</v>
      </c>
    </row>
    <row r="8" spans="1:20" x14ac:dyDescent="0.35">
      <c r="A8" t="s">
        <v>36</v>
      </c>
      <c r="B8">
        <v>9</v>
      </c>
      <c r="C8" t="s">
        <v>235</v>
      </c>
      <c r="D8">
        <v>143</v>
      </c>
      <c r="E8" t="s">
        <v>167</v>
      </c>
      <c r="F8" t="s">
        <v>22</v>
      </c>
      <c r="G8" t="s">
        <v>23</v>
      </c>
      <c r="H8">
        <v>180</v>
      </c>
      <c r="I8" t="s">
        <v>236</v>
      </c>
      <c r="J8" t="s">
        <v>26</v>
      </c>
      <c r="K8">
        <v>3</v>
      </c>
      <c r="L8">
        <v>1</v>
      </c>
      <c r="M8" t="s">
        <v>25</v>
      </c>
      <c r="N8" t="s">
        <v>26</v>
      </c>
      <c r="O8" t="s">
        <v>30</v>
      </c>
      <c r="P8" t="s">
        <v>25</v>
      </c>
      <c r="Q8">
        <v>2</v>
      </c>
      <c r="R8">
        <v>220</v>
      </c>
      <c r="S8" t="s">
        <v>27</v>
      </c>
      <c r="T8" t="s">
        <v>25</v>
      </c>
    </row>
    <row r="9" spans="1:20" x14ac:dyDescent="0.35">
      <c r="A9" t="s">
        <v>37</v>
      </c>
      <c r="B9">
        <v>10</v>
      </c>
      <c r="C9" t="s">
        <v>235</v>
      </c>
      <c r="D9">
        <v>143</v>
      </c>
      <c r="E9" t="s">
        <v>167</v>
      </c>
      <c r="F9" t="s">
        <v>22</v>
      </c>
      <c r="G9" t="s">
        <v>23</v>
      </c>
      <c r="H9">
        <v>170</v>
      </c>
      <c r="I9" t="s">
        <v>236</v>
      </c>
      <c r="J9" t="s">
        <v>26</v>
      </c>
      <c r="K9">
        <v>3</v>
      </c>
      <c r="L9">
        <v>1</v>
      </c>
      <c r="M9" t="s">
        <v>25</v>
      </c>
      <c r="N9" t="s">
        <v>26</v>
      </c>
      <c r="O9" t="s">
        <v>25</v>
      </c>
      <c r="P9" t="s">
        <v>25</v>
      </c>
      <c r="Q9">
        <v>30</v>
      </c>
      <c r="R9">
        <v>170</v>
      </c>
      <c r="S9" t="s">
        <v>27</v>
      </c>
      <c r="T9" t="s">
        <v>30</v>
      </c>
    </row>
    <row r="10" spans="1:20" x14ac:dyDescent="0.35">
      <c r="A10" t="s">
        <v>38</v>
      </c>
      <c r="B10">
        <v>11</v>
      </c>
      <c r="C10" t="s">
        <v>235</v>
      </c>
      <c r="D10">
        <v>143</v>
      </c>
      <c r="E10" t="s">
        <v>167</v>
      </c>
      <c r="F10" t="s">
        <v>22</v>
      </c>
      <c r="G10" t="s">
        <v>23</v>
      </c>
      <c r="H10">
        <v>237</v>
      </c>
      <c r="I10" t="s">
        <v>236</v>
      </c>
      <c r="J10" t="s">
        <v>26</v>
      </c>
      <c r="K10">
        <v>3</v>
      </c>
      <c r="L10">
        <v>1</v>
      </c>
      <c r="M10" t="s">
        <v>25</v>
      </c>
      <c r="N10">
        <v>18</v>
      </c>
      <c r="O10" t="s">
        <v>25</v>
      </c>
      <c r="P10" t="s">
        <v>30</v>
      </c>
      <c r="Q10">
        <v>24</v>
      </c>
      <c r="R10">
        <v>195</v>
      </c>
      <c r="S10" t="s">
        <v>27</v>
      </c>
      <c r="T10" t="s">
        <v>25</v>
      </c>
    </row>
    <row r="11" spans="1:20" x14ac:dyDescent="0.35">
      <c r="A11" t="s">
        <v>39</v>
      </c>
      <c r="B11">
        <v>12</v>
      </c>
      <c r="C11" t="s">
        <v>235</v>
      </c>
      <c r="D11">
        <v>143</v>
      </c>
      <c r="E11" t="s">
        <v>167</v>
      </c>
      <c r="F11" t="s">
        <v>22</v>
      </c>
      <c r="G11" t="s">
        <v>23</v>
      </c>
      <c r="H11">
        <v>110</v>
      </c>
      <c r="I11" t="s">
        <v>236</v>
      </c>
      <c r="J11" t="s">
        <v>26</v>
      </c>
      <c r="K11">
        <v>3</v>
      </c>
      <c r="L11">
        <v>1</v>
      </c>
      <c r="M11" t="s">
        <v>25</v>
      </c>
      <c r="N11" t="s">
        <v>26</v>
      </c>
      <c r="O11" t="s">
        <v>25</v>
      </c>
      <c r="P11" t="s">
        <v>30</v>
      </c>
      <c r="Q11">
        <v>24</v>
      </c>
      <c r="R11">
        <v>75</v>
      </c>
      <c r="S11" t="s">
        <v>27</v>
      </c>
      <c r="T11" t="s">
        <v>30</v>
      </c>
    </row>
    <row r="12" spans="1:20" x14ac:dyDescent="0.35">
      <c r="A12" t="s">
        <v>40</v>
      </c>
      <c r="B12">
        <v>13</v>
      </c>
      <c r="C12" t="s">
        <v>235</v>
      </c>
      <c r="D12">
        <v>143</v>
      </c>
      <c r="E12" t="s">
        <v>167</v>
      </c>
      <c r="F12" t="s">
        <v>22</v>
      </c>
      <c r="G12" t="s">
        <v>23</v>
      </c>
      <c r="H12">
        <v>40</v>
      </c>
      <c r="I12" t="s">
        <v>236</v>
      </c>
      <c r="J12" t="s">
        <v>26</v>
      </c>
      <c r="K12">
        <v>3</v>
      </c>
      <c r="L12">
        <v>1</v>
      </c>
      <c r="M12" t="s">
        <v>30</v>
      </c>
      <c r="N12">
        <v>18</v>
      </c>
      <c r="O12" t="s">
        <v>30</v>
      </c>
      <c r="P12" t="s">
        <v>30</v>
      </c>
      <c r="Q12">
        <v>30</v>
      </c>
      <c r="R12">
        <v>65</v>
      </c>
      <c r="S12" t="s">
        <v>27</v>
      </c>
      <c r="T12" t="s">
        <v>30</v>
      </c>
    </row>
    <row r="13" spans="1:20" x14ac:dyDescent="0.35">
      <c r="A13" t="s">
        <v>41</v>
      </c>
      <c r="B13">
        <v>15</v>
      </c>
      <c r="C13" t="s">
        <v>235</v>
      </c>
      <c r="D13">
        <v>143</v>
      </c>
      <c r="E13" t="s">
        <v>167</v>
      </c>
      <c r="F13" t="s">
        <v>22</v>
      </c>
      <c r="G13" t="s">
        <v>23</v>
      </c>
      <c r="H13">
        <v>236</v>
      </c>
      <c r="I13" t="s">
        <v>236</v>
      </c>
      <c r="J13" t="s">
        <v>26</v>
      </c>
      <c r="K13">
        <v>3</v>
      </c>
      <c r="L13">
        <v>1</v>
      </c>
      <c r="M13" t="s">
        <v>25</v>
      </c>
      <c r="N13">
        <v>18</v>
      </c>
      <c r="O13" t="s">
        <v>25</v>
      </c>
      <c r="P13" t="s">
        <v>30</v>
      </c>
      <c r="Q13">
        <v>30</v>
      </c>
      <c r="R13">
        <v>196</v>
      </c>
      <c r="S13" t="s">
        <v>27</v>
      </c>
      <c r="T13" t="s">
        <v>25</v>
      </c>
    </row>
    <row r="14" spans="1:20" x14ac:dyDescent="0.35">
      <c r="A14" t="s">
        <v>42</v>
      </c>
      <c r="B14">
        <v>16</v>
      </c>
      <c r="C14" t="s">
        <v>235</v>
      </c>
      <c r="D14">
        <v>143</v>
      </c>
      <c r="E14" t="s">
        <v>167</v>
      </c>
      <c r="F14" t="s">
        <v>22</v>
      </c>
      <c r="G14" t="s">
        <v>23</v>
      </c>
      <c r="H14">
        <v>118.25</v>
      </c>
      <c r="I14" t="s">
        <v>236</v>
      </c>
      <c r="J14" t="s">
        <v>26</v>
      </c>
      <c r="K14">
        <v>3</v>
      </c>
      <c r="L14">
        <v>1</v>
      </c>
      <c r="M14" t="s">
        <v>25</v>
      </c>
      <c r="N14" t="s">
        <v>26</v>
      </c>
      <c r="O14" t="s">
        <v>25</v>
      </c>
      <c r="P14" t="s">
        <v>30</v>
      </c>
      <c r="Q14">
        <v>15</v>
      </c>
      <c r="R14">
        <v>90</v>
      </c>
      <c r="S14" t="s">
        <v>27</v>
      </c>
      <c r="T14" t="s">
        <v>30</v>
      </c>
    </row>
    <row r="15" spans="1:20" x14ac:dyDescent="0.35">
      <c r="A15" t="s">
        <v>43</v>
      </c>
      <c r="B15">
        <v>17</v>
      </c>
      <c r="C15" t="s">
        <v>235</v>
      </c>
      <c r="D15">
        <v>143</v>
      </c>
      <c r="E15" t="s">
        <v>167</v>
      </c>
      <c r="F15" t="s">
        <v>22</v>
      </c>
      <c r="G15" t="s">
        <v>23</v>
      </c>
      <c r="H15">
        <v>50</v>
      </c>
      <c r="I15" t="s">
        <v>236</v>
      </c>
      <c r="J15" t="s">
        <v>26</v>
      </c>
      <c r="K15">
        <v>3</v>
      </c>
      <c r="L15">
        <v>1</v>
      </c>
      <c r="M15" t="s">
        <v>25</v>
      </c>
      <c r="N15" t="s">
        <v>26</v>
      </c>
      <c r="O15" t="s">
        <v>25</v>
      </c>
      <c r="P15" t="s">
        <v>30</v>
      </c>
      <c r="Q15">
        <v>20</v>
      </c>
      <c r="R15">
        <v>80</v>
      </c>
      <c r="S15" t="s">
        <v>27</v>
      </c>
      <c r="T15" t="s">
        <v>25</v>
      </c>
    </row>
    <row r="16" spans="1:20" x14ac:dyDescent="0.35">
      <c r="A16" t="s">
        <v>44</v>
      </c>
      <c r="B16">
        <v>18</v>
      </c>
      <c r="C16" t="s">
        <v>235</v>
      </c>
      <c r="D16">
        <v>143</v>
      </c>
      <c r="E16" t="s">
        <v>167</v>
      </c>
      <c r="F16" t="s">
        <v>22</v>
      </c>
      <c r="G16" t="s">
        <v>23</v>
      </c>
      <c r="H16">
        <v>250</v>
      </c>
      <c r="I16" t="s">
        <v>236</v>
      </c>
      <c r="J16" t="s">
        <v>26</v>
      </c>
      <c r="K16">
        <v>3</v>
      </c>
      <c r="L16">
        <v>1</v>
      </c>
      <c r="M16" t="s">
        <v>25</v>
      </c>
      <c r="N16" t="s">
        <v>26</v>
      </c>
      <c r="O16" t="s">
        <v>25</v>
      </c>
      <c r="P16" t="s">
        <v>30</v>
      </c>
      <c r="Q16">
        <v>0</v>
      </c>
      <c r="R16">
        <v>50</v>
      </c>
      <c r="S16" t="s">
        <v>27</v>
      </c>
      <c r="T16" t="s">
        <v>30</v>
      </c>
    </row>
    <row r="17" spans="1:20" x14ac:dyDescent="0.35">
      <c r="A17" t="s">
        <v>45</v>
      </c>
      <c r="B17">
        <v>19</v>
      </c>
      <c r="C17" t="s">
        <v>235</v>
      </c>
      <c r="D17">
        <v>143</v>
      </c>
      <c r="E17" t="s">
        <v>167</v>
      </c>
      <c r="F17" t="s">
        <v>22</v>
      </c>
      <c r="G17" t="s">
        <v>23</v>
      </c>
      <c r="H17">
        <v>343</v>
      </c>
      <c r="I17" t="s">
        <v>236</v>
      </c>
      <c r="J17" t="s">
        <v>26</v>
      </c>
      <c r="K17">
        <v>3</v>
      </c>
      <c r="L17">
        <v>1</v>
      </c>
      <c r="M17" t="s">
        <v>25</v>
      </c>
      <c r="N17" t="s">
        <v>26</v>
      </c>
      <c r="O17" t="s">
        <v>25</v>
      </c>
      <c r="P17" t="s">
        <v>30</v>
      </c>
      <c r="Q17">
        <v>36</v>
      </c>
      <c r="R17">
        <v>66</v>
      </c>
      <c r="S17" t="s">
        <v>27</v>
      </c>
      <c r="T17" t="s">
        <v>30</v>
      </c>
    </row>
    <row r="18" spans="1:20" x14ac:dyDescent="0.35">
      <c r="A18" t="s">
        <v>46</v>
      </c>
      <c r="B18">
        <v>20</v>
      </c>
      <c r="C18" t="s">
        <v>235</v>
      </c>
      <c r="D18">
        <v>143</v>
      </c>
      <c r="E18" t="s">
        <v>167</v>
      </c>
      <c r="F18" t="s">
        <v>22</v>
      </c>
      <c r="G18" t="s">
        <v>23</v>
      </c>
      <c r="H18">
        <v>100</v>
      </c>
      <c r="I18" t="s">
        <v>236</v>
      </c>
      <c r="J18" t="s">
        <v>26</v>
      </c>
      <c r="K18">
        <v>3</v>
      </c>
      <c r="L18">
        <v>1</v>
      </c>
      <c r="M18" t="s">
        <v>25</v>
      </c>
      <c r="N18" t="s">
        <v>26</v>
      </c>
      <c r="O18" t="s">
        <v>25</v>
      </c>
      <c r="P18" t="s">
        <v>30</v>
      </c>
      <c r="Q18">
        <v>30</v>
      </c>
      <c r="R18">
        <v>85</v>
      </c>
      <c r="S18" t="s">
        <v>27</v>
      </c>
      <c r="T18" t="s">
        <v>30</v>
      </c>
    </row>
    <row r="19" spans="1:20" x14ac:dyDescent="0.35">
      <c r="A19" t="s">
        <v>47</v>
      </c>
      <c r="B19">
        <v>21</v>
      </c>
      <c r="C19" t="s">
        <v>235</v>
      </c>
      <c r="D19">
        <v>143</v>
      </c>
      <c r="E19" t="s">
        <v>167</v>
      </c>
      <c r="F19" t="s">
        <v>22</v>
      </c>
      <c r="G19" t="s">
        <v>23</v>
      </c>
      <c r="H19">
        <v>125</v>
      </c>
      <c r="I19" t="s">
        <v>236</v>
      </c>
      <c r="J19" t="s">
        <v>26</v>
      </c>
      <c r="K19">
        <v>3</v>
      </c>
      <c r="L19">
        <v>2</v>
      </c>
      <c r="M19" t="s">
        <v>25</v>
      </c>
      <c r="N19" t="s">
        <v>26</v>
      </c>
      <c r="O19" t="s">
        <v>25</v>
      </c>
      <c r="P19" t="s">
        <v>30</v>
      </c>
      <c r="Q19">
        <v>35</v>
      </c>
      <c r="R19">
        <v>130</v>
      </c>
      <c r="S19" t="s">
        <v>27</v>
      </c>
      <c r="T19" t="s">
        <v>30</v>
      </c>
    </row>
    <row r="20" spans="1:20" x14ac:dyDescent="0.35">
      <c r="A20" t="s">
        <v>48</v>
      </c>
      <c r="B20">
        <v>22</v>
      </c>
      <c r="C20" t="s">
        <v>235</v>
      </c>
      <c r="D20">
        <v>143</v>
      </c>
      <c r="E20" t="s">
        <v>167</v>
      </c>
      <c r="F20" t="s">
        <v>22</v>
      </c>
      <c r="G20" t="s">
        <v>23</v>
      </c>
      <c r="H20">
        <v>139.25</v>
      </c>
      <c r="I20" t="s">
        <v>236</v>
      </c>
      <c r="J20" t="s">
        <v>26</v>
      </c>
      <c r="K20">
        <v>3</v>
      </c>
      <c r="L20">
        <v>1</v>
      </c>
      <c r="M20" t="s">
        <v>25</v>
      </c>
      <c r="N20" t="s">
        <v>26</v>
      </c>
      <c r="O20" t="s">
        <v>30</v>
      </c>
      <c r="P20" t="s">
        <v>30</v>
      </c>
      <c r="Q20">
        <v>30</v>
      </c>
      <c r="R20">
        <v>200</v>
      </c>
      <c r="S20" t="s">
        <v>27</v>
      </c>
      <c r="T20" t="s">
        <v>30</v>
      </c>
    </row>
    <row r="21" spans="1:20" x14ac:dyDescent="0.35">
      <c r="A21" t="s">
        <v>49</v>
      </c>
      <c r="B21">
        <v>23</v>
      </c>
      <c r="C21" t="s">
        <v>235</v>
      </c>
      <c r="D21">
        <v>143</v>
      </c>
      <c r="E21" t="s">
        <v>167</v>
      </c>
      <c r="F21" t="s">
        <v>22</v>
      </c>
      <c r="G21" t="s">
        <v>23</v>
      </c>
      <c r="H21">
        <v>75</v>
      </c>
      <c r="I21" t="s">
        <v>236</v>
      </c>
      <c r="J21" t="s">
        <v>26</v>
      </c>
      <c r="K21">
        <v>3</v>
      </c>
      <c r="L21">
        <v>1</v>
      </c>
      <c r="M21" t="s">
        <v>25</v>
      </c>
      <c r="N21" t="s">
        <v>26</v>
      </c>
      <c r="O21" t="s">
        <v>25</v>
      </c>
      <c r="P21" t="s">
        <v>30</v>
      </c>
      <c r="Q21">
        <v>0</v>
      </c>
      <c r="R21">
        <v>75</v>
      </c>
      <c r="S21" t="s">
        <v>27</v>
      </c>
      <c r="T21" t="s">
        <v>30</v>
      </c>
    </row>
    <row r="22" spans="1:20" x14ac:dyDescent="0.35">
      <c r="A22" t="s">
        <v>50</v>
      </c>
      <c r="B22">
        <v>24</v>
      </c>
      <c r="C22" t="s">
        <v>235</v>
      </c>
      <c r="D22">
        <v>143</v>
      </c>
      <c r="E22" t="s">
        <v>167</v>
      </c>
      <c r="F22" t="s">
        <v>22</v>
      </c>
      <c r="G22" t="s">
        <v>23</v>
      </c>
      <c r="H22">
        <v>100</v>
      </c>
      <c r="I22" t="s">
        <v>236</v>
      </c>
      <c r="J22" t="s">
        <v>26</v>
      </c>
      <c r="K22">
        <v>3</v>
      </c>
      <c r="L22">
        <v>1</v>
      </c>
      <c r="M22" t="s">
        <v>25</v>
      </c>
      <c r="N22" t="s">
        <v>26</v>
      </c>
      <c r="O22" t="s">
        <v>30</v>
      </c>
      <c r="P22" t="s">
        <v>30</v>
      </c>
      <c r="Q22">
        <v>30</v>
      </c>
      <c r="R22">
        <v>136</v>
      </c>
      <c r="S22" t="s">
        <v>27</v>
      </c>
      <c r="T22" t="s">
        <v>30</v>
      </c>
    </row>
    <row r="23" spans="1:20" x14ac:dyDescent="0.35">
      <c r="A23" t="s">
        <v>51</v>
      </c>
      <c r="B23">
        <v>25</v>
      </c>
      <c r="C23" t="s">
        <v>235</v>
      </c>
      <c r="D23">
        <v>143</v>
      </c>
      <c r="E23" t="s">
        <v>167</v>
      </c>
      <c r="F23" t="s">
        <v>22</v>
      </c>
      <c r="G23" t="s">
        <v>23</v>
      </c>
      <c r="H23">
        <v>230</v>
      </c>
      <c r="I23" t="s">
        <v>236</v>
      </c>
      <c r="J23" t="s">
        <v>26</v>
      </c>
      <c r="K23">
        <v>3</v>
      </c>
      <c r="L23">
        <v>1</v>
      </c>
      <c r="M23" t="s">
        <v>25</v>
      </c>
      <c r="N23" t="s">
        <v>26</v>
      </c>
      <c r="O23" t="s">
        <v>30</v>
      </c>
      <c r="P23" t="s">
        <v>30</v>
      </c>
      <c r="Q23">
        <v>15</v>
      </c>
      <c r="R23">
        <v>120</v>
      </c>
      <c r="S23" t="s">
        <v>31</v>
      </c>
      <c r="T23" t="s">
        <v>25</v>
      </c>
    </row>
    <row r="24" spans="1:20" x14ac:dyDescent="0.35">
      <c r="A24" t="s">
        <v>52</v>
      </c>
      <c r="B24">
        <v>26</v>
      </c>
      <c r="C24" t="s">
        <v>235</v>
      </c>
      <c r="D24">
        <v>143</v>
      </c>
      <c r="E24" t="s">
        <v>167</v>
      </c>
      <c r="F24" t="s">
        <v>22</v>
      </c>
      <c r="G24" t="s">
        <v>23</v>
      </c>
      <c r="H24">
        <v>208.8</v>
      </c>
      <c r="I24" t="s">
        <v>236</v>
      </c>
      <c r="J24" t="s">
        <v>26</v>
      </c>
      <c r="K24">
        <v>3</v>
      </c>
      <c r="L24">
        <v>1</v>
      </c>
      <c r="M24" t="s">
        <v>25</v>
      </c>
      <c r="N24" t="s">
        <v>26</v>
      </c>
      <c r="O24" t="s">
        <v>30</v>
      </c>
      <c r="P24" t="s">
        <v>30</v>
      </c>
      <c r="Q24">
        <v>25</v>
      </c>
      <c r="R24">
        <v>128.5</v>
      </c>
      <c r="S24" t="s">
        <v>27</v>
      </c>
      <c r="T24" t="s">
        <v>25</v>
      </c>
    </row>
    <row r="25" spans="1:20" x14ac:dyDescent="0.35">
      <c r="A25" t="s">
        <v>53</v>
      </c>
      <c r="B25">
        <v>27</v>
      </c>
      <c r="C25" t="s">
        <v>235</v>
      </c>
      <c r="D25">
        <v>143</v>
      </c>
      <c r="E25" t="s">
        <v>167</v>
      </c>
      <c r="F25" t="s">
        <v>22</v>
      </c>
      <c r="G25" t="s">
        <v>23</v>
      </c>
      <c r="H25">
        <v>138.25</v>
      </c>
      <c r="I25" t="s">
        <v>236</v>
      </c>
      <c r="J25" t="s">
        <v>26</v>
      </c>
      <c r="K25">
        <v>3</v>
      </c>
      <c r="L25">
        <v>1</v>
      </c>
      <c r="M25" t="s">
        <v>25</v>
      </c>
      <c r="N25" t="s">
        <v>26</v>
      </c>
      <c r="O25" t="s">
        <v>25</v>
      </c>
      <c r="P25" t="s">
        <v>30</v>
      </c>
      <c r="Q25">
        <v>24</v>
      </c>
      <c r="R25">
        <v>85</v>
      </c>
      <c r="S25" t="s">
        <v>27</v>
      </c>
      <c r="T25" t="s">
        <v>25</v>
      </c>
    </row>
    <row r="26" spans="1:20" x14ac:dyDescent="0.35">
      <c r="A26" t="s">
        <v>54</v>
      </c>
      <c r="B26">
        <v>28</v>
      </c>
      <c r="C26" t="s">
        <v>235</v>
      </c>
      <c r="D26">
        <v>143</v>
      </c>
      <c r="E26" t="s">
        <v>167</v>
      </c>
      <c r="F26" t="s">
        <v>22</v>
      </c>
      <c r="G26" t="s">
        <v>23</v>
      </c>
      <c r="H26">
        <v>175</v>
      </c>
      <c r="I26" t="s">
        <v>236</v>
      </c>
      <c r="J26" t="s">
        <v>26</v>
      </c>
      <c r="K26">
        <v>3</v>
      </c>
      <c r="L26">
        <v>1</v>
      </c>
      <c r="M26" t="s">
        <v>25</v>
      </c>
      <c r="N26" t="s">
        <v>26</v>
      </c>
      <c r="O26" t="s">
        <v>30</v>
      </c>
      <c r="P26" t="s">
        <v>30</v>
      </c>
      <c r="Q26">
        <v>20</v>
      </c>
      <c r="R26">
        <v>100</v>
      </c>
      <c r="S26" t="s">
        <v>27</v>
      </c>
      <c r="T26" t="s">
        <v>30</v>
      </c>
    </row>
    <row r="27" spans="1:20" x14ac:dyDescent="0.35">
      <c r="A27" t="s">
        <v>55</v>
      </c>
      <c r="B27">
        <v>29</v>
      </c>
      <c r="C27" t="s">
        <v>235</v>
      </c>
      <c r="D27">
        <v>143</v>
      </c>
      <c r="E27" t="s">
        <v>167</v>
      </c>
      <c r="F27" t="s">
        <v>22</v>
      </c>
      <c r="G27" t="s">
        <v>23</v>
      </c>
      <c r="H27" s="6">
        <v>0</v>
      </c>
      <c r="I27" t="s">
        <v>236</v>
      </c>
      <c r="J27" t="s">
        <v>26</v>
      </c>
      <c r="K27">
        <v>3</v>
      </c>
      <c r="L27">
        <v>1</v>
      </c>
      <c r="M27" t="s">
        <v>30</v>
      </c>
      <c r="N27" t="s">
        <v>26</v>
      </c>
      <c r="O27" t="s">
        <v>30</v>
      </c>
      <c r="P27" t="s">
        <v>30</v>
      </c>
      <c r="Q27">
        <v>0</v>
      </c>
      <c r="R27">
        <v>85</v>
      </c>
      <c r="S27" t="s">
        <v>27</v>
      </c>
      <c r="T27" t="s">
        <v>30</v>
      </c>
    </row>
    <row r="28" spans="1:20" x14ac:dyDescent="0.35">
      <c r="A28" t="s">
        <v>56</v>
      </c>
      <c r="B28">
        <v>30</v>
      </c>
      <c r="C28" t="s">
        <v>235</v>
      </c>
      <c r="D28">
        <v>143</v>
      </c>
      <c r="E28" t="s">
        <v>167</v>
      </c>
      <c r="F28" t="s">
        <v>22</v>
      </c>
      <c r="G28" t="s">
        <v>23</v>
      </c>
      <c r="H28">
        <v>100</v>
      </c>
      <c r="I28" t="s">
        <v>236</v>
      </c>
      <c r="J28" t="s">
        <v>26</v>
      </c>
      <c r="K28">
        <v>3</v>
      </c>
      <c r="L28">
        <v>1</v>
      </c>
      <c r="M28" t="s">
        <v>25</v>
      </c>
      <c r="N28" t="s">
        <v>26</v>
      </c>
      <c r="O28" t="s">
        <v>25</v>
      </c>
      <c r="P28" t="s">
        <v>30</v>
      </c>
      <c r="Q28">
        <v>24</v>
      </c>
      <c r="R28">
        <v>100</v>
      </c>
      <c r="S28" t="s">
        <v>27</v>
      </c>
      <c r="T28" t="s">
        <v>30</v>
      </c>
    </row>
    <row r="29" spans="1:20" x14ac:dyDescent="0.35">
      <c r="A29" t="s">
        <v>57</v>
      </c>
      <c r="B29">
        <v>31</v>
      </c>
      <c r="C29" t="s">
        <v>235</v>
      </c>
      <c r="D29">
        <v>143</v>
      </c>
      <c r="E29" t="s">
        <v>167</v>
      </c>
      <c r="F29" t="s">
        <v>22</v>
      </c>
      <c r="G29" t="s">
        <v>23</v>
      </c>
      <c r="H29">
        <v>123</v>
      </c>
      <c r="I29" t="s">
        <v>236</v>
      </c>
      <c r="J29" t="s">
        <v>26</v>
      </c>
      <c r="K29">
        <v>3</v>
      </c>
      <c r="L29">
        <v>1</v>
      </c>
      <c r="M29" t="s">
        <v>30</v>
      </c>
      <c r="N29" t="s">
        <v>26</v>
      </c>
      <c r="O29" t="s">
        <v>25</v>
      </c>
      <c r="P29" t="s">
        <v>30</v>
      </c>
      <c r="Q29">
        <v>20</v>
      </c>
      <c r="R29">
        <v>123</v>
      </c>
      <c r="S29" t="s">
        <v>27</v>
      </c>
      <c r="T29" t="s">
        <v>30</v>
      </c>
    </row>
    <row r="30" spans="1:20" x14ac:dyDescent="0.35">
      <c r="A30" t="s">
        <v>58</v>
      </c>
      <c r="B30">
        <v>32</v>
      </c>
      <c r="C30" t="s">
        <v>235</v>
      </c>
      <c r="D30">
        <v>143</v>
      </c>
      <c r="E30" t="s">
        <v>167</v>
      </c>
      <c r="F30" t="s">
        <v>22</v>
      </c>
      <c r="G30" t="s">
        <v>23</v>
      </c>
      <c r="H30">
        <v>100</v>
      </c>
      <c r="I30" t="s">
        <v>236</v>
      </c>
      <c r="J30" t="s">
        <v>26</v>
      </c>
      <c r="K30">
        <v>3</v>
      </c>
      <c r="L30">
        <v>1</v>
      </c>
      <c r="M30" t="s">
        <v>25</v>
      </c>
      <c r="N30" t="s">
        <v>26</v>
      </c>
      <c r="O30" t="s">
        <v>30</v>
      </c>
      <c r="P30" t="s">
        <v>30</v>
      </c>
      <c r="Q30">
        <v>30</v>
      </c>
      <c r="R30">
        <v>100</v>
      </c>
      <c r="S30" t="s">
        <v>27</v>
      </c>
      <c r="T30" t="s">
        <v>25</v>
      </c>
    </row>
    <row r="31" spans="1:20" x14ac:dyDescent="0.35">
      <c r="A31" t="s">
        <v>59</v>
      </c>
      <c r="B31">
        <v>33</v>
      </c>
      <c r="C31" t="s">
        <v>235</v>
      </c>
      <c r="D31">
        <v>143</v>
      </c>
      <c r="E31" t="s">
        <v>167</v>
      </c>
      <c r="F31" t="s">
        <v>22</v>
      </c>
      <c r="G31" t="s">
        <v>23</v>
      </c>
      <c r="H31">
        <v>148</v>
      </c>
      <c r="I31" t="s">
        <v>236</v>
      </c>
      <c r="J31" t="s">
        <v>26</v>
      </c>
      <c r="K31">
        <v>3</v>
      </c>
      <c r="L31">
        <v>1</v>
      </c>
      <c r="M31" t="s">
        <v>25</v>
      </c>
      <c r="N31" t="s">
        <v>26</v>
      </c>
      <c r="O31" t="s">
        <v>25</v>
      </c>
      <c r="P31" t="s">
        <v>30</v>
      </c>
      <c r="Q31">
        <v>30</v>
      </c>
      <c r="R31">
        <v>108</v>
      </c>
      <c r="S31" t="s">
        <v>27</v>
      </c>
      <c r="T31" t="s">
        <v>30</v>
      </c>
    </row>
    <row r="32" spans="1:20" x14ac:dyDescent="0.35">
      <c r="A32" t="s">
        <v>60</v>
      </c>
      <c r="B32">
        <v>34</v>
      </c>
      <c r="C32" t="s">
        <v>235</v>
      </c>
      <c r="D32">
        <v>143</v>
      </c>
      <c r="E32" t="s">
        <v>167</v>
      </c>
      <c r="F32" t="s">
        <v>22</v>
      </c>
      <c r="G32" t="s">
        <v>23</v>
      </c>
      <c r="H32">
        <v>195</v>
      </c>
      <c r="I32" t="s">
        <v>236</v>
      </c>
      <c r="J32" t="s">
        <v>26</v>
      </c>
      <c r="K32">
        <v>3</v>
      </c>
      <c r="L32">
        <v>1</v>
      </c>
      <c r="M32" t="s">
        <v>25</v>
      </c>
      <c r="N32">
        <v>18</v>
      </c>
      <c r="O32" t="s">
        <v>30</v>
      </c>
      <c r="P32" t="s">
        <v>30</v>
      </c>
      <c r="Q32">
        <v>30</v>
      </c>
      <c r="R32">
        <v>120</v>
      </c>
      <c r="S32" t="s">
        <v>27</v>
      </c>
      <c r="T32" t="s">
        <v>30</v>
      </c>
    </row>
    <row r="33" spans="1:20" x14ac:dyDescent="0.35">
      <c r="A33" t="s">
        <v>61</v>
      </c>
      <c r="B33">
        <v>35</v>
      </c>
      <c r="C33" t="s">
        <v>235</v>
      </c>
      <c r="D33">
        <v>143</v>
      </c>
      <c r="E33" t="s">
        <v>167</v>
      </c>
      <c r="F33" t="s">
        <v>22</v>
      </c>
      <c r="G33" t="s">
        <v>23</v>
      </c>
      <c r="H33">
        <v>150</v>
      </c>
      <c r="I33" t="s">
        <v>236</v>
      </c>
      <c r="J33" t="s">
        <v>26</v>
      </c>
      <c r="K33">
        <v>3</v>
      </c>
      <c r="L33">
        <v>1</v>
      </c>
      <c r="M33" t="s">
        <v>25</v>
      </c>
      <c r="N33" t="s">
        <v>26</v>
      </c>
      <c r="O33" t="s">
        <v>25</v>
      </c>
      <c r="P33" t="s">
        <v>30</v>
      </c>
      <c r="Q33">
        <v>30</v>
      </c>
      <c r="R33">
        <v>110</v>
      </c>
      <c r="S33" t="s">
        <v>27</v>
      </c>
      <c r="T33" t="s">
        <v>30</v>
      </c>
    </row>
    <row r="34" spans="1:20" x14ac:dyDescent="0.35">
      <c r="A34" t="s">
        <v>62</v>
      </c>
      <c r="B34">
        <v>36</v>
      </c>
      <c r="C34" t="s">
        <v>235</v>
      </c>
      <c r="D34">
        <v>143</v>
      </c>
      <c r="E34" t="s">
        <v>167</v>
      </c>
      <c r="F34" t="s">
        <v>22</v>
      </c>
      <c r="G34" t="s">
        <v>23</v>
      </c>
      <c r="H34">
        <v>143</v>
      </c>
      <c r="I34" t="s">
        <v>236</v>
      </c>
      <c r="J34" t="s">
        <v>26</v>
      </c>
      <c r="K34">
        <v>3</v>
      </c>
      <c r="L34">
        <v>1</v>
      </c>
      <c r="M34" t="s">
        <v>25</v>
      </c>
      <c r="N34">
        <v>18</v>
      </c>
      <c r="O34" t="s">
        <v>30</v>
      </c>
      <c r="P34" t="s">
        <v>30</v>
      </c>
      <c r="Q34">
        <v>5</v>
      </c>
      <c r="R34" s="5">
        <f>(2/3)*73</f>
        <v>48.666666666666664</v>
      </c>
      <c r="S34" t="s">
        <v>27</v>
      </c>
      <c r="T34" t="s">
        <v>25</v>
      </c>
    </row>
    <row r="35" spans="1:20" x14ac:dyDescent="0.35">
      <c r="A35" t="s">
        <v>63</v>
      </c>
      <c r="B35">
        <v>37</v>
      </c>
      <c r="C35" t="s">
        <v>235</v>
      </c>
      <c r="D35">
        <v>143</v>
      </c>
      <c r="E35" t="s">
        <v>167</v>
      </c>
      <c r="F35" t="s">
        <v>22</v>
      </c>
      <c r="G35" t="s">
        <v>23</v>
      </c>
      <c r="H35">
        <v>75</v>
      </c>
      <c r="I35" t="s">
        <v>236</v>
      </c>
      <c r="J35" t="s">
        <v>26</v>
      </c>
      <c r="K35">
        <v>3</v>
      </c>
      <c r="L35">
        <v>1</v>
      </c>
      <c r="M35" t="s">
        <v>25</v>
      </c>
      <c r="N35" t="s">
        <v>26</v>
      </c>
      <c r="O35" t="s">
        <v>25</v>
      </c>
      <c r="P35" t="s">
        <v>30</v>
      </c>
      <c r="Q35">
        <v>30</v>
      </c>
      <c r="R35">
        <v>100</v>
      </c>
      <c r="S35" t="s">
        <v>27</v>
      </c>
      <c r="T35" t="s">
        <v>30</v>
      </c>
    </row>
    <row r="36" spans="1:20" x14ac:dyDescent="0.35">
      <c r="A36" t="s">
        <v>64</v>
      </c>
      <c r="B36">
        <v>38</v>
      </c>
      <c r="C36" t="s">
        <v>235</v>
      </c>
      <c r="D36">
        <v>143</v>
      </c>
      <c r="E36" t="s">
        <v>167</v>
      </c>
      <c r="F36" t="s">
        <v>22</v>
      </c>
      <c r="G36" t="s">
        <v>23</v>
      </c>
      <c r="H36">
        <v>125</v>
      </c>
      <c r="I36" t="s">
        <v>236</v>
      </c>
      <c r="J36" t="s">
        <v>26</v>
      </c>
      <c r="K36">
        <v>3</v>
      </c>
      <c r="L36">
        <v>1</v>
      </c>
      <c r="M36" t="s">
        <v>25</v>
      </c>
      <c r="N36" t="s">
        <v>26</v>
      </c>
      <c r="O36" t="s">
        <v>25</v>
      </c>
      <c r="P36" t="s">
        <v>30</v>
      </c>
      <c r="Q36">
        <v>12</v>
      </c>
      <c r="R36">
        <v>140</v>
      </c>
      <c r="S36" t="s">
        <v>27</v>
      </c>
      <c r="T36" t="s">
        <v>30</v>
      </c>
    </row>
    <row r="37" spans="1:20" x14ac:dyDescent="0.35">
      <c r="A37" t="s">
        <v>65</v>
      </c>
      <c r="B37">
        <v>39</v>
      </c>
      <c r="C37" t="s">
        <v>235</v>
      </c>
      <c r="D37">
        <v>143</v>
      </c>
      <c r="E37" t="s">
        <v>167</v>
      </c>
      <c r="F37" t="s">
        <v>22</v>
      </c>
      <c r="G37" t="s">
        <v>23</v>
      </c>
      <c r="H37">
        <v>78.5</v>
      </c>
      <c r="I37" t="s">
        <v>236</v>
      </c>
      <c r="J37" t="s">
        <v>26</v>
      </c>
      <c r="K37">
        <v>3</v>
      </c>
      <c r="L37">
        <v>1</v>
      </c>
      <c r="M37" t="s">
        <v>25</v>
      </c>
      <c r="N37" t="s">
        <v>26</v>
      </c>
      <c r="O37" t="s">
        <v>25</v>
      </c>
      <c r="P37" t="s">
        <v>30</v>
      </c>
      <c r="Q37">
        <v>24</v>
      </c>
      <c r="R37">
        <v>68.5</v>
      </c>
      <c r="S37" t="s">
        <v>27</v>
      </c>
      <c r="T37" t="s">
        <v>30</v>
      </c>
    </row>
    <row r="38" spans="1:20" x14ac:dyDescent="0.35">
      <c r="A38" t="s">
        <v>66</v>
      </c>
      <c r="B38">
        <v>40</v>
      </c>
      <c r="C38" t="s">
        <v>235</v>
      </c>
      <c r="D38">
        <v>143</v>
      </c>
      <c r="E38" t="s">
        <v>167</v>
      </c>
      <c r="F38" t="s">
        <v>22</v>
      </c>
      <c r="G38" t="s">
        <v>23</v>
      </c>
      <c r="H38">
        <v>85</v>
      </c>
      <c r="I38" t="s">
        <v>236</v>
      </c>
      <c r="J38" t="s">
        <v>26</v>
      </c>
      <c r="K38">
        <v>3</v>
      </c>
      <c r="L38">
        <v>1</v>
      </c>
      <c r="M38" t="s">
        <v>30</v>
      </c>
      <c r="N38">
        <v>18</v>
      </c>
      <c r="O38" t="s">
        <v>30</v>
      </c>
      <c r="P38" t="s">
        <v>30</v>
      </c>
      <c r="Q38">
        <v>24</v>
      </c>
      <c r="R38">
        <v>75</v>
      </c>
      <c r="S38" t="s">
        <v>27</v>
      </c>
      <c r="T38" t="s">
        <v>30</v>
      </c>
    </row>
    <row r="39" spans="1:20" x14ac:dyDescent="0.35">
      <c r="A39" t="s">
        <v>67</v>
      </c>
      <c r="B39">
        <v>41</v>
      </c>
      <c r="C39" t="s">
        <v>235</v>
      </c>
      <c r="D39">
        <v>143</v>
      </c>
      <c r="E39" t="s">
        <v>167</v>
      </c>
      <c r="F39" t="s">
        <v>22</v>
      </c>
      <c r="G39" t="s">
        <v>23</v>
      </c>
      <c r="H39">
        <v>160</v>
      </c>
      <c r="I39" t="s">
        <v>236</v>
      </c>
      <c r="J39" t="s">
        <v>26</v>
      </c>
      <c r="K39">
        <v>3</v>
      </c>
      <c r="L39">
        <v>1</v>
      </c>
      <c r="M39" t="s">
        <v>25</v>
      </c>
      <c r="N39" t="s">
        <v>26</v>
      </c>
      <c r="O39" t="s">
        <v>25</v>
      </c>
      <c r="P39" t="s">
        <v>30</v>
      </c>
      <c r="Q39">
        <v>0</v>
      </c>
      <c r="R39">
        <v>158</v>
      </c>
      <c r="S39" t="s">
        <v>27</v>
      </c>
      <c r="T39" t="s">
        <v>25</v>
      </c>
    </row>
    <row r="40" spans="1:20" x14ac:dyDescent="0.35">
      <c r="A40" t="s">
        <v>68</v>
      </c>
      <c r="B40">
        <v>42</v>
      </c>
      <c r="C40" t="s">
        <v>235</v>
      </c>
      <c r="D40">
        <v>143</v>
      </c>
      <c r="E40" t="s">
        <v>167</v>
      </c>
      <c r="F40" t="s">
        <v>22</v>
      </c>
      <c r="G40" t="s">
        <v>23</v>
      </c>
      <c r="H40">
        <v>95</v>
      </c>
      <c r="I40" t="s">
        <v>236</v>
      </c>
      <c r="J40" t="s">
        <v>26</v>
      </c>
      <c r="K40">
        <v>3</v>
      </c>
      <c r="L40">
        <v>1</v>
      </c>
      <c r="M40" t="s">
        <v>25</v>
      </c>
      <c r="N40">
        <v>18</v>
      </c>
      <c r="O40" t="s">
        <v>25</v>
      </c>
      <c r="P40" t="s">
        <v>30</v>
      </c>
      <c r="Q40">
        <v>30</v>
      </c>
      <c r="R40">
        <v>122</v>
      </c>
      <c r="S40" t="s">
        <v>27</v>
      </c>
      <c r="T40" t="s">
        <v>30</v>
      </c>
    </row>
    <row r="41" spans="1:20" x14ac:dyDescent="0.35">
      <c r="A41" t="s">
        <v>69</v>
      </c>
      <c r="B41">
        <v>44</v>
      </c>
      <c r="C41" t="s">
        <v>235</v>
      </c>
      <c r="D41">
        <v>143</v>
      </c>
      <c r="E41" t="s">
        <v>167</v>
      </c>
      <c r="F41" t="s">
        <v>22</v>
      </c>
      <c r="G41" t="s">
        <v>23</v>
      </c>
      <c r="H41">
        <v>135</v>
      </c>
      <c r="I41" t="s">
        <v>236</v>
      </c>
      <c r="J41" t="s">
        <v>26</v>
      </c>
      <c r="K41">
        <v>3</v>
      </c>
      <c r="L41">
        <v>1</v>
      </c>
      <c r="M41" t="s">
        <v>25</v>
      </c>
      <c r="N41" t="s">
        <v>26</v>
      </c>
      <c r="O41" t="s">
        <v>30</v>
      </c>
      <c r="P41" t="s">
        <v>30</v>
      </c>
      <c r="Q41">
        <v>10</v>
      </c>
      <c r="R41">
        <v>135</v>
      </c>
      <c r="S41" t="s">
        <v>27</v>
      </c>
      <c r="T41" t="s">
        <v>25</v>
      </c>
    </row>
    <row r="42" spans="1:20" x14ac:dyDescent="0.35">
      <c r="A42" t="s">
        <v>70</v>
      </c>
      <c r="B42">
        <v>45</v>
      </c>
      <c r="C42" t="s">
        <v>235</v>
      </c>
      <c r="D42">
        <v>143</v>
      </c>
      <c r="E42" t="s">
        <v>167</v>
      </c>
      <c r="F42" t="s">
        <v>22</v>
      </c>
      <c r="G42" t="s">
        <v>23</v>
      </c>
      <c r="H42">
        <v>90</v>
      </c>
      <c r="I42" t="s">
        <v>236</v>
      </c>
      <c r="J42" t="s">
        <v>26</v>
      </c>
      <c r="K42">
        <v>3</v>
      </c>
      <c r="L42">
        <v>1</v>
      </c>
      <c r="M42" t="s">
        <v>25</v>
      </c>
      <c r="N42">
        <v>18</v>
      </c>
      <c r="O42" t="s">
        <v>25</v>
      </c>
      <c r="P42" t="s">
        <v>30</v>
      </c>
      <c r="Q42">
        <v>30</v>
      </c>
      <c r="R42">
        <v>75</v>
      </c>
      <c r="S42" t="s">
        <v>27</v>
      </c>
      <c r="T42" t="s">
        <v>30</v>
      </c>
    </row>
    <row r="43" spans="1:20" x14ac:dyDescent="0.35">
      <c r="A43" t="s">
        <v>71</v>
      </c>
      <c r="B43">
        <v>46</v>
      </c>
      <c r="C43" t="s">
        <v>235</v>
      </c>
      <c r="D43">
        <v>143</v>
      </c>
      <c r="E43" t="s">
        <v>167</v>
      </c>
      <c r="F43" t="s">
        <v>22</v>
      </c>
      <c r="G43" t="s">
        <v>23</v>
      </c>
      <c r="H43">
        <v>100</v>
      </c>
      <c r="I43" t="s">
        <v>236</v>
      </c>
      <c r="J43" t="s">
        <v>26</v>
      </c>
      <c r="K43">
        <v>3</v>
      </c>
      <c r="L43">
        <v>1</v>
      </c>
      <c r="M43" t="s">
        <v>25</v>
      </c>
      <c r="N43" t="s">
        <v>26</v>
      </c>
      <c r="O43" t="s">
        <v>25</v>
      </c>
      <c r="P43" t="s">
        <v>25</v>
      </c>
      <c r="Q43">
        <v>0</v>
      </c>
      <c r="R43">
        <v>115</v>
      </c>
      <c r="S43" t="s">
        <v>27</v>
      </c>
      <c r="T43" t="s">
        <v>30</v>
      </c>
    </row>
    <row r="44" spans="1:20" x14ac:dyDescent="0.35">
      <c r="A44" t="s">
        <v>72</v>
      </c>
      <c r="B44">
        <v>47</v>
      </c>
      <c r="C44" t="s">
        <v>235</v>
      </c>
      <c r="D44">
        <v>143</v>
      </c>
      <c r="E44" t="s">
        <v>167</v>
      </c>
      <c r="F44" t="s">
        <v>22</v>
      </c>
      <c r="G44" t="s">
        <v>23</v>
      </c>
      <c r="H44">
        <v>37.15</v>
      </c>
      <c r="I44" t="s">
        <v>236</v>
      </c>
      <c r="J44" t="s">
        <v>26</v>
      </c>
      <c r="K44">
        <v>3</v>
      </c>
      <c r="L44">
        <v>1</v>
      </c>
      <c r="M44" t="s">
        <v>30</v>
      </c>
      <c r="N44" t="s">
        <v>26</v>
      </c>
      <c r="O44" t="s">
        <v>25</v>
      </c>
      <c r="P44" t="s">
        <v>30</v>
      </c>
      <c r="Q44">
        <v>5</v>
      </c>
      <c r="R44">
        <v>100</v>
      </c>
      <c r="S44" t="s">
        <v>27</v>
      </c>
      <c r="T44" t="s">
        <v>30</v>
      </c>
    </row>
    <row r="45" spans="1:20" x14ac:dyDescent="0.35">
      <c r="A45" t="s">
        <v>73</v>
      </c>
      <c r="B45">
        <v>48</v>
      </c>
      <c r="C45" t="s">
        <v>235</v>
      </c>
      <c r="D45">
        <v>143</v>
      </c>
      <c r="E45" t="s">
        <v>167</v>
      </c>
      <c r="F45" t="s">
        <v>22</v>
      </c>
      <c r="G45" t="s">
        <v>23</v>
      </c>
      <c r="H45">
        <v>75</v>
      </c>
      <c r="I45" t="s">
        <v>236</v>
      </c>
      <c r="J45" t="s">
        <v>26</v>
      </c>
      <c r="K45">
        <v>3</v>
      </c>
      <c r="L45">
        <v>2</v>
      </c>
      <c r="M45" t="s">
        <v>25</v>
      </c>
      <c r="N45" t="s">
        <v>26</v>
      </c>
      <c r="O45" t="s">
        <v>30</v>
      </c>
      <c r="P45" t="s">
        <v>30</v>
      </c>
      <c r="Q45">
        <v>20</v>
      </c>
      <c r="R45">
        <v>68</v>
      </c>
      <c r="S45" t="s">
        <v>27</v>
      </c>
      <c r="T45" t="s">
        <v>30</v>
      </c>
    </row>
    <row r="46" spans="1:20" x14ac:dyDescent="0.35">
      <c r="A46" t="s">
        <v>74</v>
      </c>
      <c r="B46">
        <v>49</v>
      </c>
      <c r="C46" t="s">
        <v>235</v>
      </c>
      <c r="D46">
        <v>143</v>
      </c>
      <c r="E46" t="s">
        <v>167</v>
      </c>
      <c r="F46" t="s">
        <v>22</v>
      </c>
      <c r="G46" t="s">
        <v>23</v>
      </c>
      <c r="H46">
        <v>90</v>
      </c>
      <c r="I46" t="s">
        <v>236</v>
      </c>
      <c r="J46" t="s">
        <v>26</v>
      </c>
      <c r="K46">
        <v>3</v>
      </c>
      <c r="L46">
        <v>1</v>
      </c>
      <c r="M46" t="s">
        <v>25</v>
      </c>
      <c r="N46" t="s">
        <v>26</v>
      </c>
      <c r="O46" t="s">
        <v>25</v>
      </c>
      <c r="P46" t="s">
        <v>25</v>
      </c>
      <c r="Q46">
        <v>30</v>
      </c>
      <c r="R46">
        <v>68</v>
      </c>
      <c r="S46" t="s">
        <v>27</v>
      </c>
      <c r="T46" t="s">
        <v>30</v>
      </c>
    </row>
    <row r="47" spans="1:20" x14ac:dyDescent="0.35">
      <c r="A47" t="s">
        <v>75</v>
      </c>
      <c r="B47">
        <v>50</v>
      </c>
      <c r="C47" t="s">
        <v>235</v>
      </c>
      <c r="D47">
        <v>143</v>
      </c>
      <c r="E47" t="s">
        <v>167</v>
      </c>
      <c r="F47" t="s">
        <v>22</v>
      </c>
      <c r="G47" t="s">
        <v>23</v>
      </c>
      <c r="H47">
        <v>75</v>
      </c>
      <c r="I47" t="s">
        <v>236</v>
      </c>
      <c r="J47" t="s">
        <v>26</v>
      </c>
      <c r="K47">
        <v>3</v>
      </c>
      <c r="L47">
        <v>1</v>
      </c>
      <c r="M47" t="s">
        <v>25</v>
      </c>
      <c r="N47" t="s">
        <v>26</v>
      </c>
      <c r="O47" t="s">
        <v>25</v>
      </c>
      <c r="P47" t="s">
        <v>30</v>
      </c>
      <c r="Q47">
        <v>0</v>
      </c>
      <c r="R47">
        <v>190</v>
      </c>
      <c r="S47" t="s">
        <v>27</v>
      </c>
      <c r="T47" t="s">
        <v>30</v>
      </c>
    </row>
    <row r="48" spans="1:20" x14ac:dyDescent="0.35">
      <c r="A48" t="s">
        <v>76</v>
      </c>
      <c r="B48">
        <v>51</v>
      </c>
      <c r="C48" t="s">
        <v>235</v>
      </c>
      <c r="D48">
        <v>143</v>
      </c>
      <c r="E48" t="s">
        <v>167</v>
      </c>
      <c r="F48" t="s">
        <v>22</v>
      </c>
      <c r="G48" t="s">
        <v>23</v>
      </c>
      <c r="H48">
        <v>190</v>
      </c>
      <c r="I48" t="s">
        <v>236</v>
      </c>
      <c r="J48" t="s">
        <v>26</v>
      </c>
      <c r="K48">
        <v>3</v>
      </c>
      <c r="L48">
        <v>1</v>
      </c>
      <c r="M48" t="s">
        <v>25</v>
      </c>
      <c r="N48" t="s">
        <v>26</v>
      </c>
      <c r="O48" t="s">
        <v>30</v>
      </c>
      <c r="P48" t="s">
        <v>30</v>
      </c>
      <c r="Q48">
        <v>30</v>
      </c>
      <c r="R48">
        <v>140</v>
      </c>
      <c r="S48" t="s">
        <v>27</v>
      </c>
      <c r="T48" t="s">
        <v>30</v>
      </c>
    </row>
    <row r="49" spans="1:20" x14ac:dyDescent="0.35">
      <c r="A49" t="s">
        <v>77</v>
      </c>
      <c r="B49">
        <v>53</v>
      </c>
      <c r="C49" t="s">
        <v>235</v>
      </c>
      <c r="D49">
        <v>143</v>
      </c>
      <c r="E49" t="s">
        <v>167</v>
      </c>
      <c r="F49" t="s">
        <v>22</v>
      </c>
      <c r="G49" t="s">
        <v>23</v>
      </c>
      <c r="H49">
        <v>135</v>
      </c>
      <c r="I49" t="s">
        <v>236</v>
      </c>
      <c r="J49" t="s">
        <v>26</v>
      </c>
      <c r="K49">
        <v>3</v>
      </c>
      <c r="L49">
        <v>1</v>
      </c>
      <c r="M49" t="s">
        <v>25</v>
      </c>
      <c r="N49" t="s">
        <v>26</v>
      </c>
      <c r="O49" t="s">
        <v>25</v>
      </c>
      <c r="P49" t="s">
        <v>30</v>
      </c>
      <c r="Q49">
        <v>8</v>
      </c>
      <c r="R49">
        <f>2*135</f>
        <v>270</v>
      </c>
      <c r="S49" t="s">
        <v>27</v>
      </c>
      <c r="T49" t="s">
        <v>25</v>
      </c>
    </row>
    <row r="50" spans="1:20" x14ac:dyDescent="0.35">
      <c r="A50" t="s">
        <v>79</v>
      </c>
      <c r="B50">
        <v>54</v>
      </c>
      <c r="C50" t="s">
        <v>235</v>
      </c>
      <c r="D50">
        <v>143</v>
      </c>
      <c r="E50" t="s">
        <v>167</v>
      </c>
      <c r="F50" t="s">
        <v>22</v>
      </c>
      <c r="G50" t="s">
        <v>23</v>
      </c>
      <c r="H50">
        <v>70</v>
      </c>
      <c r="I50" t="s">
        <v>236</v>
      </c>
      <c r="J50" t="s">
        <v>26</v>
      </c>
      <c r="K50">
        <v>3</v>
      </c>
      <c r="L50">
        <v>1</v>
      </c>
      <c r="M50" t="s">
        <v>25</v>
      </c>
      <c r="N50" t="s">
        <v>26</v>
      </c>
      <c r="O50" t="s">
        <v>30</v>
      </c>
      <c r="P50" t="s">
        <v>25</v>
      </c>
      <c r="Q50">
        <v>12</v>
      </c>
      <c r="R50">
        <v>65</v>
      </c>
      <c r="S50" t="s">
        <v>27</v>
      </c>
      <c r="T50" t="s">
        <v>30</v>
      </c>
    </row>
    <row r="51" spans="1:20" x14ac:dyDescent="0.35">
      <c r="A51" t="s">
        <v>80</v>
      </c>
      <c r="B51">
        <v>55</v>
      </c>
      <c r="C51" t="s">
        <v>235</v>
      </c>
      <c r="D51">
        <v>143</v>
      </c>
      <c r="E51" t="s">
        <v>167</v>
      </c>
      <c r="F51" t="s">
        <v>22</v>
      </c>
      <c r="G51" t="s">
        <v>23</v>
      </c>
      <c r="H51">
        <v>57</v>
      </c>
      <c r="I51" t="s">
        <v>236</v>
      </c>
      <c r="J51" t="s">
        <v>26</v>
      </c>
      <c r="K51">
        <v>3</v>
      </c>
      <c r="L51">
        <v>1</v>
      </c>
      <c r="M51" t="s">
        <v>25</v>
      </c>
      <c r="N51" t="s">
        <v>26</v>
      </c>
      <c r="O51" t="s">
        <v>25</v>
      </c>
      <c r="P51" t="s">
        <v>30</v>
      </c>
      <c r="Q51">
        <v>0</v>
      </c>
      <c r="R51">
        <v>57</v>
      </c>
      <c r="S51" t="s">
        <v>27</v>
      </c>
      <c r="T51" t="s">
        <v>30</v>
      </c>
    </row>
    <row r="52" spans="1:20" x14ac:dyDescent="0.35">
      <c r="A52" t="s">
        <v>81</v>
      </c>
      <c r="B52">
        <v>56</v>
      </c>
      <c r="C52" t="s">
        <v>235</v>
      </c>
      <c r="D52">
        <v>143</v>
      </c>
      <c r="E52" t="s">
        <v>167</v>
      </c>
      <c r="F52" t="s">
        <v>22</v>
      </c>
      <c r="G52" t="s">
        <v>23</v>
      </c>
      <c r="H52">
        <v>130</v>
      </c>
      <c r="I52" t="s">
        <v>236</v>
      </c>
      <c r="J52" t="s">
        <v>26</v>
      </c>
      <c r="K52">
        <v>3</v>
      </c>
      <c r="L52">
        <v>1</v>
      </c>
      <c r="M52" t="s">
        <v>25</v>
      </c>
      <c r="N52" t="s">
        <v>26</v>
      </c>
      <c r="O52" t="s">
        <v>25</v>
      </c>
      <c r="P52" t="s">
        <v>30</v>
      </c>
      <c r="Q52">
        <v>30</v>
      </c>
      <c r="R52">
        <v>110</v>
      </c>
      <c r="S52" t="s">
        <v>27</v>
      </c>
      <c r="T52" t="s">
        <v>30</v>
      </c>
    </row>
  </sheetData>
  <phoneticPr fontId="1" type="noConversion"/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C6F2B3-189A-40EE-9F81-E757B96ABA20}">
  <dimension ref="A1:AW53"/>
  <sheetViews>
    <sheetView workbookViewId="0"/>
  </sheetViews>
  <sheetFormatPr defaultColWidth="8.81640625" defaultRowHeight="14.5" x14ac:dyDescent="0.35"/>
  <cols>
    <col min="1" max="1" width="18.26953125" customWidth="1"/>
    <col min="2" max="2" width="8.81640625" bestFit="1" customWidth="1"/>
    <col min="3" max="3" width="18.1796875" customWidth="1"/>
    <col min="4" max="4" width="15.1796875" customWidth="1"/>
    <col min="5" max="5" width="9.453125" customWidth="1"/>
    <col min="6" max="7" width="15.1796875" customWidth="1"/>
    <col min="8" max="8" width="9.1796875"/>
    <col min="9" max="9" width="14.453125" customWidth="1"/>
    <col min="10" max="11" width="12.81640625" customWidth="1"/>
    <col min="12" max="12" width="16.7265625" customWidth="1"/>
    <col min="14" max="14" width="12" customWidth="1"/>
    <col min="15" max="15" width="12.1796875" customWidth="1"/>
    <col min="18" max="18" width="9.1796875"/>
    <col min="19" max="19" width="11.81640625" customWidth="1"/>
    <col min="21" max="21" width="16.1796875" customWidth="1"/>
    <col min="22" max="22" width="10.453125" bestFit="1" customWidth="1"/>
    <col min="23" max="23" width="19.1796875" customWidth="1"/>
    <col min="24" max="24" width="15.26953125" customWidth="1"/>
    <col min="25" max="25" width="13" customWidth="1"/>
    <col min="26" max="26" width="16.81640625" customWidth="1"/>
    <col min="28" max="28" width="13.453125" customWidth="1"/>
    <col min="34" max="34" width="12.453125" customWidth="1"/>
    <col min="35" max="35" width="15.453125" customWidth="1"/>
  </cols>
  <sheetData>
    <row r="1" spans="1:49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49" x14ac:dyDescent="0.35">
      <c r="A2" t="s">
        <v>19</v>
      </c>
      <c r="B2">
        <v>1</v>
      </c>
      <c r="C2" t="s">
        <v>237</v>
      </c>
      <c r="D2">
        <v>144</v>
      </c>
      <c r="E2" t="s">
        <v>238</v>
      </c>
      <c r="F2" t="s">
        <v>95</v>
      </c>
      <c r="G2" t="s">
        <v>23</v>
      </c>
      <c r="H2">
        <v>75</v>
      </c>
      <c r="I2" t="s">
        <v>25</v>
      </c>
      <c r="K2">
        <v>0</v>
      </c>
      <c r="L2">
        <v>0</v>
      </c>
      <c r="M2" t="s">
        <v>25</v>
      </c>
      <c r="N2">
        <v>14</v>
      </c>
      <c r="O2" t="s">
        <v>25</v>
      </c>
      <c r="P2" t="s">
        <v>25</v>
      </c>
      <c r="Q2">
        <v>0</v>
      </c>
      <c r="R2">
        <v>75</v>
      </c>
      <c r="X2" s="1"/>
      <c r="Y2" s="3"/>
      <c r="AH2" s="1"/>
      <c r="AN2" s="1"/>
      <c r="AQ2" s="3"/>
      <c r="AW2" s="1"/>
    </row>
    <row r="3" spans="1:49" x14ac:dyDescent="0.35">
      <c r="A3" t="s">
        <v>28</v>
      </c>
      <c r="B3">
        <v>2</v>
      </c>
      <c r="C3" t="s">
        <v>237</v>
      </c>
      <c r="D3">
        <v>144</v>
      </c>
      <c r="E3" t="s">
        <v>238</v>
      </c>
      <c r="F3" t="s">
        <v>95</v>
      </c>
      <c r="G3" t="s">
        <v>25</v>
      </c>
      <c r="H3" t="s">
        <v>26</v>
      </c>
      <c r="I3" t="s">
        <v>26</v>
      </c>
      <c r="J3" t="s">
        <v>26</v>
      </c>
      <c r="L3" t="s">
        <v>26</v>
      </c>
      <c r="M3" t="s">
        <v>26</v>
      </c>
      <c r="N3" t="s">
        <v>26</v>
      </c>
      <c r="O3" t="s">
        <v>26</v>
      </c>
      <c r="P3" t="s">
        <v>26</v>
      </c>
      <c r="Q3" t="s">
        <v>26</v>
      </c>
      <c r="R3" t="s">
        <v>26</v>
      </c>
      <c r="S3" t="s">
        <v>26</v>
      </c>
      <c r="X3" s="1"/>
      <c r="Y3" s="3"/>
      <c r="AH3" s="1"/>
      <c r="AN3" s="1"/>
      <c r="AQ3" s="3"/>
      <c r="AW3" s="1"/>
    </row>
    <row r="4" spans="1:49" x14ac:dyDescent="0.35">
      <c r="A4" t="s">
        <v>32</v>
      </c>
      <c r="B4">
        <v>4</v>
      </c>
      <c r="C4" t="s">
        <v>237</v>
      </c>
      <c r="D4">
        <v>144</v>
      </c>
      <c r="E4" t="s">
        <v>238</v>
      </c>
      <c r="F4" t="s">
        <v>95</v>
      </c>
      <c r="G4" t="s">
        <v>25</v>
      </c>
      <c r="H4" t="s">
        <v>26</v>
      </c>
      <c r="I4" t="s">
        <v>26</v>
      </c>
      <c r="J4" t="s">
        <v>26</v>
      </c>
      <c r="L4" t="s">
        <v>26</v>
      </c>
      <c r="M4" t="s">
        <v>26</v>
      </c>
      <c r="N4" t="s">
        <v>26</v>
      </c>
      <c r="O4" t="s">
        <v>26</v>
      </c>
      <c r="P4" t="s">
        <v>26</v>
      </c>
      <c r="Q4" t="s">
        <v>26</v>
      </c>
      <c r="R4" t="s">
        <v>26</v>
      </c>
      <c r="S4" t="s">
        <v>26</v>
      </c>
      <c r="X4" s="1"/>
      <c r="Y4" s="3"/>
      <c r="AH4" s="1"/>
      <c r="AN4" s="1"/>
      <c r="AQ4" s="3"/>
      <c r="AW4" s="1"/>
    </row>
    <row r="5" spans="1:49" x14ac:dyDescent="0.35">
      <c r="A5" t="s">
        <v>33</v>
      </c>
      <c r="B5">
        <v>5</v>
      </c>
      <c r="C5" t="s">
        <v>237</v>
      </c>
      <c r="D5">
        <v>144</v>
      </c>
      <c r="E5" t="s">
        <v>238</v>
      </c>
      <c r="F5" t="s">
        <v>95</v>
      </c>
      <c r="G5" t="s">
        <v>87</v>
      </c>
      <c r="H5">
        <v>10</v>
      </c>
      <c r="I5" t="s">
        <v>25</v>
      </c>
      <c r="J5" t="s">
        <v>26</v>
      </c>
      <c r="K5">
        <v>0</v>
      </c>
      <c r="L5" t="s">
        <v>26</v>
      </c>
      <c r="M5" t="s">
        <v>26</v>
      </c>
      <c r="N5" t="s">
        <v>26</v>
      </c>
      <c r="O5" t="s">
        <v>26</v>
      </c>
      <c r="P5" t="s">
        <v>26</v>
      </c>
      <c r="Q5" t="s">
        <v>26</v>
      </c>
      <c r="R5" t="s">
        <v>26</v>
      </c>
      <c r="S5" t="s">
        <v>26</v>
      </c>
      <c r="X5" s="1"/>
      <c r="AH5" s="1"/>
      <c r="AN5" s="1"/>
      <c r="AQ5" s="3"/>
      <c r="AW5" s="1"/>
    </row>
    <row r="6" spans="1:49" x14ac:dyDescent="0.35">
      <c r="A6" t="s">
        <v>34</v>
      </c>
      <c r="B6">
        <v>6</v>
      </c>
      <c r="C6" t="s">
        <v>237</v>
      </c>
      <c r="D6">
        <v>144</v>
      </c>
      <c r="E6" t="s">
        <v>238</v>
      </c>
      <c r="F6" t="s">
        <v>95</v>
      </c>
      <c r="G6" t="s">
        <v>23</v>
      </c>
      <c r="H6">
        <v>25</v>
      </c>
      <c r="I6" t="s">
        <v>100</v>
      </c>
      <c r="J6">
        <v>600</v>
      </c>
      <c r="K6">
        <v>2</v>
      </c>
      <c r="L6">
        <v>1</v>
      </c>
      <c r="M6" t="s">
        <v>25</v>
      </c>
      <c r="N6">
        <v>17</v>
      </c>
      <c r="O6" t="s">
        <v>25</v>
      </c>
      <c r="P6" t="s">
        <v>25</v>
      </c>
      <c r="Q6">
        <v>0</v>
      </c>
      <c r="R6">
        <v>10</v>
      </c>
      <c r="S6" t="s">
        <v>25</v>
      </c>
      <c r="X6" s="1"/>
      <c r="AH6" s="1"/>
      <c r="AM6" s="3"/>
      <c r="AN6" s="1"/>
      <c r="AQ6" s="3"/>
      <c r="AW6" s="1"/>
    </row>
    <row r="7" spans="1:49" x14ac:dyDescent="0.35">
      <c r="A7" t="s">
        <v>35</v>
      </c>
      <c r="B7">
        <v>8</v>
      </c>
      <c r="C7" t="s">
        <v>237</v>
      </c>
      <c r="D7">
        <v>144</v>
      </c>
      <c r="E7" t="s">
        <v>238</v>
      </c>
      <c r="F7" t="s">
        <v>95</v>
      </c>
      <c r="G7" t="s">
        <v>23</v>
      </c>
      <c r="H7">
        <v>202</v>
      </c>
      <c r="I7" t="s">
        <v>25</v>
      </c>
      <c r="J7">
        <v>1200</v>
      </c>
      <c r="K7">
        <v>2</v>
      </c>
      <c r="L7">
        <v>2</v>
      </c>
      <c r="M7" t="s">
        <v>25</v>
      </c>
      <c r="N7">
        <v>16</v>
      </c>
      <c r="O7" t="s">
        <v>25</v>
      </c>
      <c r="P7" t="s">
        <v>25</v>
      </c>
      <c r="Q7">
        <v>0</v>
      </c>
      <c r="R7">
        <v>45</v>
      </c>
      <c r="S7" t="s">
        <v>27</v>
      </c>
      <c r="X7" s="1"/>
      <c r="AH7" s="1"/>
      <c r="AN7" s="1"/>
      <c r="AQ7" s="3"/>
      <c r="AW7" s="1"/>
    </row>
    <row r="8" spans="1:49" x14ac:dyDescent="0.35">
      <c r="A8" t="s">
        <v>36</v>
      </c>
      <c r="B8">
        <v>9</v>
      </c>
      <c r="C8" t="s">
        <v>237</v>
      </c>
      <c r="D8">
        <v>144</v>
      </c>
      <c r="E8" t="s">
        <v>238</v>
      </c>
      <c r="F8" t="s">
        <v>95</v>
      </c>
      <c r="G8" t="s">
        <v>25</v>
      </c>
      <c r="H8" t="s">
        <v>26</v>
      </c>
      <c r="I8" t="s">
        <v>26</v>
      </c>
      <c r="J8" t="s">
        <v>26</v>
      </c>
      <c r="L8" t="s">
        <v>26</v>
      </c>
      <c r="M8" t="s">
        <v>26</v>
      </c>
      <c r="N8" t="s">
        <v>26</v>
      </c>
      <c r="O8" t="s">
        <v>26</v>
      </c>
      <c r="P8" t="s">
        <v>26</v>
      </c>
      <c r="Q8" t="s">
        <v>26</v>
      </c>
      <c r="R8" t="s">
        <v>26</v>
      </c>
      <c r="S8" t="s">
        <v>26</v>
      </c>
      <c r="X8" s="1"/>
      <c r="AB8" s="3"/>
      <c r="AH8" s="1"/>
      <c r="AN8" s="1"/>
      <c r="AQ8" s="3"/>
      <c r="AW8" s="1"/>
    </row>
    <row r="9" spans="1:49" x14ac:dyDescent="0.35">
      <c r="A9" t="s">
        <v>37</v>
      </c>
      <c r="B9">
        <v>10</v>
      </c>
      <c r="C9" t="s">
        <v>237</v>
      </c>
      <c r="D9">
        <v>144</v>
      </c>
      <c r="E9" t="s">
        <v>238</v>
      </c>
      <c r="F9" t="s">
        <v>95</v>
      </c>
      <c r="G9" t="s">
        <v>23</v>
      </c>
      <c r="H9">
        <v>433</v>
      </c>
      <c r="I9" t="s">
        <v>100</v>
      </c>
      <c r="J9">
        <v>1500</v>
      </c>
      <c r="K9">
        <v>2</v>
      </c>
      <c r="L9">
        <v>2</v>
      </c>
      <c r="M9" t="s">
        <v>25</v>
      </c>
      <c r="N9">
        <v>16</v>
      </c>
      <c r="O9" t="s">
        <v>25</v>
      </c>
      <c r="P9" t="s">
        <v>30</v>
      </c>
      <c r="Q9">
        <v>0</v>
      </c>
      <c r="R9">
        <v>128</v>
      </c>
      <c r="S9" t="s">
        <v>31</v>
      </c>
      <c r="X9" s="1"/>
      <c r="AB9" s="3"/>
      <c r="AH9" s="1"/>
      <c r="AN9" s="1"/>
      <c r="AW9" s="1"/>
    </row>
    <row r="10" spans="1:49" x14ac:dyDescent="0.35">
      <c r="A10" t="s">
        <v>38</v>
      </c>
      <c r="B10">
        <v>11</v>
      </c>
      <c r="C10" t="s">
        <v>237</v>
      </c>
      <c r="D10">
        <v>144</v>
      </c>
      <c r="E10" t="s">
        <v>238</v>
      </c>
      <c r="F10" t="s">
        <v>95</v>
      </c>
      <c r="G10" t="s">
        <v>25</v>
      </c>
      <c r="H10" t="s">
        <v>26</v>
      </c>
      <c r="I10" t="s">
        <v>26</v>
      </c>
      <c r="J10" t="s">
        <v>26</v>
      </c>
      <c r="L10" t="s">
        <v>26</v>
      </c>
      <c r="M10" t="s">
        <v>26</v>
      </c>
      <c r="N10" t="s">
        <v>26</v>
      </c>
      <c r="O10" t="s">
        <v>26</v>
      </c>
      <c r="P10" t="s">
        <v>26</v>
      </c>
      <c r="Q10" t="s">
        <v>26</v>
      </c>
      <c r="R10" t="s">
        <v>26</v>
      </c>
      <c r="S10" t="s">
        <v>26</v>
      </c>
      <c r="X10" s="1"/>
      <c r="AH10" s="1"/>
      <c r="AN10" s="1"/>
      <c r="AQ10" s="3"/>
      <c r="AW10" s="1"/>
    </row>
    <row r="11" spans="1:49" x14ac:dyDescent="0.35">
      <c r="A11" t="s">
        <v>39</v>
      </c>
      <c r="B11">
        <v>12</v>
      </c>
      <c r="C11" t="s">
        <v>237</v>
      </c>
      <c r="D11">
        <v>144</v>
      </c>
      <c r="E11" t="s">
        <v>238</v>
      </c>
      <c r="F11" t="s">
        <v>95</v>
      </c>
      <c r="G11" t="s">
        <v>25</v>
      </c>
      <c r="H11" t="s">
        <v>26</v>
      </c>
      <c r="I11" t="s">
        <v>26</v>
      </c>
      <c r="J11" t="s">
        <v>26</v>
      </c>
      <c r="L11" t="s">
        <v>26</v>
      </c>
      <c r="M11" t="s">
        <v>26</v>
      </c>
      <c r="N11" t="s">
        <v>26</v>
      </c>
      <c r="O11" t="s">
        <v>26</v>
      </c>
      <c r="P11" t="s">
        <v>26</v>
      </c>
      <c r="Q11" t="s">
        <v>26</v>
      </c>
      <c r="R11" t="s">
        <v>26</v>
      </c>
      <c r="S11" t="s">
        <v>26</v>
      </c>
      <c r="X11" s="1"/>
      <c r="AH11" s="1"/>
      <c r="AN11" s="1"/>
      <c r="AQ11" s="3"/>
      <c r="AW11" s="1"/>
    </row>
    <row r="12" spans="1:49" x14ac:dyDescent="0.35">
      <c r="A12" t="s">
        <v>40</v>
      </c>
      <c r="B12">
        <v>13</v>
      </c>
      <c r="C12" t="s">
        <v>237</v>
      </c>
      <c r="D12">
        <v>144</v>
      </c>
      <c r="E12" t="s">
        <v>238</v>
      </c>
      <c r="F12" t="s">
        <v>95</v>
      </c>
      <c r="G12" t="s">
        <v>263</v>
      </c>
      <c r="H12" t="s">
        <v>26</v>
      </c>
      <c r="I12" t="s">
        <v>26</v>
      </c>
      <c r="J12" t="s">
        <v>26</v>
      </c>
      <c r="L12" t="s">
        <v>26</v>
      </c>
      <c r="M12" t="s">
        <v>26</v>
      </c>
      <c r="N12" t="s">
        <v>26</v>
      </c>
      <c r="O12" t="s">
        <v>26</v>
      </c>
      <c r="P12" t="s">
        <v>26</v>
      </c>
      <c r="Q12" t="s">
        <v>26</v>
      </c>
      <c r="R12" t="s">
        <v>26</v>
      </c>
      <c r="S12" t="s">
        <v>26</v>
      </c>
      <c r="X12" s="1"/>
      <c r="Y12" s="3"/>
      <c r="AH12" s="1"/>
      <c r="AM12" s="3"/>
      <c r="AN12" s="1"/>
      <c r="AQ12" s="3"/>
      <c r="AW12" s="1"/>
    </row>
    <row r="13" spans="1:49" x14ac:dyDescent="0.35">
      <c r="A13" t="s">
        <v>41</v>
      </c>
      <c r="B13">
        <v>15</v>
      </c>
      <c r="C13" t="s">
        <v>237</v>
      </c>
      <c r="D13">
        <v>144</v>
      </c>
      <c r="E13" t="s">
        <v>238</v>
      </c>
      <c r="F13" t="s">
        <v>95</v>
      </c>
      <c r="G13" t="s">
        <v>23</v>
      </c>
      <c r="H13">
        <v>255</v>
      </c>
      <c r="I13" t="s">
        <v>86</v>
      </c>
      <c r="J13">
        <v>1250</v>
      </c>
      <c r="K13">
        <v>2</v>
      </c>
      <c r="L13">
        <v>1</v>
      </c>
      <c r="M13" t="s">
        <v>25</v>
      </c>
      <c r="N13">
        <v>16</v>
      </c>
      <c r="O13" t="s">
        <v>25</v>
      </c>
      <c r="P13" t="s">
        <v>30</v>
      </c>
      <c r="Q13">
        <v>0</v>
      </c>
      <c r="R13">
        <v>146</v>
      </c>
      <c r="S13" t="s">
        <v>27</v>
      </c>
      <c r="X13" s="1"/>
      <c r="Y13" s="3"/>
      <c r="AH13" s="1"/>
      <c r="AM13" s="3"/>
      <c r="AN13" s="1"/>
      <c r="AQ13" s="3"/>
      <c r="AW13" s="1"/>
    </row>
    <row r="14" spans="1:49" x14ac:dyDescent="0.35">
      <c r="A14" t="s">
        <v>42</v>
      </c>
      <c r="B14">
        <v>16</v>
      </c>
      <c r="C14" t="s">
        <v>237</v>
      </c>
      <c r="D14">
        <v>144</v>
      </c>
      <c r="E14" t="s">
        <v>238</v>
      </c>
      <c r="F14" t="s">
        <v>95</v>
      </c>
      <c r="G14" t="s">
        <v>23</v>
      </c>
      <c r="H14">
        <v>258</v>
      </c>
      <c r="I14" t="s">
        <v>100</v>
      </c>
      <c r="J14">
        <v>1500</v>
      </c>
      <c r="K14">
        <v>2</v>
      </c>
      <c r="L14">
        <v>2</v>
      </c>
      <c r="M14" t="s">
        <v>25</v>
      </c>
      <c r="N14">
        <v>16.5</v>
      </c>
      <c r="O14" t="s">
        <v>25</v>
      </c>
      <c r="P14" t="s">
        <v>30</v>
      </c>
      <c r="Q14">
        <v>0</v>
      </c>
      <c r="R14">
        <v>50</v>
      </c>
      <c r="S14" t="s">
        <v>27</v>
      </c>
      <c r="X14" s="1"/>
      <c r="Y14" s="3"/>
      <c r="AH14" s="1"/>
      <c r="AM14" s="3"/>
      <c r="AN14" s="1"/>
      <c r="AQ14" s="3"/>
      <c r="AW14" s="1"/>
    </row>
    <row r="15" spans="1:49" x14ac:dyDescent="0.35">
      <c r="A15" t="s">
        <v>43</v>
      </c>
      <c r="B15">
        <v>17</v>
      </c>
      <c r="C15" t="s">
        <v>237</v>
      </c>
      <c r="D15">
        <v>144</v>
      </c>
      <c r="E15" t="s">
        <v>238</v>
      </c>
      <c r="F15" t="s">
        <v>95</v>
      </c>
      <c r="G15" t="s">
        <v>25</v>
      </c>
      <c r="H15" t="s">
        <v>26</v>
      </c>
      <c r="I15" t="s">
        <v>26</v>
      </c>
      <c r="J15" t="s">
        <v>26</v>
      </c>
      <c r="L15" t="s">
        <v>26</v>
      </c>
      <c r="M15" t="s">
        <v>26</v>
      </c>
      <c r="N15" t="s">
        <v>26</v>
      </c>
      <c r="O15" t="s">
        <v>26</v>
      </c>
      <c r="P15" t="s">
        <v>26</v>
      </c>
      <c r="Q15" t="s">
        <v>26</v>
      </c>
      <c r="R15" t="s">
        <v>26</v>
      </c>
      <c r="S15" t="s">
        <v>26</v>
      </c>
      <c r="X15" s="1"/>
      <c r="AH15" s="1"/>
      <c r="AN15" s="1"/>
      <c r="AQ15" s="3"/>
      <c r="AW15" s="1"/>
    </row>
    <row r="16" spans="1:49" x14ac:dyDescent="0.35">
      <c r="A16" t="s">
        <v>44</v>
      </c>
      <c r="B16">
        <v>18</v>
      </c>
      <c r="C16" t="s">
        <v>237</v>
      </c>
      <c r="D16">
        <v>144</v>
      </c>
      <c r="E16" t="s">
        <v>238</v>
      </c>
      <c r="F16" t="s">
        <v>95</v>
      </c>
      <c r="G16" t="s">
        <v>25</v>
      </c>
      <c r="H16" t="s">
        <v>26</v>
      </c>
      <c r="I16" t="s">
        <v>26</v>
      </c>
      <c r="J16" t="s">
        <v>26</v>
      </c>
      <c r="L16" t="s">
        <v>26</v>
      </c>
      <c r="M16" t="s">
        <v>26</v>
      </c>
      <c r="N16" t="s">
        <v>26</v>
      </c>
      <c r="O16" t="s">
        <v>26</v>
      </c>
      <c r="P16" t="s">
        <v>26</v>
      </c>
      <c r="Q16" t="s">
        <v>26</v>
      </c>
      <c r="R16" t="s">
        <v>26</v>
      </c>
      <c r="S16" t="s">
        <v>26</v>
      </c>
      <c r="X16" s="1"/>
      <c r="AH16" s="1"/>
      <c r="AN16" s="1"/>
      <c r="AQ16" s="3"/>
      <c r="AW16" s="1"/>
    </row>
    <row r="17" spans="1:49" x14ac:dyDescent="0.35">
      <c r="A17" t="s">
        <v>45</v>
      </c>
      <c r="B17">
        <v>19</v>
      </c>
      <c r="C17" t="s">
        <v>237</v>
      </c>
      <c r="D17">
        <v>144</v>
      </c>
      <c r="E17" t="s">
        <v>238</v>
      </c>
      <c r="F17" t="s">
        <v>95</v>
      </c>
      <c r="G17" t="s">
        <v>25</v>
      </c>
      <c r="H17" t="s">
        <v>26</v>
      </c>
      <c r="I17" t="s">
        <v>26</v>
      </c>
      <c r="J17" t="s">
        <v>26</v>
      </c>
      <c r="L17" t="s">
        <v>26</v>
      </c>
      <c r="M17" t="s">
        <v>26</v>
      </c>
      <c r="N17" t="s">
        <v>26</v>
      </c>
      <c r="O17" t="s">
        <v>26</v>
      </c>
      <c r="P17" t="s">
        <v>26</v>
      </c>
      <c r="Q17" t="s">
        <v>26</v>
      </c>
      <c r="R17" t="s">
        <v>26</v>
      </c>
      <c r="S17" t="s">
        <v>26</v>
      </c>
      <c r="X17" s="1"/>
      <c r="AH17" s="1"/>
      <c r="AN17" s="1"/>
      <c r="AQ17" s="3"/>
      <c r="AW17" s="1"/>
    </row>
    <row r="18" spans="1:49" x14ac:dyDescent="0.35">
      <c r="A18" t="s">
        <v>46</v>
      </c>
      <c r="B18">
        <v>20</v>
      </c>
      <c r="C18" t="s">
        <v>237</v>
      </c>
      <c r="D18">
        <v>144</v>
      </c>
      <c r="E18" t="s">
        <v>238</v>
      </c>
      <c r="F18" t="s">
        <v>95</v>
      </c>
      <c r="G18" t="s">
        <v>23</v>
      </c>
      <c r="H18">
        <v>180</v>
      </c>
      <c r="I18" t="s">
        <v>86</v>
      </c>
      <c r="J18">
        <v>1200</v>
      </c>
      <c r="K18">
        <v>2</v>
      </c>
      <c r="L18">
        <v>3</v>
      </c>
      <c r="M18" t="s">
        <v>25</v>
      </c>
      <c r="N18">
        <v>16</v>
      </c>
      <c r="O18" t="s">
        <v>30</v>
      </c>
      <c r="P18" t="s">
        <v>30</v>
      </c>
      <c r="Q18">
        <v>0</v>
      </c>
      <c r="R18">
        <v>80</v>
      </c>
      <c r="S18" t="s">
        <v>31</v>
      </c>
      <c r="X18" s="1"/>
      <c r="AH18" s="1"/>
      <c r="AN18" s="1"/>
      <c r="AQ18" s="3"/>
      <c r="AW18" s="1"/>
    </row>
    <row r="19" spans="1:49" x14ac:dyDescent="0.35">
      <c r="A19" t="s">
        <v>47</v>
      </c>
      <c r="B19">
        <v>21</v>
      </c>
      <c r="C19" t="s">
        <v>237</v>
      </c>
      <c r="D19">
        <v>144</v>
      </c>
      <c r="E19" t="s">
        <v>238</v>
      </c>
      <c r="F19" t="s">
        <v>95</v>
      </c>
      <c r="G19" t="s">
        <v>23</v>
      </c>
      <c r="H19">
        <v>220</v>
      </c>
      <c r="I19" t="s">
        <v>86</v>
      </c>
      <c r="J19">
        <v>300</v>
      </c>
      <c r="K19">
        <v>2</v>
      </c>
      <c r="L19">
        <v>2</v>
      </c>
      <c r="M19" t="s">
        <v>25</v>
      </c>
      <c r="N19">
        <v>18</v>
      </c>
      <c r="O19" t="s">
        <v>30</v>
      </c>
      <c r="P19" t="s">
        <v>30</v>
      </c>
      <c r="Q19">
        <v>0</v>
      </c>
      <c r="R19">
        <v>50</v>
      </c>
      <c r="S19" t="s">
        <v>31</v>
      </c>
      <c r="X19" s="1"/>
      <c r="AH19" s="1"/>
      <c r="AN19" s="1"/>
      <c r="AQ19" s="3"/>
      <c r="AW19" s="1"/>
    </row>
    <row r="20" spans="1:49" x14ac:dyDescent="0.35">
      <c r="A20" t="s">
        <v>48</v>
      </c>
      <c r="B20">
        <v>22</v>
      </c>
      <c r="C20" t="s">
        <v>237</v>
      </c>
      <c r="D20">
        <v>144</v>
      </c>
      <c r="E20" t="s">
        <v>238</v>
      </c>
      <c r="F20" t="s">
        <v>95</v>
      </c>
      <c r="G20" t="s">
        <v>23</v>
      </c>
      <c r="H20">
        <v>25</v>
      </c>
      <c r="I20" t="s">
        <v>25</v>
      </c>
      <c r="J20">
        <v>40</v>
      </c>
      <c r="K20">
        <v>2</v>
      </c>
      <c r="L20">
        <v>0</v>
      </c>
      <c r="M20" t="s">
        <v>25</v>
      </c>
      <c r="N20">
        <v>16</v>
      </c>
      <c r="O20" t="s">
        <v>25</v>
      </c>
      <c r="P20" t="s">
        <v>25</v>
      </c>
      <c r="Q20">
        <v>0</v>
      </c>
      <c r="R20">
        <v>50</v>
      </c>
      <c r="X20" s="1"/>
      <c r="AH20" s="1"/>
      <c r="AN20" s="1"/>
      <c r="AQ20" s="3"/>
      <c r="AW20" s="1"/>
    </row>
    <row r="21" spans="1:49" x14ac:dyDescent="0.35">
      <c r="A21" t="s">
        <v>49</v>
      </c>
      <c r="B21">
        <v>23</v>
      </c>
      <c r="C21" t="s">
        <v>237</v>
      </c>
      <c r="D21">
        <v>144</v>
      </c>
      <c r="E21" t="s">
        <v>238</v>
      </c>
      <c r="F21" t="s">
        <v>95</v>
      </c>
      <c r="G21" t="s">
        <v>25</v>
      </c>
      <c r="H21" t="s">
        <v>26</v>
      </c>
      <c r="I21" t="s">
        <v>26</v>
      </c>
      <c r="J21" t="s">
        <v>26</v>
      </c>
      <c r="L21" t="s">
        <v>26</v>
      </c>
      <c r="M21" t="s">
        <v>26</v>
      </c>
      <c r="N21" t="s">
        <v>26</v>
      </c>
      <c r="O21" t="s">
        <v>26</v>
      </c>
      <c r="P21" t="s">
        <v>26</v>
      </c>
      <c r="Q21" t="s">
        <v>26</v>
      </c>
      <c r="R21" t="s">
        <v>26</v>
      </c>
      <c r="S21" t="s">
        <v>26</v>
      </c>
      <c r="X21" s="1"/>
      <c r="Y21" s="3"/>
      <c r="AH21" s="1"/>
      <c r="AM21" s="3"/>
      <c r="AN21" s="1"/>
      <c r="AQ21" s="3"/>
      <c r="AW21" s="1"/>
    </row>
    <row r="22" spans="1:49" x14ac:dyDescent="0.35">
      <c r="A22" t="s">
        <v>50</v>
      </c>
      <c r="B22">
        <v>24</v>
      </c>
      <c r="C22" t="s">
        <v>237</v>
      </c>
      <c r="D22">
        <v>144</v>
      </c>
      <c r="E22" t="s">
        <v>238</v>
      </c>
      <c r="F22" t="s">
        <v>95</v>
      </c>
      <c r="G22" t="s">
        <v>25</v>
      </c>
      <c r="H22" t="s">
        <v>26</v>
      </c>
      <c r="I22" t="s">
        <v>26</v>
      </c>
      <c r="J22" t="s">
        <v>26</v>
      </c>
      <c r="L22" t="s">
        <v>26</v>
      </c>
      <c r="M22" t="s">
        <v>26</v>
      </c>
      <c r="N22" t="s">
        <v>26</v>
      </c>
      <c r="O22" t="s">
        <v>26</v>
      </c>
      <c r="P22" t="s">
        <v>26</v>
      </c>
      <c r="Q22" t="s">
        <v>26</v>
      </c>
      <c r="R22" t="s">
        <v>26</v>
      </c>
      <c r="S22" t="s">
        <v>26</v>
      </c>
      <c r="X22" s="1"/>
      <c r="AB22" s="3"/>
      <c r="AH22" s="1"/>
      <c r="AN22" s="1"/>
      <c r="AQ22" s="3"/>
      <c r="AW22" s="1"/>
    </row>
    <row r="23" spans="1:49" x14ac:dyDescent="0.35">
      <c r="A23" t="s">
        <v>51</v>
      </c>
      <c r="B23">
        <v>25</v>
      </c>
      <c r="C23" t="s">
        <v>237</v>
      </c>
      <c r="D23">
        <v>144</v>
      </c>
      <c r="E23" t="s">
        <v>238</v>
      </c>
      <c r="F23" t="s">
        <v>95</v>
      </c>
      <c r="G23" t="s">
        <v>23</v>
      </c>
      <c r="H23">
        <v>68</v>
      </c>
      <c r="I23" t="s">
        <v>25</v>
      </c>
      <c r="J23">
        <v>1000</v>
      </c>
      <c r="K23">
        <v>2</v>
      </c>
      <c r="L23">
        <v>2</v>
      </c>
      <c r="M23" t="s">
        <v>25</v>
      </c>
      <c r="N23" t="s">
        <v>26</v>
      </c>
      <c r="O23" t="s">
        <v>25</v>
      </c>
      <c r="P23" t="s">
        <v>25</v>
      </c>
      <c r="Q23">
        <v>0</v>
      </c>
      <c r="R23">
        <v>63</v>
      </c>
      <c r="S23" t="s">
        <v>31</v>
      </c>
      <c r="X23" s="1"/>
      <c r="AB23" s="3"/>
      <c r="AH23" s="1"/>
      <c r="AN23" s="1"/>
      <c r="AQ23" s="3"/>
      <c r="AW23" s="1"/>
    </row>
    <row r="24" spans="1:49" x14ac:dyDescent="0.35">
      <c r="A24" t="s">
        <v>52</v>
      </c>
      <c r="B24">
        <v>26</v>
      </c>
      <c r="C24" t="s">
        <v>237</v>
      </c>
      <c r="D24">
        <v>144</v>
      </c>
      <c r="E24" t="s">
        <v>238</v>
      </c>
      <c r="F24" t="s">
        <v>95</v>
      </c>
      <c r="G24" t="s">
        <v>23</v>
      </c>
      <c r="H24">
        <v>230</v>
      </c>
      <c r="I24" t="s">
        <v>170</v>
      </c>
      <c r="J24">
        <v>1500</v>
      </c>
      <c r="K24">
        <v>2</v>
      </c>
      <c r="L24">
        <v>2</v>
      </c>
      <c r="M24" t="s">
        <v>25</v>
      </c>
      <c r="N24">
        <v>17</v>
      </c>
      <c r="O24" t="s">
        <v>30</v>
      </c>
      <c r="P24" t="s">
        <v>25</v>
      </c>
      <c r="Q24">
        <v>0</v>
      </c>
      <c r="R24">
        <v>48</v>
      </c>
      <c r="S24" t="s">
        <v>31</v>
      </c>
      <c r="X24" s="1"/>
      <c r="Y24" s="3"/>
      <c r="AH24" s="1"/>
      <c r="AN24" s="1"/>
      <c r="AQ24" s="3"/>
      <c r="AW24" s="1"/>
    </row>
    <row r="25" spans="1:49" x14ac:dyDescent="0.35">
      <c r="A25" t="s">
        <v>53</v>
      </c>
      <c r="B25">
        <v>27</v>
      </c>
      <c r="C25" t="s">
        <v>237</v>
      </c>
      <c r="D25">
        <v>144</v>
      </c>
      <c r="E25" t="s">
        <v>238</v>
      </c>
      <c r="F25" t="s">
        <v>95</v>
      </c>
      <c r="G25" t="s">
        <v>25</v>
      </c>
      <c r="H25" t="s">
        <v>26</v>
      </c>
      <c r="I25" t="s">
        <v>26</v>
      </c>
      <c r="J25" t="s">
        <v>26</v>
      </c>
      <c r="L25" t="s">
        <v>26</v>
      </c>
      <c r="M25" t="s">
        <v>26</v>
      </c>
      <c r="N25" t="s">
        <v>26</v>
      </c>
      <c r="O25" t="s">
        <v>26</v>
      </c>
      <c r="P25" t="s">
        <v>26</v>
      </c>
      <c r="Q25" t="s">
        <v>26</v>
      </c>
      <c r="R25" t="s">
        <v>26</v>
      </c>
      <c r="S25" t="s">
        <v>26</v>
      </c>
      <c r="X25" s="1"/>
      <c r="AH25" s="1"/>
      <c r="AN25" s="1"/>
      <c r="AQ25" s="3"/>
      <c r="AW25" s="1"/>
    </row>
    <row r="26" spans="1:49" x14ac:dyDescent="0.35">
      <c r="A26" t="s">
        <v>54</v>
      </c>
      <c r="B26">
        <v>28</v>
      </c>
      <c r="C26" t="s">
        <v>237</v>
      </c>
      <c r="D26">
        <v>144</v>
      </c>
      <c r="E26" t="s">
        <v>238</v>
      </c>
      <c r="F26" t="s">
        <v>95</v>
      </c>
      <c r="G26" t="s">
        <v>23</v>
      </c>
      <c r="H26">
        <v>100</v>
      </c>
      <c r="I26" t="s">
        <v>86</v>
      </c>
      <c r="J26">
        <v>1500</v>
      </c>
      <c r="K26">
        <v>2</v>
      </c>
      <c r="L26">
        <v>2</v>
      </c>
      <c r="M26" t="s">
        <v>25</v>
      </c>
      <c r="N26">
        <v>18</v>
      </c>
      <c r="O26" t="s">
        <v>25</v>
      </c>
      <c r="P26" t="s">
        <v>30</v>
      </c>
      <c r="Q26">
        <v>0</v>
      </c>
      <c r="R26">
        <f>2*45</f>
        <v>90</v>
      </c>
      <c r="S26" t="s">
        <v>31</v>
      </c>
      <c r="X26" s="1"/>
      <c r="AH26" s="1"/>
      <c r="AN26" s="1"/>
      <c r="AQ26" s="3"/>
      <c r="AW26" s="1"/>
    </row>
    <row r="27" spans="1:49" x14ac:dyDescent="0.35">
      <c r="A27" t="s">
        <v>55</v>
      </c>
      <c r="B27">
        <v>29</v>
      </c>
      <c r="C27" t="s">
        <v>237</v>
      </c>
      <c r="D27">
        <v>144</v>
      </c>
      <c r="E27" t="s">
        <v>238</v>
      </c>
      <c r="F27" t="s">
        <v>95</v>
      </c>
      <c r="G27" t="s">
        <v>25</v>
      </c>
      <c r="H27" t="s">
        <v>26</v>
      </c>
      <c r="I27" t="s">
        <v>26</v>
      </c>
      <c r="J27" t="s">
        <v>26</v>
      </c>
      <c r="L27" t="s">
        <v>26</v>
      </c>
      <c r="M27" t="s">
        <v>26</v>
      </c>
      <c r="N27" t="s">
        <v>26</v>
      </c>
      <c r="O27" t="s">
        <v>26</v>
      </c>
      <c r="P27" t="s">
        <v>26</v>
      </c>
      <c r="Q27" t="s">
        <v>26</v>
      </c>
      <c r="R27" t="s">
        <v>26</v>
      </c>
      <c r="S27" t="s">
        <v>26</v>
      </c>
      <c r="X27" s="1"/>
      <c r="AH27" s="1"/>
      <c r="AN27" s="1"/>
      <c r="AQ27" s="3"/>
      <c r="AW27" s="1"/>
    </row>
    <row r="28" spans="1:49" x14ac:dyDescent="0.35">
      <c r="A28" t="s">
        <v>56</v>
      </c>
      <c r="B28">
        <v>30</v>
      </c>
      <c r="C28" t="s">
        <v>237</v>
      </c>
      <c r="D28">
        <v>144</v>
      </c>
      <c r="E28" t="s">
        <v>238</v>
      </c>
      <c r="F28" t="s">
        <v>95</v>
      </c>
      <c r="G28" t="s">
        <v>23</v>
      </c>
      <c r="H28">
        <v>80</v>
      </c>
      <c r="I28" t="s">
        <v>86</v>
      </c>
      <c r="J28">
        <v>1100</v>
      </c>
      <c r="K28">
        <v>2</v>
      </c>
      <c r="L28">
        <v>2</v>
      </c>
      <c r="M28" t="s">
        <v>25</v>
      </c>
      <c r="N28">
        <v>18</v>
      </c>
      <c r="O28" t="s">
        <v>30</v>
      </c>
      <c r="P28" t="s">
        <v>30</v>
      </c>
      <c r="Q28">
        <v>0</v>
      </c>
      <c r="R28">
        <v>80</v>
      </c>
      <c r="S28" t="s">
        <v>27</v>
      </c>
      <c r="X28" s="1"/>
      <c r="AH28" s="1"/>
      <c r="AN28" s="1"/>
      <c r="AQ28" s="3"/>
      <c r="AW28" s="1"/>
    </row>
    <row r="29" spans="1:49" x14ac:dyDescent="0.35">
      <c r="A29" t="s">
        <v>57</v>
      </c>
      <c r="B29">
        <v>31</v>
      </c>
      <c r="C29" t="s">
        <v>237</v>
      </c>
      <c r="D29">
        <v>144</v>
      </c>
      <c r="E29" t="s">
        <v>238</v>
      </c>
      <c r="F29" t="s">
        <v>95</v>
      </c>
      <c r="G29" t="s">
        <v>23</v>
      </c>
      <c r="H29">
        <v>148</v>
      </c>
      <c r="I29" t="s">
        <v>86</v>
      </c>
      <c r="J29">
        <v>1800</v>
      </c>
      <c r="K29">
        <v>2</v>
      </c>
      <c r="L29">
        <v>1</v>
      </c>
      <c r="M29" t="s">
        <v>25</v>
      </c>
      <c r="N29">
        <v>17</v>
      </c>
      <c r="O29" t="s">
        <v>30</v>
      </c>
      <c r="P29" t="s">
        <v>30</v>
      </c>
      <c r="Q29">
        <v>8</v>
      </c>
      <c r="R29">
        <v>118</v>
      </c>
      <c r="S29" t="s">
        <v>31</v>
      </c>
      <c r="X29" s="2"/>
      <c r="AB29" s="3"/>
      <c r="AH29" s="1"/>
      <c r="AN29" s="1"/>
      <c r="AW29" s="1"/>
    </row>
    <row r="30" spans="1:49" x14ac:dyDescent="0.35">
      <c r="A30" t="s">
        <v>58</v>
      </c>
      <c r="B30">
        <v>32</v>
      </c>
      <c r="C30" t="s">
        <v>237</v>
      </c>
      <c r="D30">
        <v>144</v>
      </c>
      <c r="E30" t="s">
        <v>238</v>
      </c>
      <c r="F30" t="s">
        <v>95</v>
      </c>
      <c r="G30" t="s">
        <v>23</v>
      </c>
      <c r="H30">
        <v>165</v>
      </c>
      <c r="I30" t="s">
        <v>100</v>
      </c>
      <c r="J30">
        <v>50</v>
      </c>
      <c r="K30">
        <v>2</v>
      </c>
      <c r="L30">
        <v>1</v>
      </c>
      <c r="M30" t="s">
        <v>25</v>
      </c>
      <c r="N30">
        <v>16</v>
      </c>
      <c r="O30" t="s">
        <v>30</v>
      </c>
      <c r="P30" t="s">
        <v>25</v>
      </c>
      <c r="Q30">
        <v>0</v>
      </c>
      <c r="R30">
        <v>50</v>
      </c>
      <c r="X30" s="1"/>
      <c r="AH30" s="1"/>
      <c r="AN30" s="1"/>
      <c r="AQ30" s="3"/>
      <c r="AW30" s="1"/>
    </row>
    <row r="31" spans="1:49" x14ac:dyDescent="0.35">
      <c r="A31" t="s">
        <v>59</v>
      </c>
      <c r="B31">
        <v>33</v>
      </c>
      <c r="C31" t="s">
        <v>237</v>
      </c>
      <c r="D31">
        <v>144</v>
      </c>
      <c r="E31" t="s">
        <v>238</v>
      </c>
      <c r="F31" t="s">
        <v>95</v>
      </c>
      <c r="G31" t="s">
        <v>23</v>
      </c>
      <c r="H31">
        <v>30</v>
      </c>
      <c r="I31" t="s">
        <v>86</v>
      </c>
      <c r="J31">
        <v>1500</v>
      </c>
      <c r="K31">
        <v>2</v>
      </c>
      <c r="L31">
        <v>2</v>
      </c>
      <c r="M31" t="s">
        <v>25</v>
      </c>
      <c r="N31" t="s">
        <v>26</v>
      </c>
      <c r="O31" t="s">
        <v>30</v>
      </c>
      <c r="P31" t="s">
        <v>30</v>
      </c>
      <c r="Q31">
        <v>0</v>
      </c>
      <c r="R31">
        <v>40</v>
      </c>
      <c r="S31" t="s">
        <v>31</v>
      </c>
      <c r="X31" s="1"/>
      <c r="AH31" s="1"/>
      <c r="AN31" s="1"/>
      <c r="AQ31" s="3"/>
      <c r="AW31" s="1"/>
    </row>
    <row r="32" spans="1:49" x14ac:dyDescent="0.35">
      <c r="A32" t="s">
        <v>60</v>
      </c>
      <c r="B32">
        <v>34</v>
      </c>
      <c r="C32" t="s">
        <v>237</v>
      </c>
      <c r="D32">
        <v>144</v>
      </c>
      <c r="E32" t="s">
        <v>238</v>
      </c>
      <c r="F32" t="s">
        <v>95</v>
      </c>
      <c r="G32" t="s">
        <v>23</v>
      </c>
      <c r="H32">
        <v>140</v>
      </c>
      <c r="I32" t="s">
        <v>86</v>
      </c>
      <c r="J32">
        <v>900</v>
      </c>
      <c r="K32">
        <v>2</v>
      </c>
      <c r="L32">
        <v>2</v>
      </c>
      <c r="M32" t="s">
        <v>25</v>
      </c>
      <c r="N32">
        <v>17</v>
      </c>
      <c r="O32" t="s">
        <v>30</v>
      </c>
      <c r="P32" t="s">
        <v>25</v>
      </c>
      <c r="Q32">
        <v>0</v>
      </c>
      <c r="R32">
        <v>90</v>
      </c>
      <c r="S32" t="s">
        <v>27</v>
      </c>
      <c r="X32" s="1"/>
      <c r="AH32" s="1"/>
      <c r="AN32" s="1"/>
      <c r="AQ32" s="3"/>
      <c r="AW32" s="1"/>
    </row>
    <row r="33" spans="1:49" x14ac:dyDescent="0.35">
      <c r="A33" t="s">
        <v>61</v>
      </c>
      <c r="B33">
        <v>35</v>
      </c>
      <c r="C33" t="s">
        <v>237</v>
      </c>
      <c r="D33">
        <v>144</v>
      </c>
      <c r="E33" t="s">
        <v>238</v>
      </c>
      <c r="F33" t="s">
        <v>95</v>
      </c>
      <c r="G33" t="s">
        <v>23</v>
      </c>
      <c r="H33">
        <v>313</v>
      </c>
      <c r="I33" t="s">
        <v>100</v>
      </c>
      <c r="J33">
        <v>1200</v>
      </c>
      <c r="K33">
        <v>2</v>
      </c>
      <c r="L33">
        <v>3</v>
      </c>
      <c r="M33" t="s">
        <v>25</v>
      </c>
      <c r="N33">
        <v>17</v>
      </c>
      <c r="O33" t="s">
        <v>25</v>
      </c>
      <c r="P33" t="s">
        <v>25</v>
      </c>
      <c r="Q33">
        <v>0</v>
      </c>
      <c r="R33">
        <v>200</v>
      </c>
      <c r="S33" t="s">
        <v>31</v>
      </c>
      <c r="X33" s="1"/>
      <c r="AH33" s="1"/>
      <c r="AN33" s="1"/>
      <c r="AQ33" s="3"/>
      <c r="AW33" s="1"/>
    </row>
    <row r="34" spans="1:49" x14ac:dyDescent="0.35">
      <c r="A34" t="s">
        <v>62</v>
      </c>
      <c r="B34">
        <v>36</v>
      </c>
      <c r="C34" t="s">
        <v>237</v>
      </c>
      <c r="D34">
        <v>144</v>
      </c>
      <c r="E34" t="s">
        <v>238</v>
      </c>
      <c r="F34" t="s">
        <v>95</v>
      </c>
      <c r="G34" t="s">
        <v>23</v>
      </c>
      <c r="H34">
        <v>55</v>
      </c>
      <c r="I34" t="s">
        <v>101</v>
      </c>
      <c r="J34">
        <v>540</v>
      </c>
      <c r="K34">
        <v>2</v>
      </c>
      <c r="L34">
        <v>1</v>
      </c>
      <c r="M34" t="s">
        <v>25</v>
      </c>
      <c r="N34">
        <v>17</v>
      </c>
      <c r="O34" t="s">
        <v>30</v>
      </c>
      <c r="P34" t="s">
        <v>25</v>
      </c>
      <c r="Q34">
        <v>0</v>
      </c>
      <c r="R34">
        <v>20</v>
      </c>
      <c r="S34" t="s">
        <v>31</v>
      </c>
      <c r="X34" s="1"/>
      <c r="AH34" s="1"/>
      <c r="AN34" s="1"/>
      <c r="AQ34" s="3"/>
      <c r="AW34" s="1"/>
    </row>
    <row r="35" spans="1:49" x14ac:dyDescent="0.35">
      <c r="A35" t="s">
        <v>63</v>
      </c>
      <c r="B35">
        <v>37</v>
      </c>
      <c r="C35" t="s">
        <v>237</v>
      </c>
      <c r="D35">
        <v>144</v>
      </c>
      <c r="E35" t="s">
        <v>238</v>
      </c>
      <c r="F35" t="s">
        <v>95</v>
      </c>
      <c r="G35" t="s">
        <v>25</v>
      </c>
      <c r="H35" t="s">
        <v>26</v>
      </c>
      <c r="I35" t="s">
        <v>26</v>
      </c>
      <c r="J35" t="s">
        <v>26</v>
      </c>
      <c r="L35" t="s">
        <v>26</v>
      </c>
      <c r="M35" t="s">
        <v>26</v>
      </c>
      <c r="N35" t="s">
        <v>26</v>
      </c>
      <c r="O35" t="s">
        <v>26</v>
      </c>
      <c r="P35" t="s">
        <v>26</v>
      </c>
      <c r="Q35" t="s">
        <v>26</v>
      </c>
      <c r="R35" t="s">
        <v>26</v>
      </c>
      <c r="S35" t="s">
        <v>26</v>
      </c>
      <c r="X35" s="1"/>
      <c r="AH35" s="1"/>
      <c r="AN35" s="1"/>
      <c r="AQ35" s="3"/>
      <c r="AW35" s="1"/>
    </row>
    <row r="36" spans="1:49" x14ac:dyDescent="0.35">
      <c r="A36" t="s">
        <v>64</v>
      </c>
      <c r="B36">
        <v>38</v>
      </c>
      <c r="C36" t="s">
        <v>237</v>
      </c>
      <c r="D36">
        <v>144</v>
      </c>
      <c r="E36" t="s">
        <v>238</v>
      </c>
      <c r="F36" t="s">
        <v>95</v>
      </c>
      <c r="G36" t="s">
        <v>23</v>
      </c>
      <c r="H36">
        <v>250</v>
      </c>
      <c r="I36" t="s">
        <v>86</v>
      </c>
      <c r="J36">
        <v>1500</v>
      </c>
      <c r="K36">
        <v>2</v>
      </c>
      <c r="L36">
        <v>3</v>
      </c>
      <c r="M36" t="s">
        <v>25</v>
      </c>
      <c r="O36" t="s">
        <v>25</v>
      </c>
      <c r="P36" t="s">
        <v>30</v>
      </c>
      <c r="Q36">
        <v>0</v>
      </c>
      <c r="R36">
        <v>30</v>
      </c>
      <c r="S36" t="s">
        <v>31</v>
      </c>
      <c r="X36" s="1"/>
      <c r="AH36" s="1"/>
      <c r="AN36" s="1"/>
      <c r="AQ36" s="3"/>
      <c r="AW36" s="1"/>
    </row>
    <row r="37" spans="1:49" x14ac:dyDescent="0.35">
      <c r="A37" t="s">
        <v>65</v>
      </c>
      <c r="B37">
        <v>39</v>
      </c>
      <c r="C37" t="s">
        <v>237</v>
      </c>
      <c r="D37">
        <v>144</v>
      </c>
      <c r="E37" t="s">
        <v>238</v>
      </c>
      <c r="F37" t="s">
        <v>95</v>
      </c>
      <c r="G37" t="s">
        <v>25</v>
      </c>
      <c r="H37" t="s">
        <v>26</v>
      </c>
      <c r="I37" t="s">
        <v>26</v>
      </c>
      <c r="J37" t="s">
        <v>26</v>
      </c>
      <c r="L37" t="s">
        <v>26</v>
      </c>
      <c r="M37" t="s">
        <v>26</v>
      </c>
      <c r="N37" t="s">
        <v>26</v>
      </c>
      <c r="O37" t="s">
        <v>26</v>
      </c>
      <c r="P37" t="s">
        <v>26</v>
      </c>
      <c r="Q37" t="s">
        <v>26</v>
      </c>
      <c r="R37" t="s">
        <v>26</v>
      </c>
      <c r="S37" t="s">
        <v>26</v>
      </c>
      <c r="X37" s="1"/>
      <c r="AB37" s="3"/>
      <c r="AH37" s="1"/>
      <c r="AN37" s="1"/>
      <c r="AQ37" s="3"/>
      <c r="AW37" s="1"/>
    </row>
    <row r="38" spans="1:49" x14ac:dyDescent="0.35">
      <c r="A38" t="s">
        <v>66</v>
      </c>
      <c r="B38">
        <v>40</v>
      </c>
      <c r="C38" t="s">
        <v>237</v>
      </c>
      <c r="D38">
        <v>144</v>
      </c>
      <c r="E38" t="s">
        <v>238</v>
      </c>
      <c r="F38" t="s">
        <v>95</v>
      </c>
      <c r="G38" t="s">
        <v>23</v>
      </c>
      <c r="H38">
        <v>60</v>
      </c>
      <c r="I38" t="s">
        <v>99</v>
      </c>
      <c r="J38">
        <v>1500</v>
      </c>
      <c r="K38">
        <v>2</v>
      </c>
      <c r="L38">
        <v>2</v>
      </c>
      <c r="M38" t="s">
        <v>25</v>
      </c>
      <c r="N38">
        <v>16</v>
      </c>
      <c r="O38" t="s">
        <v>25</v>
      </c>
      <c r="P38" t="s">
        <v>25</v>
      </c>
      <c r="Q38">
        <v>0</v>
      </c>
      <c r="R38">
        <v>50</v>
      </c>
      <c r="S38" t="s">
        <v>31</v>
      </c>
      <c r="X38" s="1"/>
      <c r="AH38" s="1"/>
      <c r="AN38" s="1"/>
      <c r="AQ38" s="3"/>
      <c r="AW38" s="1"/>
    </row>
    <row r="39" spans="1:49" x14ac:dyDescent="0.35">
      <c r="A39" t="s">
        <v>67</v>
      </c>
      <c r="B39">
        <v>41</v>
      </c>
      <c r="C39" t="s">
        <v>237</v>
      </c>
      <c r="D39">
        <v>144</v>
      </c>
      <c r="E39" t="s">
        <v>238</v>
      </c>
      <c r="F39" t="s">
        <v>95</v>
      </c>
      <c r="G39" t="s">
        <v>23</v>
      </c>
      <c r="H39">
        <v>155</v>
      </c>
      <c r="I39" t="s">
        <v>86</v>
      </c>
      <c r="J39" t="s">
        <v>26</v>
      </c>
      <c r="K39">
        <v>1</v>
      </c>
      <c r="L39">
        <v>2</v>
      </c>
      <c r="M39" t="s">
        <v>25</v>
      </c>
      <c r="N39">
        <v>18</v>
      </c>
      <c r="O39" t="s">
        <v>25</v>
      </c>
      <c r="P39" t="s">
        <v>30</v>
      </c>
      <c r="Q39">
        <v>0</v>
      </c>
      <c r="R39">
        <v>65</v>
      </c>
      <c r="S39" t="s">
        <v>31</v>
      </c>
      <c r="X39" s="1"/>
      <c r="AH39" s="1"/>
      <c r="AN39" s="1"/>
      <c r="AW39" s="1"/>
    </row>
    <row r="40" spans="1:49" x14ac:dyDescent="0.35">
      <c r="A40" t="s">
        <v>68</v>
      </c>
      <c r="B40">
        <v>42</v>
      </c>
      <c r="C40" t="s">
        <v>237</v>
      </c>
      <c r="D40">
        <v>144</v>
      </c>
      <c r="E40" t="s">
        <v>238</v>
      </c>
      <c r="F40" t="s">
        <v>95</v>
      </c>
      <c r="G40" t="s">
        <v>25</v>
      </c>
      <c r="H40" t="s">
        <v>26</v>
      </c>
      <c r="I40" t="s">
        <v>26</v>
      </c>
      <c r="J40" t="s">
        <v>26</v>
      </c>
      <c r="L40" t="s">
        <v>26</v>
      </c>
      <c r="M40" t="s">
        <v>26</v>
      </c>
      <c r="N40" t="s">
        <v>26</v>
      </c>
      <c r="O40" t="s">
        <v>26</v>
      </c>
      <c r="P40" t="s">
        <v>26</v>
      </c>
      <c r="Q40" t="s">
        <v>26</v>
      </c>
      <c r="R40" t="s">
        <v>26</v>
      </c>
      <c r="S40" t="s">
        <v>26</v>
      </c>
      <c r="X40" s="1"/>
      <c r="AB40" s="3"/>
      <c r="AH40" s="1"/>
      <c r="AM40" s="3"/>
      <c r="AN40" s="1"/>
      <c r="AQ40" s="3"/>
      <c r="AW40" s="1"/>
    </row>
    <row r="41" spans="1:49" x14ac:dyDescent="0.35">
      <c r="A41" t="s">
        <v>69</v>
      </c>
      <c r="B41">
        <v>44</v>
      </c>
      <c r="C41" t="s">
        <v>237</v>
      </c>
      <c r="D41">
        <v>144</v>
      </c>
      <c r="E41" t="s">
        <v>238</v>
      </c>
      <c r="F41" t="s">
        <v>95</v>
      </c>
      <c r="G41" t="s">
        <v>23</v>
      </c>
      <c r="H41">
        <v>100</v>
      </c>
      <c r="I41" t="s">
        <v>86</v>
      </c>
      <c r="J41">
        <v>1000</v>
      </c>
      <c r="K41">
        <v>2</v>
      </c>
      <c r="L41">
        <v>1</v>
      </c>
      <c r="M41" t="s">
        <v>25</v>
      </c>
      <c r="N41">
        <v>18</v>
      </c>
      <c r="O41" t="s">
        <v>30</v>
      </c>
      <c r="P41" t="s">
        <v>25</v>
      </c>
      <c r="Q41">
        <v>0</v>
      </c>
      <c r="R41">
        <v>25</v>
      </c>
      <c r="S41" t="s">
        <v>27</v>
      </c>
      <c r="X41" s="1"/>
      <c r="AB41" s="3"/>
      <c r="AH41" s="1"/>
      <c r="AN41" s="1"/>
      <c r="AQ41" s="3"/>
      <c r="AW41" s="1"/>
    </row>
    <row r="42" spans="1:49" x14ac:dyDescent="0.35">
      <c r="A42" t="s">
        <v>70</v>
      </c>
      <c r="B42">
        <v>45</v>
      </c>
      <c r="C42" t="s">
        <v>237</v>
      </c>
      <c r="D42">
        <v>144</v>
      </c>
      <c r="E42" t="s">
        <v>238</v>
      </c>
      <c r="F42" t="s">
        <v>95</v>
      </c>
      <c r="G42" t="s">
        <v>23</v>
      </c>
      <c r="H42">
        <v>125</v>
      </c>
      <c r="J42">
        <v>240</v>
      </c>
      <c r="K42">
        <v>2</v>
      </c>
      <c r="L42">
        <v>1</v>
      </c>
      <c r="M42" t="s">
        <v>25</v>
      </c>
      <c r="N42">
        <v>16</v>
      </c>
      <c r="O42" t="s">
        <v>25</v>
      </c>
      <c r="P42" t="s">
        <v>25</v>
      </c>
      <c r="Q42">
        <v>0</v>
      </c>
      <c r="R42">
        <v>200</v>
      </c>
      <c r="S42" t="s">
        <v>27</v>
      </c>
      <c r="X42" s="1"/>
      <c r="AH42" s="1"/>
      <c r="AN42" s="1"/>
      <c r="AQ42" s="3"/>
      <c r="AW42" s="1"/>
    </row>
    <row r="43" spans="1:49" x14ac:dyDescent="0.35">
      <c r="A43" t="s">
        <v>71</v>
      </c>
      <c r="B43">
        <v>46</v>
      </c>
      <c r="C43" t="s">
        <v>237</v>
      </c>
      <c r="D43">
        <v>144</v>
      </c>
      <c r="E43" t="s">
        <v>238</v>
      </c>
      <c r="F43" t="s">
        <v>95</v>
      </c>
      <c r="G43" t="s">
        <v>23</v>
      </c>
      <c r="H43">
        <v>100</v>
      </c>
      <c r="I43" t="s">
        <v>25</v>
      </c>
      <c r="J43">
        <v>1500</v>
      </c>
      <c r="K43">
        <v>2</v>
      </c>
      <c r="L43">
        <v>3</v>
      </c>
      <c r="M43" t="s">
        <v>25</v>
      </c>
      <c r="N43">
        <v>18</v>
      </c>
      <c r="O43" t="s">
        <v>25</v>
      </c>
      <c r="P43" t="s">
        <v>30</v>
      </c>
      <c r="Q43">
        <v>0</v>
      </c>
      <c r="R43">
        <v>100</v>
      </c>
      <c r="S43" t="s">
        <v>31</v>
      </c>
      <c r="X43" s="1"/>
      <c r="AH43" s="1"/>
      <c r="AN43" s="1"/>
      <c r="AQ43" s="3"/>
      <c r="AW43" s="1"/>
    </row>
    <row r="44" spans="1:49" x14ac:dyDescent="0.35">
      <c r="A44" t="s">
        <v>72</v>
      </c>
      <c r="B44">
        <v>47</v>
      </c>
      <c r="C44" t="s">
        <v>237</v>
      </c>
      <c r="D44">
        <v>144</v>
      </c>
      <c r="E44" t="s">
        <v>238</v>
      </c>
      <c r="F44" t="s">
        <v>95</v>
      </c>
      <c r="G44" t="s">
        <v>25</v>
      </c>
      <c r="H44" t="s">
        <v>26</v>
      </c>
      <c r="I44" t="s">
        <v>26</v>
      </c>
      <c r="J44" t="s">
        <v>26</v>
      </c>
      <c r="L44" t="s">
        <v>26</v>
      </c>
      <c r="M44" t="s">
        <v>26</v>
      </c>
      <c r="N44" t="s">
        <v>26</v>
      </c>
      <c r="O44" t="s">
        <v>26</v>
      </c>
      <c r="P44" t="s">
        <v>26</v>
      </c>
      <c r="Q44" t="s">
        <v>26</v>
      </c>
      <c r="R44" t="s">
        <v>26</v>
      </c>
      <c r="S44" t="s">
        <v>26</v>
      </c>
      <c r="X44" s="1"/>
      <c r="AH44" s="1"/>
      <c r="AN44" s="1"/>
      <c r="AW44" s="1"/>
    </row>
    <row r="45" spans="1:49" x14ac:dyDescent="0.35">
      <c r="A45" t="s">
        <v>73</v>
      </c>
      <c r="B45">
        <v>48</v>
      </c>
      <c r="C45" t="s">
        <v>237</v>
      </c>
      <c r="D45">
        <v>144</v>
      </c>
      <c r="E45" t="s">
        <v>238</v>
      </c>
      <c r="F45" t="s">
        <v>95</v>
      </c>
      <c r="G45" t="s">
        <v>25</v>
      </c>
      <c r="H45" t="s">
        <v>26</v>
      </c>
      <c r="I45" t="s">
        <v>26</v>
      </c>
      <c r="J45" t="s">
        <v>26</v>
      </c>
      <c r="L45" t="s">
        <v>26</v>
      </c>
      <c r="M45" t="s">
        <v>26</v>
      </c>
      <c r="N45" t="s">
        <v>26</v>
      </c>
      <c r="O45" t="s">
        <v>26</v>
      </c>
      <c r="P45" t="s">
        <v>26</v>
      </c>
      <c r="Q45" t="s">
        <v>26</v>
      </c>
      <c r="R45" t="s">
        <v>26</v>
      </c>
      <c r="S45" t="s">
        <v>26</v>
      </c>
      <c r="X45" s="1"/>
      <c r="AH45" s="1"/>
      <c r="AN45" s="1"/>
      <c r="AW45" s="1"/>
    </row>
    <row r="46" spans="1:49" x14ac:dyDescent="0.35">
      <c r="A46" t="s">
        <v>74</v>
      </c>
      <c r="B46">
        <v>49</v>
      </c>
      <c r="C46" t="s">
        <v>237</v>
      </c>
      <c r="D46">
        <v>144</v>
      </c>
      <c r="E46" t="s">
        <v>238</v>
      </c>
      <c r="F46" t="s">
        <v>95</v>
      </c>
      <c r="G46" t="s">
        <v>23</v>
      </c>
      <c r="H46">
        <v>0</v>
      </c>
      <c r="I46" t="s">
        <v>25</v>
      </c>
      <c r="J46">
        <v>2</v>
      </c>
      <c r="K46">
        <v>0</v>
      </c>
      <c r="L46">
        <v>1</v>
      </c>
      <c r="M46" t="s">
        <v>25</v>
      </c>
      <c r="N46" t="s">
        <v>26</v>
      </c>
      <c r="O46" t="s">
        <v>25</v>
      </c>
      <c r="P46" t="s">
        <v>25</v>
      </c>
      <c r="Q46">
        <v>0</v>
      </c>
      <c r="R46">
        <v>0</v>
      </c>
      <c r="S46" t="s">
        <v>25</v>
      </c>
      <c r="X46" s="1"/>
      <c r="AH46" s="1"/>
      <c r="AN46" s="1"/>
      <c r="AQ46" s="3"/>
      <c r="AW46" s="1"/>
    </row>
    <row r="47" spans="1:49" x14ac:dyDescent="0.35">
      <c r="A47" t="s">
        <v>75</v>
      </c>
      <c r="B47">
        <v>50</v>
      </c>
      <c r="C47" t="s">
        <v>237</v>
      </c>
      <c r="D47">
        <v>144</v>
      </c>
      <c r="E47" t="s">
        <v>238</v>
      </c>
      <c r="F47" t="s">
        <v>95</v>
      </c>
      <c r="G47" t="s">
        <v>23</v>
      </c>
      <c r="H47">
        <v>360</v>
      </c>
      <c r="I47" t="s">
        <v>86</v>
      </c>
      <c r="J47">
        <v>750</v>
      </c>
      <c r="K47">
        <v>2</v>
      </c>
      <c r="L47">
        <v>2</v>
      </c>
      <c r="M47" t="s">
        <v>25</v>
      </c>
      <c r="N47">
        <v>18</v>
      </c>
      <c r="O47" t="s">
        <v>25</v>
      </c>
      <c r="P47" t="s">
        <v>25</v>
      </c>
      <c r="Q47">
        <v>0</v>
      </c>
      <c r="R47">
        <v>130</v>
      </c>
      <c r="S47" t="s">
        <v>27</v>
      </c>
      <c r="X47" s="1"/>
      <c r="AH47" s="1"/>
      <c r="AN47" s="1"/>
      <c r="AQ47" s="3"/>
      <c r="AW47" s="1"/>
    </row>
    <row r="48" spans="1:49" x14ac:dyDescent="0.35">
      <c r="A48" t="s">
        <v>76</v>
      </c>
      <c r="B48">
        <v>51</v>
      </c>
      <c r="C48" t="s">
        <v>237</v>
      </c>
      <c r="D48">
        <v>144</v>
      </c>
      <c r="E48" t="s">
        <v>238</v>
      </c>
      <c r="F48" t="s">
        <v>95</v>
      </c>
      <c r="G48" t="s">
        <v>25</v>
      </c>
      <c r="H48" t="s">
        <v>26</v>
      </c>
      <c r="I48" t="s">
        <v>26</v>
      </c>
      <c r="J48" t="s">
        <v>26</v>
      </c>
      <c r="L48" t="s">
        <v>26</v>
      </c>
      <c r="M48" t="s">
        <v>26</v>
      </c>
      <c r="N48" t="s">
        <v>26</v>
      </c>
      <c r="O48" t="s">
        <v>26</v>
      </c>
      <c r="P48" t="s">
        <v>26</v>
      </c>
      <c r="Q48" t="s">
        <v>26</v>
      </c>
      <c r="R48" t="s">
        <v>26</v>
      </c>
      <c r="S48" t="s">
        <v>26</v>
      </c>
      <c r="X48" s="1"/>
      <c r="Y48" s="3"/>
      <c r="AH48" s="1"/>
      <c r="AM48" s="3"/>
      <c r="AN48" s="1"/>
      <c r="AQ48" s="3"/>
      <c r="AW48" s="1"/>
    </row>
    <row r="49" spans="1:48" x14ac:dyDescent="0.35">
      <c r="A49" t="s">
        <v>77</v>
      </c>
      <c r="B49">
        <v>53</v>
      </c>
      <c r="C49" t="s">
        <v>237</v>
      </c>
      <c r="D49">
        <v>144</v>
      </c>
      <c r="E49" t="s">
        <v>238</v>
      </c>
      <c r="F49" t="s">
        <v>95</v>
      </c>
      <c r="G49" t="s">
        <v>23</v>
      </c>
      <c r="H49">
        <v>349</v>
      </c>
      <c r="I49" t="s">
        <v>25</v>
      </c>
      <c r="J49">
        <v>1000</v>
      </c>
      <c r="K49">
        <v>2</v>
      </c>
      <c r="L49">
        <v>2</v>
      </c>
      <c r="M49" t="s">
        <v>25</v>
      </c>
      <c r="N49">
        <v>17</v>
      </c>
      <c r="O49" t="s">
        <v>25</v>
      </c>
      <c r="P49" t="s">
        <v>30</v>
      </c>
      <c r="Q49">
        <v>0</v>
      </c>
      <c r="R49">
        <v>55</v>
      </c>
      <c r="S49" t="s">
        <v>31</v>
      </c>
      <c r="W49" s="1"/>
      <c r="AG49" s="1"/>
      <c r="AM49" s="1"/>
      <c r="AP49" s="3"/>
      <c r="AV49" s="1"/>
    </row>
    <row r="50" spans="1:48" x14ac:dyDescent="0.35">
      <c r="A50" t="s">
        <v>79</v>
      </c>
      <c r="B50">
        <v>54</v>
      </c>
      <c r="C50" t="s">
        <v>237</v>
      </c>
      <c r="D50">
        <v>144</v>
      </c>
      <c r="E50" t="s">
        <v>238</v>
      </c>
      <c r="F50" t="s">
        <v>95</v>
      </c>
      <c r="G50" t="s">
        <v>25</v>
      </c>
      <c r="H50" t="s">
        <v>26</v>
      </c>
      <c r="I50" t="s">
        <v>26</v>
      </c>
      <c r="J50" t="s">
        <v>26</v>
      </c>
      <c r="L50" t="s">
        <v>26</v>
      </c>
      <c r="M50" t="s">
        <v>26</v>
      </c>
      <c r="N50" t="s">
        <v>26</v>
      </c>
      <c r="O50" t="s">
        <v>26</v>
      </c>
      <c r="P50" t="s">
        <v>26</v>
      </c>
      <c r="Q50" t="s">
        <v>26</v>
      </c>
      <c r="R50" t="s">
        <v>26</v>
      </c>
      <c r="S50" t="s">
        <v>26</v>
      </c>
      <c r="W50" s="1"/>
      <c r="AA50" s="3"/>
      <c r="AG50" s="1"/>
      <c r="AM50" s="1"/>
      <c r="AP50" s="3"/>
      <c r="AV50" s="1"/>
    </row>
    <row r="51" spans="1:48" x14ac:dyDescent="0.35">
      <c r="A51" t="s">
        <v>80</v>
      </c>
      <c r="B51">
        <v>55</v>
      </c>
      <c r="C51" t="s">
        <v>237</v>
      </c>
      <c r="D51">
        <v>144</v>
      </c>
      <c r="E51" t="s">
        <v>238</v>
      </c>
      <c r="F51" t="s">
        <v>95</v>
      </c>
      <c r="G51" t="s">
        <v>23</v>
      </c>
      <c r="H51">
        <v>60</v>
      </c>
      <c r="I51" t="s">
        <v>86</v>
      </c>
      <c r="J51">
        <v>1000</v>
      </c>
      <c r="K51">
        <v>2</v>
      </c>
      <c r="L51">
        <v>3</v>
      </c>
      <c r="M51" t="s">
        <v>25</v>
      </c>
      <c r="N51">
        <v>18</v>
      </c>
      <c r="O51" t="s">
        <v>25</v>
      </c>
      <c r="P51" t="s">
        <v>30</v>
      </c>
      <c r="Q51">
        <v>4</v>
      </c>
      <c r="R51">
        <v>60</v>
      </c>
      <c r="S51" t="s">
        <v>27</v>
      </c>
      <c r="W51" s="1"/>
      <c r="AG51" s="1"/>
      <c r="AM51" s="1"/>
      <c r="AP51" s="3"/>
      <c r="AV51" s="1"/>
    </row>
    <row r="52" spans="1:48" x14ac:dyDescent="0.35">
      <c r="A52" t="s">
        <v>81</v>
      </c>
      <c r="B52">
        <v>56</v>
      </c>
      <c r="C52" t="s">
        <v>237</v>
      </c>
      <c r="D52">
        <v>144</v>
      </c>
      <c r="E52" t="s">
        <v>238</v>
      </c>
      <c r="F52" t="s">
        <v>95</v>
      </c>
      <c r="G52" t="s">
        <v>23</v>
      </c>
      <c r="H52">
        <v>200</v>
      </c>
      <c r="I52" t="s">
        <v>100</v>
      </c>
      <c r="J52">
        <v>1250</v>
      </c>
      <c r="K52">
        <v>2</v>
      </c>
      <c r="L52">
        <v>2</v>
      </c>
      <c r="M52" t="s">
        <v>25</v>
      </c>
      <c r="N52">
        <v>17</v>
      </c>
      <c r="O52" t="s">
        <v>25</v>
      </c>
      <c r="P52" t="s">
        <v>25</v>
      </c>
      <c r="Q52">
        <v>0</v>
      </c>
      <c r="R52">
        <v>150</v>
      </c>
      <c r="S52" t="s">
        <v>27</v>
      </c>
      <c r="W52" s="1"/>
      <c r="AG52" s="1"/>
      <c r="AM52" s="1"/>
      <c r="AP52" s="3"/>
      <c r="AV52" s="1"/>
    </row>
    <row r="53" spans="1:48" x14ac:dyDescent="0.35">
      <c r="AH53" s="1"/>
    </row>
  </sheetData>
  <phoneticPr fontId="1" type="noConversion"/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60D90F-5F83-4E76-88AA-8B9238364FFE}">
  <dimension ref="A1:S52"/>
  <sheetViews>
    <sheetView zoomScaleNormal="100" workbookViewId="0"/>
  </sheetViews>
  <sheetFormatPr defaultColWidth="8.81640625" defaultRowHeight="14.5" x14ac:dyDescent="0.35"/>
  <cols>
    <col min="1" max="1" width="14.1796875" customWidth="1"/>
    <col min="2" max="2" width="9.453125" customWidth="1"/>
    <col min="3" max="3" width="28.1796875" customWidth="1"/>
    <col min="4" max="4" width="15.81640625" customWidth="1"/>
    <col min="5" max="5" width="7.7265625" bestFit="1" customWidth="1"/>
    <col min="6" max="6" width="12" customWidth="1"/>
    <col min="7" max="7" width="13.453125" customWidth="1"/>
    <col min="8" max="8" width="16.453125" customWidth="1"/>
    <col min="9" max="9" width="15.453125" bestFit="1" customWidth="1"/>
    <col min="10" max="10" width="9.1796875"/>
    <col min="11" max="11" width="15.453125" customWidth="1"/>
    <col min="17" max="17" width="13.453125" customWidth="1"/>
    <col min="18" max="18" width="11.1796875" customWidth="1"/>
    <col min="19" max="19" width="13.453125" customWidth="1"/>
  </cols>
  <sheetData>
    <row r="1" spans="1:19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9" x14ac:dyDescent="0.35">
      <c r="A2" t="s">
        <v>19</v>
      </c>
      <c r="B2">
        <v>1</v>
      </c>
      <c r="C2" t="s">
        <v>239</v>
      </c>
      <c r="D2">
        <v>145</v>
      </c>
      <c r="E2" t="s">
        <v>90</v>
      </c>
      <c r="F2" t="s">
        <v>22</v>
      </c>
      <c r="G2" t="s">
        <v>23</v>
      </c>
      <c r="H2">
        <v>275</v>
      </c>
      <c r="I2" t="s">
        <v>29</v>
      </c>
      <c r="J2" t="s">
        <v>26</v>
      </c>
      <c r="K2">
        <v>5</v>
      </c>
      <c r="L2">
        <v>1</v>
      </c>
      <c r="M2" t="s">
        <v>30</v>
      </c>
      <c r="N2" t="s">
        <v>26</v>
      </c>
      <c r="O2" t="s">
        <v>30</v>
      </c>
      <c r="P2" t="s">
        <v>25</v>
      </c>
      <c r="Q2">
        <v>12</v>
      </c>
      <c r="R2">
        <f>2*100</f>
        <v>200</v>
      </c>
      <c r="S2" t="s">
        <v>31</v>
      </c>
    </row>
    <row r="3" spans="1:19" x14ac:dyDescent="0.35">
      <c r="A3" t="s">
        <v>28</v>
      </c>
      <c r="B3">
        <v>2</v>
      </c>
      <c r="C3" t="s">
        <v>239</v>
      </c>
      <c r="D3">
        <v>145</v>
      </c>
      <c r="E3" t="s">
        <v>90</v>
      </c>
      <c r="F3" t="s">
        <v>22</v>
      </c>
      <c r="G3" t="s">
        <v>23</v>
      </c>
      <c r="H3">
        <v>270</v>
      </c>
      <c r="I3" t="s">
        <v>29</v>
      </c>
      <c r="J3" t="s">
        <v>26</v>
      </c>
      <c r="K3">
        <v>5</v>
      </c>
      <c r="L3">
        <v>0</v>
      </c>
      <c r="M3" t="s">
        <v>25</v>
      </c>
      <c r="N3">
        <v>18</v>
      </c>
      <c r="O3" t="s">
        <v>30</v>
      </c>
      <c r="P3" t="s">
        <v>25</v>
      </c>
      <c r="Q3">
        <v>0</v>
      </c>
      <c r="R3">
        <v>70</v>
      </c>
      <c r="S3" t="s">
        <v>31</v>
      </c>
    </row>
    <row r="4" spans="1:19" x14ac:dyDescent="0.35">
      <c r="A4" t="s">
        <v>32</v>
      </c>
      <c r="B4">
        <v>4</v>
      </c>
      <c r="C4" t="s">
        <v>239</v>
      </c>
      <c r="D4">
        <v>145</v>
      </c>
      <c r="E4" t="s">
        <v>90</v>
      </c>
      <c r="F4" t="s">
        <v>22</v>
      </c>
      <c r="G4" t="s">
        <v>23</v>
      </c>
      <c r="H4">
        <v>300</v>
      </c>
      <c r="I4" t="s">
        <v>29</v>
      </c>
      <c r="J4" t="s">
        <v>26</v>
      </c>
      <c r="K4">
        <v>5</v>
      </c>
      <c r="L4">
        <v>1</v>
      </c>
      <c r="M4" t="s">
        <v>30</v>
      </c>
      <c r="N4" t="s">
        <v>26</v>
      </c>
      <c r="O4" t="s">
        <v>30</v>
      </c>
      <c r="P4" t="s">
        <v>25</v>
      </c>
      <c r="Q4">
        <v>20</v>
      </c>
      <c r="R4">
        <v>200</v>
      </c>
      <c r="S4" t="s">
        <v>31</v>
      </c>
    </row>
    <row r="5" spans="1:19" x14ac:dyDescent="0.35">
      <c r="A5" t="s">
        <v>33</v>
      </c>
      <c r="B5">
        <v>5</v>
      </c>
      <c r="C5" t="s">
        <v>239</v>
      </c>
      <c r="D5">
        <v>145</v>
      </c>
      <c r="E5" t="s">
        <v>90</v>
      </c>
      <c r="F5" t="s">
        <v>22</v>
      </c>
      <c r="G5" t="s">
        <v>23</v>
      </c>
      <c r="H5">
        <v>100</v>
      </c>
      <c r="I5" t="s">
        <v>29</v>
      </c>
      <c r="J5" t="s">
        <v>26</v>
      </c>
      <c r="K5">
        <v>5</v>
      </c>
      <c r="L5">
        <v>1</v>
      </c>
      <c r="M5" t="s">
        <v>25</v>
      </c>
      <c r="N5" t="s">
        <v>26</v>
      </c>
      <c r="O5" t="s">
        <v>25</v>
      </c>
      <c r="P5" t="s">
        <v>25</v>
      </c>
      <c r="Q5">
        <v>20</v>
      </c>
      <c r="R5">
        <f>2*60</f>
        <v>120</v>
      </c>
      <c r="S5" t="s">
        <v>31</v>
      </c>
    </row>
    <row r="6" spans="1:19" x14ac:dyDescent="0.35">
      <c r="A6" t="s">
        <v>34</v>
      </c>
      <c r="B6">
        <v>6</v>
      </c>
      <c r="C6" t="s">
        <v>239</v>
      </c>
      <c r="D6">
        <v>145</v>
      </c>
      <c r="E6" t="s">
        <v>90</v>
      </c>
      <c r="F6" t="s">
        <v>22</v>
      </c>
      <c r="G6" t="s">
        <v>23</v>
      </c>
      <c r="H6">
        <v>150</v>
      </c>
      <c r="I6" t="s">
        <v>29</v>
      </c>
      <c r="J6" t="s">
        <v>26</v>
      </c>
      <c r="K6">
        <v>5</v>
      </c>
      <c r="L6">
        <v>1</v>
      </c>
      <c r="M6" t="s">
        <v>25</v>
      </c>
      <c r="N6" t="s">
        <v>26</v>
      </c>
      <c r="O6" t="s">
        <v>25</v>
      </c>
      <c r="P6" t="s">
        <v>25</v>
      </c>
      <c r="Q6">
        <v>24</v>
      </c>
      <c r="R6">
        <v>150</v>
      </c>
      <c r="S6" t="s">
        <v>31</v>
      </c>
    </row>
    <row r="7" spans="1:19" x14ac:dyDescent="0.35">
      <c r="A7" t="s">
        <v>35</v>
      </c>
      <c r="B7">
        <v>8</v>
      </c>
      <c r="C7" t="s">
        <v>239</v>
      </c>
      <c r="D7">
        <v>145</v>
      </c>
      <c r="E7" t="s">
        <v>90</v>
      </c>
      <c r="F7" t="s">
        <v>22</v>
      </c>
      <c r="G7" t="s">
        <v>23</v>
      </c>
      <c r="H7">
        <v>10</v>
      </c>
      <c r="I7" t="s">
        <v>29</v>
      </c>
      <c r="J7" t="s">
        <v>26</v>
      </c>
      <c r="K7">
        <v>5</v>
      </c>
      <c r="L7">
        <v>1</v>
      </c>
      <c r="M7" t="s">
        <v>30</v>
      </c>
      <c r="N7" t="s">
        <v>26</v>
      </c>
      <c r="O7" t="s">
        <v>25</v>
      </c>
      <c r="P7" t="s">
        <v>25</v>
      </c>
      <c r="Q7">
        <v>0</v>
      </c>
      <c r="R7" t="s">
        <v>26</v>
      </c>
      <c r="S7" t="s">
        <v>27</v>
      </c>
    </row>
    <row r="8" spans="1:19" x14ac:dyDescent="0.35">
      <c r="A8" t="s">
        <v>36</v>
      </c>
      <c r="B8">
        <v>9</v>
      </c>
      <c r="C8" t="s">
        <v>239</v>
      </c>
      <c r="D8">
        <v>145</v>
      </c>
      <c r="E8" t="s">
        <v>90</v>
      </c>
      <c r="F8" t="s">
        <v>22</v>
      </c>
      <c r="G8" t="s">
        <v>23</v>
      </c>
      <c r="H8">
        <v>200</v>
      </c>
      <c r="I8" t="s">
        <v>29</v>
      </c>
      <c r="J8" t="s">
        <v>26</v>
      </c>
      <c r="K8">
        <v>5</v>
      </c>
      <c r="L8">
        <v>1</v>
      </c>
      <c r="M8" t="s">
        <v>25</v>
      </c>
      <c r="N8" t="s">
        <v>26</v>
      </c>
      <c r="O8" t="s">
        <v>30</v>
      </c>
      <c r="P8" t="s">
        <v>25</v>
      </c>
      <c r="Q8">
        <v>20</v>
      </c>
      <c r="R8">
        <v>205</v>
      </c>
      <c r="S8" t="s">
        <v>27</v>
      </c>
    </row>
    <row r="9" spans="1:19" x14ac:dyDescent="0.35">
      <c r="A9" t="s">
        <v>37</v>
      </c>
      <c r="B9">
        <v>10</v>
      </c>
      <c r="C9" t="s">
        <v>239</v>
      </c>
      <c r="D9">
        <v>145</v>
      </c>
      <c r="E9" t="s">
        <v>90</v>
      </c>
      <c r="F9" t="s">
        <v>22</v>
      </c>
      <c r="G9" t="s">
        <v>23</v>
      </c>
      <c r="H9">
        <v>165</v>
      </c>
      <c r="I9" t="s">
        <v>29</v>
      </c>
      <c r="J9" t="s">
        <v>26</v>
      </c>
      <c r="K9">
        <v>5</v>
      </c>
      <c r="L9">
        <v>1</v>
      </c>
      <c r="M9" t="s">
        <v>25</v>
      </c>
      <c r="N9" t="s">
        <v>26</v>
      </c>
      <c r="O9" t="s">
        <v>25</v>
      </c>
      <c r="P9" t="s">
        <v>25</v>
      </c>
      <c r="Q9">
        <v>30</v>
      </c>
      <c r="R9" t="s">
        <v>26</v>
      </c>
      <c r="S9" t="s">
        <v>31</v>
      </c>
    </row>
    <row r="10" spans="1:19" x14ac:dyDescent="0.35">
      <c r="A10" t="s">
        <v>39</v>
      </c>
      <c r="B10">
        <v>12</v>
      </c>
      <c r="C10" t="s">
        <v>239</v>
      </c>
      <c r="D10">
        <v>145</v>
      </c>
      <c r="E10" t="s">
        <v>90</v>
      </c>
      <c r="F10" t="s">
        <v>22</v>
      </c>
      <c r="G10" t="s">
        <v>23</v>
      </c>
      <c r="H10">
        <v>280</v>
      </c>
      <c r="I10" t="s">
        <v>29</v>
      </c>
      <c r="J10" t="s">
        <v>26</v>
      </c>
      <c r="K10">
        <v>5</v>
      </c>
      <c r="L10">
        <v>1</v>
      </c>
      <c r="M10" t="s">
        <v>25</v>
      </c>
      <c r="N10" t="s">
        <v>26</v>
      </c>
      <c r="O10" t="s">
        <v>25</v>
      </c>
      <c r="P10" t="s">
        <v>25</v>
      </c>
      <c r="Q10">
        <v>30</v>
      </c>
      <c r="R10">
        <v>80</v>
      </c>
      <c r="S10" t="s">
        <v>27</v>
      </c>
    </row>
    <row r="11" spans="1:19" x14ac:dyDescent="0.35">
      <c r="A11" t="s">
        <v>40</v>
      </c>
      <c r="B11">
        <v>13</v>
      </c>
      <c r="C11" t="s">
        <v>239</v>
      </c>
      <c r="D11">
        <v>145</v>
      </c>
      <c r="E11" t="s">
        <v>90</v>
      </c>
      <c r="F11" t="s">
        <v>22</v>
      </c>
      <c r="G11" t="s">
        <v>23</v>
      </c>
      <c r="H11">
        <v>115</v>
      </c>
      <c r="I11" t="s">
        <v>29</v>
      </c>
      <c r="J11" t="s">
        <v>26</v>
      </c>
      <c r="K11">
        <v>5</v>
      </c>
      <c r="L11">
        <v>1</v>
      </c>
      <c r="M11" t="s">
        <v>30</v>
      </c>
      <c r="N11">
        <v>18</v>
      </c>
      <c r="O11" t="s">
        <v>25</v>
      </c>
      <c r="P11" t="s">
        <v>25</v>
      </c>
      <c r="Q11">
        <v>20</v>
      </c>
      <c r="R11">
        <v>60</v>
      </c>
      <c r="S11" t="s">
        <v>27</v>
      </c>
    </row>
    <row r="12" spans="1:19" x14ac:dyDescent="0.35">
      <c r="A12" t="s">
        <v>41</v>
      </c>
      <c r="B12">
        <v>15</v>
      </c>
      <c r="C12" t="s">
        <v>239</v>
      </c>
      <c r="D12">
        <v>145</v>
      </c>
      <c r="E12" t="s">
        <v>90</v>
      </c>
      <c r="F12" t="s">
        <v>22</v>
      </c>
      <c r="G12" t="s">
        <v>23</v>
      </c>
      <c r="H12">
        <v>264</v>
      </c>
      <c r="I12" t="s">
        <v>29</v>
      </c>
      <c r="J12" t="s">
        <v>26</v>
      </c>
      <c r="K12">
        <v>5</v>
      </c>
      <c r="L12">
        <v>1</v>
      </c>
      <c r="M12" t="s">
        <v>30</v>
      </c>
      <c r="N12">
        <v>18</v>
      </c>
      <c r="O12" t="s">
        <v>25</v>
      </c>
      <c r="P12" t="s">
        <v>25</v>
      </c>
      <c r="Q12">
        <v>0</v>
      </c>
      <c r="R12">
        <v>176</v>
      </c>
      <c r="S12" t="s">
        <v>25</v>
      </c>
    </row>
    <row r="13" spans="1:19" x14ac:dyDescent="0.35">
      <c r="A13" t="s">
        <v>42</v>
      </c>
      <c r="B13">
        <v>16</v>
      </c>
      <c r="C13" t="s">
        <v>239</v>
      </c>
      <c r="D13">
        <v>145</v>
      </c>
      <c r="E13" t="s">
        <v>90</v>
      </c>
      <c r="F13" t="s">
        <v>22</v>
      </c>
      <c r="G13" t="s">
        <v>23</v>
      </c>
      <c r="H13">
        <v>95</v>
      </c>
      <c r="I13" t="s">
        <v>29</v>
      </c>
      <c r="J13" t="s">
        <v>26</v>
      </c>
      <c r="K13">
        <v>5</v>
      </c>
      <c r="L13">
        <v>1</v>
      </c>
      <c r="M13" t="s">
        <v>25</v>
      </c>
      <c r="N13" t="s">
        <v>26</v>
      </c>
      <c r="O13" t="s">
        <v>25</v>
      </c>
      <c r="P13" t="s">
        <v>25</v>
      </c>
      <c r="Q13">
        <v>20</v>
      </c>
      <c r="R13">
        <f>2*80</f>
        <v>160</v>
      </c>
      <c r="S13" t="s">
        <v>27</v>
      </c>
    </row>
    <row r="14" spans="1:19" x14ac:dyDescent="0.35">
      <c r="A14" t="s">
        <v>43</v>
      </c>
      <c r="B14">
        <v>17</v>
      </c>
      <c r="C14" t="s">
        <v>239</v>
      </c>
      <c r="D14">
        <v>145</v>
      </c>
      <c r="E14" t="s">
        <v>90</v>
      </c>
      <c r="F14" t="s">
        <v>22</v>
      </c>
      <c r="G14" t="s">
        <v>23</v>
      </c>
      <c r="H14">
        <v>90</v>
      </c>
      <c r="I14" t="s">
        <v>29</v>
      </c>
      <c r="J14" t="s">
        <v>26</v>
      </c>
      <c r="K14">
        <v>5</v>
      </c>
      <c r="L14">
        <v>1</v>
      </c>
      <c r="M14" t="s">
        <v>25</v>
      </c>
      <c r="N14">
        <v>21</v>
      </c>
      <c r="O14" t="s">
        <v>25</v>
      </c>
      <c r="P14" t="s">
        <v>25</v>
      </c>
      <c r="Q14">
        <v>20</v>
      </c>
      <c r="R14">
        <v>100</v>
      </c>
      <c r="S14" t="s">
        <v>27</v>
      </c>
    </row>
    <row r="15" spans="1:19" x14ac:dyDescent="0.35">
      <c r="A15" t="s">
        <v>44</v>
      </c>
      <c r="B15">
        <v>18</v>
      </c>
      <c r="C15" t="s">
        <v>239</v>
      </c>
      <c r="D15">
        <v>145</v>
      </c>
      <c r="E15" t="s">
        <v>90</v>
      </c>
      <c r="F15" t="s">
        <v>22</v>
      </c>
      <c r="G15" t="s">
        <v>23</v>
      </c>
      <c r="H15">
        <v>150</v>
      </c>
      <c r="I15" t="s">
        <v>29</v>
      </c>
      <c r="J15" t="s">
        <v>26</v>
      </c>
      <c r="K15">
        <v>5</v>
      </c>
      <c r="L15">
        <v>2</v>
      </c>
      <c r="M15" t="s">
        <v>30</v>
      </c>
      <c r="N15" t="s">
        <v>26</v>
      </c>
      <c r="O15" t="s">
        <v>25</v>
      </c>
      <c r="P15" t="s">
        <v>25</v>
      </c>
      <c r="Q15">
        <v>36</v>
      </c>
      <c r="R15">
        <v>100</v>
      </c>
      <c r="S15" t="s">
        <v>27</v>
      </c>
    </row>
    <row r="16" spans="1:19" x14ac:dyDescent="0.35">
      <c r="A16" t="s">
        <v>45</v>
      </c>
      <c r="B16">
        <v>19</v>
      </c>
      <c r="C16" t="s">
        <v>239</v>
      </c>
      <c r="D16">
        <v>145</v>
      </c>
      <c r="E16" t="s">
        <v>90</v>
      </c>
      <c r="F16" t="s">
        <v>22</v>
      </c>
      <c r="G16" t="s">
        <v>23</v>
      </c>
      <c r="H16">
        <v>120</v>
      </c>
      <c r="I16" t="s">
        <v>29</v>
      </c>
      <c r="J16" t="s">
        <v>26</v>
      </c>
      <c r="K16">
        <v>5</v>
      </c>
      <c r="L16">
        <v>1</v>
      </c>
      <c r="M16" t="s">
        <v>25</v>
      </c>
      <c r="N16" t="s">
        <v>26</v>
      </c>
      <c r="O16" t="s">
        <v>25</v>
      </c>
      <c r="P16" t="s">
        <v>25</v>
      </c>
      <c r="Q16">
        <v>30</v>
      </c>
      <c r="R16">
        <v>96</v>
      </c>
      <c r="S16" t="s">
        <v>27</v>
      </c>
    </row>
    <row r="17" spans="1:19" x14ac:dyDescent="0.35">
      <c r="A17" t="s">
        <v>46</v>
      </c>
      <c r="B17">
        <v>20</v>
      </c>
      <c r="C17" t="s">
        <v>239</v>
      </c>
      <c r="D17">
        <v>145</v>
      </c>
      <c r="E17" t="s">
        <v>90</v>
      </c>
      <c r="F17" t="s">
        <v>22</v>
      </c>
      <c r="G17" t="s">
        <v>23</v>
      </c>
      <c r="H17">
        <v>135</v>
      </c>
      <c r="I17" t="s">
        <v>29</v>
      </c>
      <c r="J17" t="s">
        <v>26</v>
      </c>
      <c r="K17">
        <v>5</v>
      </c>
      <c r="L17">
        <v>1</v>
      </c>
      <c r="M17" t="s">
        <v>25</v>
      </c>
      <c r="N17" t="s">
        <v>26</v>
      </c>
      <c r="O17" t="s">
        <v>25</v>
      </c>
      <c r="P17" t="s">
        <v>25</v>
      </c>
      <c r="Q17">
        <v>20</v>
      </c>
      <c r="R17">
        <v>135</v>
      </c>
      <c r="S17" t="s">
        <v>31</v>
      </c>
    </row>
    <row r="18" spans="1:19" x14ac:dyDescent="0.35">
      <c r="A18" t="s">
        <v>47</v>
      </c>
      <c r="B18">
        <v>21</v>
      </c>
      <c r="C18" t="s">
        <v>239</v>
      </c>
      <c r="D18">
        <v>145</v>
      </c>
      <c r="E18" t="s">
        <v>90</v>
      </c>
      <c r="F18" t="s">
        <v>22</v>
      </c>
      <c r="G18" t="s">
        <v>23</v>
      </c>
      <c r="H18">
        <v>150</v>
      </c>
      <c r="I18" t="s">
        <v>29</v>
      </c>
      <c r="J18" t="s">
        <v>26</v>
      </c>
      <c r="K18">
        <v>5</v>
      </c>
      <c r="L18">
        <v>1</v>
      </c>
      <c r="M18" t="s">
        <v>30</v>
      </c>
      <c r="N18" t="s">
        <v>26</v>
      </c>
      <c r="O18" t="s">
        <v>25</v>
      </c>
      <c r="P18" t="s">
        <v>25</v>
      </c>
      <c r="Q18">
        <v>30</v>
      </c>
      <c r="R18">
        <v>100</v>
      </c>
      <c r="S18" t="s">
        <v>31</v>
      </c>
    </row>
    <row r="19" spans="1:19" x14ac:dyDescent="0.35">
      <c r="A19" t="s">
        <v>48</v>
      </c>
      <c r="B19">
        <v>22</v>
      </c>
      <c r="C19" t="s">
        <v>239</v>
      </c>
      <c r="D19">
        <v>145</v>
      </c>
      <c r="E19" t="s">
        <v>90</v>
      </c>
      <c r="F19" t="s">
        <v>22</v>
      </c>
      <c r="G19" t="s">
        <v>23</v>
      </c>
      <c r="H19">
        <v>125</v>
      </c>
      <c r="I19" t="s">
        <v>29</v>
      </c>
      <c r="J19" t="s">
        <v>26</v>
      </c>
      <c r="K19">
        <v>5</v>
      </c>
      <c r="L19">
        <v>1</v>
      </c>
      <c r="M19" t="s">
        <v>25</v>
      </c>
      <c r="N19" t="s">
        <v>26</v>
      </c>
      <c r="O19" t="s">
        <v>30</v>
      </c>
      <c r="P19" t="s">
        <v>25</v>
      </c>
      <c r="Q19">
        <v>20</v>
      </c>
      <c r="R19">
        <f>2*65</f>
        <v>130</v>
      </c>
      <c r="S19" t="s">
        <v>31</v>
      </c>
    </row>
    <row r="20" spans="1:19" x14ac:dyDescent="0.35">
      <c r="A20" t="s">
        <v>49</v>
      </c>
      <c r="B20">
        <v>23</v>
      </c>
      <c r="C20" t="s">
        <v>239</v>
      </c>
      <c r="D20">
        <v>145</v>
      </c>
      <c r="E20" t="s">
        <v>90</v>
      </c>
      <c r="F20" t="s">
        <v>22</v>
      </c>
      <c r="G20" t="s">
        <v>23</v>
      </c>
      <c r="H20">
        <v>71</v>
      </c>
      <c r="I20" t="s">
        <v>29</v>
      </c>
      <c r="J20" t="s">
        <v>26</v>
      </c>
      <c r="K20">
        <v>5</v>
      </c>
      <c r="L20">
        <v>1</v>
      </c>
      <c r="M20" t="s">
        <v>25</v>
      </c>
      <c r="N20" t="s">
        <v>26</v>
      </c>
      <c r="O20" t="s">
        <v>25</v>
      </c>
      <c r="P20" t="s">
        <v>25</v>
      </c>
      <c r="Q20">
        <v>25</v>
      </c>
      <c r="R20">
        <v>50</v>
      </c>
      <c r="S20" t="s">
        <v>27</v>
      </c>
    </row>
    <row r="21" spans="1:19" x14ac:dyDescent="0.35">
      <c r="A21" t="s">
        <v>50</v>
      </c>
      <c r="B21">
        <v>24</v>
      </c>
      <c r="C21" t="s">
        <v>239</v>
      </c>
      <c r="D21">
        <v>145</v>
      </c>
      <c r="E21" t="s">
        <v>90</v>
      </c>
      <c r="F21" t="s">
        <v>22</v>
      </c>
      <c r="G21" t="s">
        <v>23</v>
      </c>
      <c r="H21">
        <v>150</v>
      </c>
      <c r="I21" t="s">
        <v>29</v>
      </c>
      <c r="J21" t="s">
        <v>26</v>
      </c>
      <c r="K21">
        <v>5</v>
      </c>
      <c r="L21">
        <v>2</v>
      </c>
      <c r="M21" t="s">
        <v>25</v>
      </c>
      <c r="N21" t="s">
        <v>26</v>
      </c>
      <c r="O21" t="s">
        <v>30</v>
      </c>
      <c r="P21" t="s">
        <v>30</v>
      </c>
      <c r="Q21">
        <v>30</v>
      </c>
      <c r="R21">
        <v>250</v>
      </c>
      <c r="S21" t="s">
        <v>27</v>
      </c>
    </row>
    <row r="22" spans="1:19" x14ac:dyDescent="0.35">
      <c r="A22" t="s">
        <v>51</v>
      </c>
      <c r="B22">
        <v>25</v>
      </c>
      <c r="C22" t="s">
        <v>239</v>
      </c>
      <c r="D22">
        <v>145</v>
      </c>
      <c r="E22" t="s">
        <v>90</v>
      </c>
      <c r="F22" t="s">
        <v>22</v>
      </c>
      <c r="G22" t="s">
        <v>23</v>
      </c>
      <c r="H22">
        <v>68</v>
      </c>
      <c r="I22" t="s">
        <v>29</v>
      </c>
      <c r="J22" t="s">
        <v>26</v>
      </c>
      <c r="K22">
        <v>5</v>
      </c>
      <c r="L22">
        <v>1</v>
      </c>
      <c r="M22" t="s">
        <v>25</v>
      </c>
      <c r="N22" t="s">
        <v>26</v>
      </c>
      <c r="O22" t="s">
        <v>30</v>
      </c>
      <c r="P22" t="s">
        <v>25</v>
      </c>
      <c r="Q22">
        <v>20</v>
      </c>
      <c r="R22">
        <v>68</v>
      </c>
      <c r="S22" t="s">
        <v>31</v>
      </c>
    </row>
    <row r="23" spans="1:19" x14ac:dyDescent="0.35">
      <c r="A23" t="s">
        <v>52</v>
      </c>
      <c r="B23">
        <v>26</v>
      </c>
      <c r="C23" t="s">
        <v>239</v>
      </c>
      <c r="D23">
        <v>145</v>
      </c>
      <c r="E23" t="s">
        <v>90</v>
      </c>
      <c r="F23" t="s">
        <v>22</v>
      </c>
      <c r="G23" t="s">
        <v>23</v>
      </c>
      <c r="H23">
        <v>183.8</v>
      </c>
      <c r="I23" t="s">
        <v>29</v>
      </c>
      <c r="J23" t="s">
        <v>26</v>
      </c>
      <c r="K23">
        <v>5</v>
      </c>
      <c r="L23">
        <v>1</v>
      </c>
      <c r="M23" t="s">
        <v>25</v>
      </c>
      <c r="N23" t="s">
        <v>26</v>
      </c>
      <c r="O23" t="s">
        <v>30</v>
      </c>
      <c r="P23" t="s">
        <v>30</v>
      </c>
      <c r="Q23">
        <v>20</v>
      </c>
      <c r="R23">
        <v>162.19999999999999</v>
      </c>
      <c r="S23" t="s">
        <v>27</v>
      </c>
    </row>
    <row r="24" spans="1:19" x14ac:dyDescent="0.35">
      <c r="A24" t="s">
        <v>53</v>
      </c>
      <c r="B24">
        <v>27</v>
      </c>
      <c r="C24" t="s">
        <v>239</v>
      </c>
      <c r="D24">
        <v>145</v>
      </c>
      <c r="E24" t="s">
        <v>90</v>
      </c>
      <c r="F24" t="s">
        <v>22</v>
      </c>
      <c r="G24" t="s">
        <v>23</v>
      </c>
      <c r="H24">
        <v>218.5</v>
      </c>
      <c r="I24" t="s">
        <v>29</v>
      </c>
      <c r="J24" t="s">
        <v>26</v>
      </c>
      <c r="K24">
        <v>5</v>
      </c>
      <c r="L24">
        <v>1</v>
      </c>
      <c r="M24" t="s">
        <v>25</v>
      </c>
      <c r="N24" t="s">
        <v>26</v>
      </c>
      <c r="O24" t="s">
        <v>25</v>
      </c>
      <c r="P24" t="s">
        <v>25</v>
      </c>
      <c r="Q24">
        <v>30</v>
      </c>
      <c r="R24">
        <v>200</v>
      </c>
      <c r="S24" t="s">
        <v>31</v>
      </c>
    </row>
    <row r="25" spans="1:19" x14ac:dyDescent="0.35">
      <c r="A25" t="s">
        <v>54</v>
      </c>
      <c r="B25">
        <v>28</v>
      </c>
      <c r="C25" t="s">
        <v>239</v>
      </c>
      <c r="D25">
        <v>145</v>
      </c>
      <c r="E25" t="s">
        <v>90</v>
      </c>
      <c r="F25" t="s">
        <v>22</v>
      </c>
      <c r="G25" t="s">
        <v>23</v>
      </c>
      <c r="H25">
        <v>200</v>
      </c>
      <c r="I25" t="s">
        <v>29</v>
      </c>
      <c r="J25" t="s">
        <v>26</v>
      </c>
      <c r="K25">
        <v>5</v>
      </c>
      <c r="L25">
        <v>1</v>
      </c>
      <c r="M25" t="s">
        <v>25</v>
      </c>
      <c r="N25" t="s">
        <v>26</v>
      </c>
      <c r="O25" t="s">
        <v>25</v>
      </c>
      <c r="P25" t="s">
        <v>25</v>
      </c>
      <c r="Q25">
        <v>20</v>
      </c>
      <c r="R25">
        <v>100</v>
      </c>
      <c r="S25" t="s">
        <v>31</v>
      </c>
    </row>
    <row r="26" spans="1:19" x14ac:dyDescent="0.35">
      <c r="A26" t="s">
        <v>55</v>
      </c>
      <c r="B26">
        <v>29</v>
      </c>
      <c r="C26" t="s">
        <v>239</v>
      </c>
      <c r="D26">
        <v>145</v>
      </c>
      <c r="E26" t="s">
        <v>90</v>
      </c>
      <c r="F26" t="s">
        <v>22</v>
      </c>
      <c r="G26" t="s">
        <v>23</v>
      </c>
      <c r="H26">
        <v>25</v>
      </c>
      <c r="I26" t="s">
        <v>29</v>
      </c>
      <c r="J26" t="s">
        <v>26</v>
      </c>
      <c r="K26">
        <v>5</v>
      </c>
      <c r="L26">
        <v>2</v>
      </c>
      <c r="M26" t="s">
        <v>25</v>
      </c>
      <c r="N26" t="s">
        <v>26</v>
      </c>
      <c r="O26" t="s">
        <v>30</v>
      </c>
      <c r="P26" t="s">
        <v>25</v>
      </c>
      <c r="Q26">
        <v>20</v>
      </c>
      <c r="R26" s="5">
        <f>(2/3)*50</f>
        <v>33.333333333333329</v>
      </c>
      <c r="S26" t="s">
        <v>31</v>
      </c>
    </row>
    <row r="27" spans="1:19" x14ac:dyDescent="0.35">
      <c r="A27" t="s">
        <v>38</v>
      </c>
      <c r="B27">
        <v>11</v>
      </c>
      <c r="C27" t="s">
        <v>239</v>
      </c>
      <c r="D27">
        <v>145</v>
      </c>
      <c r="E27" t="s">
        <v>90</v>
      </c>
      <c r="F27" t="s">
        <v>22</v>
      </c>
      <c r="G27" t="s">
        <v>23</v>
      </c>
      <c r="H27">
        <v>264</v>
      </c>
      <c r="I27" t="s">
        <v>29</v>
      </c>
      <c r="J27" t="s">
        <v>26</v>
      </c>
      <c r="K27">
        <v>5</v>
      </c>
      <c r="L27">
        <v>1</v>
      </c>
      <c r="M27" t="s">
        <v>25</v>
      </c>
      <c r="N27" t="s">
        <v>26</v>
      </c>
      <c r="O27" t="s">
        <v>25</v>
      </c>
      <c r="P27" t="s">
        <v>30</v>
      </c>
      <c r="Q27">
        <v>20</v>
      </c>
      <c r="R27">
        <v>229</v>
      </c>
      <c r="S27" t="s">
        <v>27</v>
      </c>
    </row>
    <row r="28" spans="1:19" x14ac:dyDescent="0.35">
      <c r="A28" t="s">
        <v>56</v>
      </c>
      <c r="B28">
        <v>30</v>
      </c>
      <c r="C28" t="s">
        <v>239</v>
      </c>
      <c r="D28">
        <v>145</v>
      </c>
      <c r="E28" t="s">
        <v>90</v>
      </c>
      <c r="F28" t="s">
        <v>22</v>
      </c>
      <c r="G28" t="s">
        <v>23</v>
      </c>
      <c r="H28">
        <v>192</v>
      </c>
      <c r="I28" t="s">
        <v>29</v>
      </c>
      <c r="J28" t="s">
        <v>26</v>
      </c>
      <c r="K28">
        <v>5</v>
      </c>
      <c r="L28">
        <v>2</v>
      </c>
      <c r="M28" t="s">
        <v>25</v>
      </c>
      <c r="N28" t="s">
        <v>26</v>
      </c>
      <c r="O28" t="s">
        <v>25</v>
      </c>
      <c r="P28" t="s">
        <v>25</v>
      </c>
      <c r="Q28">
        <v>20</v>
      </c>
      <c r="R28">
        <f>2*110</f>
        <v>220</v>
      </c>
      <c r="S28" t="s">
        <v>25</v>
      </c>
    </row>
    <row r="29" spans="1:19" x14ac:dyDescent="0.35">
      <c r="A29" t="s">
        <v>57</v>
      </c>
      <c r="B29">
        <v>31</v>
      </c>
      <c r="C29" t="s">
        <v>239</v>
      </c>
      <c r="D29">
        <v>145</v>
      </c>
      <c r="E29" t="s">
        <v>90</v>
      </c>
      <c r="F29" t="s">
        <v>22</v>
      </c>
      <c r="G29" t="s">
        <v>23</v>
      </c>
      <c r="H29">
        <v>140</v>
      </c>
      <c r="I29" t="s">
        <v>29</v>
      </c>
      <c r="J29" t="s">
        <v>26</v>
      </c>
      <c r="K29">
        <v>5</v>
      </c>
      <c r="L29">
        <v>1</v>
      </c>
      <c r="M29" t="s">
        <v>30</v>
      </c>
      <c r="N29">
        <v>19</v>
      </c>
      <c r="O29" t="s">
        <v>30</v>
      </c>
      <c r="P29" t="s">
        <v>25</v>
      </c>
      <c r="Q29">
        <v>20</v>
      </c>
      <c r="R29">
        <v>140</v>
      </c>
      <c r="S29" t="s">
        <v>27</v>
      </c>
    </row>
    <row r="30" spans="1:19" x14ac:dyDescent="0.35">
      <c r="A30" t="s">
        <v>58</v>
      </c>
      <c r="B30">
        <v>32</v>
      </c>
      <c r="C30" t="s">
        <v>239</v>
      </c>
      <c r="D30">
        <v>145</v>
      </c>
      <c r="E30" t="s">
        <v>90</v>
      </c>
      <c r="F30" t="s">
        <v>22</v>
      </c>
      <c r="G30" t="s">
        <v>23</v>
      </c>
      <c r="H30">
        <v>250</v>
      </c>
      <c r="I30" t="s">
        <v>29</v>
      </c>
      <c r="J30" t="s">
        <v>26</v>
      </c>
      <c r="K30">
        <v>5</v>
      </c>
      <c r="L30">
        <v>0</v>
      </c>
      <c r="M30" t="s">
        <v>25</v>
      </c>
      <c r="N30" t="s">
        <v>26</v>
      </c>
      <c r="O30" t="s">
        <v>30</v>
      </c>
      <c r="P30" t="s">
        <v>25</v>
      </c>
      <c r="Q30">
        <v>20</v>
      </c>
      <c r="R30">
        <f>2*100</f>
        <v>200</v>
      </c>
      <c r="S30" t="s">
        <v>27</v>
      </c>
    </row>
    <row r="31" spans="1:19" x14ac:dyDescent="0.35">
      <c r="A31" t="s">
        <v>59</v>
      </c>
      <c r="B31">
        <v>33</v>
      </c>
      <c r="C31" t="s">
        <v>239</v>
      </c>
      <c r="D31">
        <v>145</v>
      </c>
      <c r="E31" t="s">
        <v>90</v>
      </c>
      <c r="F31" t="s">
        <v>22</v>
      </c>
      <c r="G31" t="s">
        <v>23</v>
      </c>
      <c r="H31">
        <v>170</v>
      </c>
      <c r="I31" t="s">
        <v>29</v>
      </c>
      <c r="J31" t="s">
        <v>26</v>
      </c>
      <c r="K31">
        <v>5</v>
      </c>
      <c r="L31">
        <v>1</v>
      </c>
      <c r="M31" t="s">
        <v>25</v>
      </c>
      <c r="N31" t="s">
        <v>26</v>
      </c>
      <c r="O31" t="s">
        <v>30</v>
      </c>
      <c r="P31" t="s">
        <v>25</v>
      </c>
      <c r="Q31">
        <v>30</v>
      </c>
      <c r="R31">
        <v>110</v>
      </c>
      <c r="S31" t="s">
        <v>25</v>
      </c>
    </row>
    <row r="32" spans="1:19" x14ac:dyDescent="0.35">
      <c r="A32" t="s">
        <v>60</v>
      </c>
      <c r="B32">
        <v>34</v>
      </c>
      <c r="C32" t="s">
        <v>239</v>
      </c>
      <c r="D32">
        <v>145</v>
      </c>
      <c r="E32" t="s">
        <v>90</v>
      </c>
      <c r="F32" t="s">
        <v>22</v>
      </c>
      <c r="G32" t="s">
        <v>23</v>
      </c>
      <c r="H32">
        <v>245</v>
      </c>
      <c r="I32" t="s">
        <v>29</v>
      </c>
      <c r="J32" t="s">
        <v>26</v>
      </c>
      <c r="K32">
        <v>5</v>
      </c>
      <c r="L32">
        <v>1</v>
      </c>
      <c r="M32" t="s">
        <v>30</v>
      </c>
      <c r="N32" t="s">
        <v>26</v>
      </c>
      <c r="O32" t="s">
        <v>25</v>
      </c>
      <c r="P32" t="s">
        <v>25</v>
      </c>
      <c r="Q32">
        <v>20</v>
      </c>
      <c r="R32">
        <v>170</v>
      </c>
      <c r="S32" t="s">
        <v>31</v>
      </c>
    </row>
    <row r="33" spans="1:19" x14ac:dyDescent="0.35">
      <c r="A33" t="s">
        <v>61</v>
      </c>
      <c r="B33">
        <v>35</v>
      </c>
      <c r="C33" t="s">
        <v>239</v>
      </c>
      <c r="D33">
        <v>145</v>
      </c>
      <c r="E33" t="s">
        <v>90</v>
      </c>
      <c r="F33" t="s">
        <v>22</v>
      </c>
      <c r="G33" t="s">
        <v>23</v>
      </c>
      <c r="H33">
        <v>110</v>
      </c>
      <c r="I33" t="s">
        <v>29</v>
      </c>
      <c r="J33" t="s">
        <v>26</v>
      </c>
      <c r="K33">
        <v>5</v>
      </c>
      <c r="L33">
        <v>2</v>
      </c>
      <c r="M33" t="s">
        <v>25</v>
      </c>
      <c r="N33" t="s">
        <v>26</v>
      </c>
      <c r="O33" t="s">
        <v>25</v>
      </c>
      <c r="P33" t="s">
        <v>25</v>
      </c>
      <c r="Q33">
        <v>20</v>
      </c>
      <c r="R33">
        <v>200</v>
      </c>
      <c r="S33" t="s">
        <v>27</v>
      </c>
    </row>
    <row r="34" spans="1:19" x14ac:dyDescent="0.35">
      <c r="A34" t="s">
        <v>62</v>
      </c>
      <c r="B34">
        <v>36</v>
      </c>
      <c r="C34" t="s">
        <v>239</v>
      </c>
      <c r="D34">
        <v>145</v>
      </c>
      <c r="E34" t="s">
        <v>90</v>
      </c>
      <c r="F34" t="s">
        <v>22</v>
      </c>
      <c r="G34" t="s">
        <v>23</v>
      </c>
      <c r="H34">
        <v>294</v>
      </c>
      <c r="I34" t="s">
        <v>29</v>
      </c>
      <c r="J34" t="s">
        <v>26</v>
      </c>
      <c r="K34">
        <v>5</v>
      </c>
      <c r="L34">
        <v>1</v>
      </c>
      <c r="M34" t="s">
        <v>25</v>
      </c>
      <c r="N34">
        <v>21</v>
      </c>
      <c r="O34" t="s">
        <v>30</v>
      </c>
      <c r="P34" t="s">
        <v>25</v>
      </c>
      <c r="Q34">
        <v>20</v>
      </c>
      <c r="R34" s="5">
        <f>(2/3)*229</f>
        <v>152.66666666666666</v>
      </c>
      <c r="S34" t="s">
        <v>27</v>
      </c>
    </row>
    <row r="35" spans="1:19" x14ac:dyDescent="0.35">
      <c r="A35" t="s">
        <v>63</v>
      </c>
      <c r="B35">
        <v>37</v>
      </c>
      <c r="C35" t="s">
        <v>239</v>
      </c>
      <c r="D35">
        <v>145</v>
      </c>
      <c r="E35" t="s">
        <v>90</v>
      </c>
      <c r="F35" t="s">
        <v>22</v>
      </c>
      <c r="G35" t="s">
        <v>23</v>
      </c>
      <c r="H35">
        <v>93</v>
      </c>
      <c r="I35" t="s">
        <v>29</v>
      </c>
      <c r="J35" t="s">
        <v>26</v>
      </c>
      <c r="K35">
        <v>5</v>
      </c>
      <c r="L35">
        <v>1</v>
      </c>
      <c r="M35" t="s">
        <v>25</v>
      </c>
      <c r="N35" t="s">
        <v>26</v>
      </c>
      <c r="O35" t="s">
        <v>30</v>
      </c>
      <c r="P35" t="s">
        <v>25</v>
      </c>
      <c r="Q35">
        <v>60</v>
      </c>
      <c r="R35">
        <f>2*63</f>
        <v>126</v>
      </c>
      <c r="S35" t="s">
        <v>31</v>
      </c>
    </row>
    <row r="36" spans="1:19" x14ac:dyDescent="0.35">
      <c r="A36" t="s">
        <v>64</v>
      </c>
      <c r="B36">
        <v>38</v>
      </c>
      <c r="C36" t="s">
        <v>239</v>
      </c>
      <c r="D36">
        <v>145</v>
      </c>
      <c r="E36" t="s">
        <v>90</v>
      </c>
      <c r="F36" t="s">
        <v>22</v>
      </c>
      <c r="G36" t="s">
        <v>23</v>
      </c>
      <c r="H36">
        <v>350</v>
      </c>
      <c r="I36" t="s">
        <v>29</v>
      </c>
      <c r="J36" t="s">
        <v>26</v>
      </c>
      <c r="K36">
        <v>5</v>
      </c>
      <c r="L36">
        <v>1</v>
      </c>
      <c r="M36" t="s">
        <v>25</v>
      </c>
      <c r="N36" t="s">
        <v>26</v>
      </c>
      <c r="O36" t="s">
        <v>30</v>
      </c>
      <c r="P36" t="s">
        <v>25</v>
      </c>
      <c r="Q36">
        <v>20</v>
      </c>
      <c r="R36">
        <f>2*75</f>
        <v>150</v>
      </c>
      <c r="S36" t="s">
        <v>31</v>
      </c>
    </row>
    <row r="37" spans="1:19" x14ac:dyDescent="0.35">
      <c r="A37" t="s">
        <v>65</v>
      </c>
      <c r="B37">
        <v>39</v>
      </c>
      <c r="C37" t="s">
        <v>239</v>
      </c>
      <c r="D37">
        <v>145</v>
      </c>
      <c r="E37" t="s">
        <v>90</v>
      </c>
      <c r="F37" t="s">
        <v>22</v>
      </c>
      <c r="G37" t="s">
        <v>23</v>
      </c>
      <c r="H37">
        <v>200</v>
      </c>
      <c r="I37" t="s">
        <v>29</v>
      </c>
      <c r="J37" t="s">
        <v>26</v>
      </c>
      <c r="K37">
        <v>5</v>
      </c>
      <c r="L37">
        <v>1</v>
      </c>
      <c r="M37" t="s">
        <v>25</v>
      </c>
      <c r="N37" t="s">
        <v>26</v>
      </c>
      <c r="O37" t="s">
        <v>25</v>
      </c>
      <c r="P37" t="s">
        <v>25</v>
      </c>
      <c r="Q37">
        <v>20</v>
      </c>
      <c r="R37">
        <v>120</v>
      </c>
      <c r="S37" t="s">
        <v>25</v>
      </c>
    </row>
    <row r="38" spans="1:19" x14ac:dyDescent="0.35">
      <c r="A38" t="s">
        <v>66</v>
      </c>
      <c r="B38">
        <v>40</v>
      </c>
      <c r="C38" t="s">
        <v>239</v>
      </c>
      <c r="D38">
        <v>145</v>
      </c>
      <c r="E38" t="s">
        <v>90</v>
      </c>
      <c r="F38" t="s">
        <v>22</v>
      </c>
      <c r="G38" t="s">
        <v>23</v>
      </c>
      <c r="H38">
        <v>85</v>
      </c>
      <c r="I38" t="s">
        <v>29</v>
      </c>
      <c r="J38" t="s">
        <v>26</v>
      </c>
      <c r="K38">
        <v>5</v>
      </c>
      <c r="L38">
        <v>1</v>
      </c>
      <c r="M38" t="s">
        <v>30</v>
      </c>
      <c r="N38" t="s">
        <v>26</v>
      </c>
      <c r="O38" t="s">
        <v>30</v>
      </c>
      <c r="P38" t="s">
        <v>25</v>
      </c>
      <c r="Q38">
        <v>20</v>
      </c>
      <c r="R38">
        <f>2*85</f>
        <v>170</v>
      </c>
      <c r="S38" t="s">
        <v>31</v>
      </c>
    </row>
    <row r="39" spans="1:19" x14ac:dyDescent="0.35">
      <c r="A39" t="s">
        <v>67</v>
      </c>
      <c r="B39">
        <v>41</v>
      </c>
      <c r="C39" t="s">
        <v>239</v>
      </c>
      <c r="D39">
        <v>145</v>
      </c>
      <c r="E39" t="s">
        <v>90</v>
      </c>
      <c r="F39" t="s">
        <v>22</v>
      </c>
      <c r="G39" t="s">
        <v>23</v>
      </c>
      <c r="H39">
        <v>395</v>
      </c>
      <c r="I39" t="s">
        <v>29</v>
      </c>
      <c r="J39" t="s">
        <v>26</v>
      </c>
      <c r="K39">
        <v>5</v>
      </c>
      <c r="L39">
        <v>1</v>
      </c>
      <c r="M39" t="s">
        <v>25</v>
      </c>
      <c r="N39" t="s">
        <v>26</v>
      </c>
      <c r="O39" t="s">
        <v>25</v>
      </c>
      <c r="P39" t="s">
        <v>30</v>
      </c>
      <c r="Q39">
        <v>20</v>
      </c>
      <c r="R39">
        <v>250</v>
      </c>
      <c r="S39" t="s">
        <v>25</v>
      </c>
    </row>
    <row r="40" spans="1:19" x14ac:dyDescent="0.35">
      <c r="A40" t="s">
        <v>68</v>
      </c>
      <c r="B40">
        <v>42</v>
      </c>
      <c r="C40" t="s">
        <v>239</v>
      </c>
      <c r="D40">
        <v>145</v>
      </c>
      <c r="E40" t="s">
        <v>90</v>
      </c>
      <c r="F40" t="s">
        <v>22</v>
      </c>
      <c r="G40" t="s">
        <v>23</v>
      </c>
      <c r="H40">
        <v>50</v>
      </c>
      <c r="I40" t="s">
        <v>29</v>
      </c>
      <c r="J40" t="s">
        <v>26</v>
      </c>
      <c r="K40">
        <v>5</v>
      </c>
      <c r="L40">
        <v>1</v>
      </c>
      <c r="M40" t="s">
        <v>25</v>
      </c>
      <c r="N40" t="s">
        <v>26</v>
      </c>
      <c r="O40" t="s">
        <v>30</v>
      </c>
      <c r="P40" t="s">
        <v>25</v>
      </c>
      <c r="Q40">
        <v>20</v>
      </c>
      <c r="R40">
        <v>65</v>
      </c>
      <c r="S40" t="s">
        <v>31</v>
      </c>
    </row>
    <row r="41" spans="1:19" x14ac:dyDescent="0.35">
      <c r="A41" t="s">
        <v>69</v>
      </c>
      <c r="B41">
        <v>44</v>
      </c>
      <c r="C41" t="s">
        <v>239</v>
      </c>
      <c r="D41">
        <v>145</v>
      </c>
      <c r="E41" t="s">
        <v>90</v>
      </c>
      <c r="F41" t="s">
        <v>22</v>
      </c>
      <c r="G41" t="s">
        <v>23</v>
      </c>
      <c r="H41">
        <v>145</v>
      </c>
      <c r="I41" t="s">
        <v>29</v>
      </c>
      <c r="J41" t="s">
        <v>26</v>
      </c>
      <c r="K41">
        <v>5</v>
      </c>
      <c r="L41">
        <v>1</v>
      </c>
      <c r="M41" t="s">
        <v>25</v>
      </c>
      <c r="N41" t="s">
        <v>26</v>
      </c>
      <c r="O41" t="s">
        <v>30</v>
      </c>
      <c r="P41" t="s">
        <v>25</v>
      </c>
      <c r="Q41">
        <v>20</v>
      </c>
      <c r="R41">
        <v>145</v>
      </c>
      <c r="S41" t="s">
        <v>27</v>
      </c>
    </row>
    <row r="42" spans="1:19" x14ac:dyDescent="0.35">
      <c r="A42" t="s">
        <v>70</v>
      </c>
      <c r="B42">
        <v>45</v>
      </c>
      <c r="C42" t="s">
        <v>239</v>
      </c>
      <c r="D42">
        <v>145</v>
      </c>
      <c r="E42" t="s">
        <v>90</v>
      </c>
      <c r="F42" t="s">
        <v>22</v>
      </c>
      <c r="G42" t="s">
        <v>23</v>
      </c>
      <c r="H42">
        <v>220</v>
      </c>
      <c r="I42" t="s">
        <v>29</v>
      </c>
      <c r="J42" t="s">
        <v>26</v>
      </c>
      <c r="K42">
        <v>5</v>
      </c>
      <c r="L42">
        <v>1</v>
      </c>
      <c r="M42" t="s">
        <v>30</v>
      </c>
      <c r="N42" t="s">
        <v>26</v>
      </c>
      <c r="O42" t="s">
        <v>25</v>
      </c>
      <c r="P42" t="s">
        <v>25</v>
      </c>
      <c r="Q42">
        <v>16</v>
      </c>
      <c r="R42">
        <v>160</v>
      </c>
      <c r="S42" t="s">
        <v>25</v>
      </c>
    </row>
    <row r="43" spans="1:19" x14ac:dyDescent="0.35">
      <c r="A43" t="s">
        <v>71</v>
      </c>
      <c r="B43">
        <v>46</v>
      </c>
      <c r="C43" t="s">
        <v>239</v>
      </c>
      <c r="D43">
        <v>145</v>
      </c>
      <c r="E43" t="s">
        <v>90</v>
      </c>
      <c r="F43" t="s">
        <v>22</v>
      </c>
      <c r="G43" t="s">
        <v>23</v>
      </c>
      <c r="H43">
        <v>250</v>
      </c>
      <c r="I43" t="s">
        <v>29</v>
      </c>
      <c r="J43" t="s">
        <v>26</v>
      </c>
      <c r="K43">
        <v>5</v>
      </c>
      <c r="L43">
        <v>1</v>
      </c>
      <c r="M43" t="s">
        <v>25</v>
      </c>
      <c r="N43" t="s">
        <v>26</v>
      </c>
      <c r="O43" t="s">
        <v>25</v>
      </c>
      <c r="P43" t="s">
        <v>25</v>
      </c>
      <c r="Q43">
        <v>20</v>
      </c>
      <c r="R43">
        <v>150</v>
      </c>
      <c r="S43" t="s">
        <v>27</v>
      </c>
    </row>
    <row r="44" spans="1:19" x14ac:dyDescent="0.35">
      <c r="A44" t="s">
        <v>72</v>
      </c>
      <c r="B44">
        <v>47</v>
      </c>
      <c r="C44" t="s">
        <v>239</v>
      </c>
      <c r="D44">
        <v>145</v>
      </c>
      <c r="E44" t="s">
        <v>90</v>
      </c>
      <c r="F44" t="s">
        <v>22</v>
      </c>
      <c r="G44" t="s">
        <v>23</v>
      </c>
      <c r="H44">
        <v>160</v>
      </c>
      <c r="I44" t="s">
        <v>29</v>
      </c>
      <c r="J44" t="s">
        <v>26</v>
      </c>
      <c r="K44">
        <v>5</v>
      </c>
      <c r="L44">
        <v>2</v>
      </c>
      <c r="M44" t="s">
        <v>30</v>
      </c>
      <c r="N44">
        <v>18</v>
      </c>
      <c r="O44" t="s">
        <v>30</v>
      </c>
      <c r="P44" t="s">
        <v>25</v>
      </c>
      <c r="Q44">
        <v>20</v>
      </c>
      <c r="R44">
        <v>70</v>
      </c>
      <c r="S44" t="s">
        <v>31</v>
      </c>
    </row>
    <row r="45" spans="1:19" x14ac:dyDescent="0.35">
      <c r="A45" t="s">
        <v>73</v>
      </c>
      <c r="B45">
        <v>48</v>
      </c>
      <c r="C45" t="s">
        <v>239</v>
      </c>
      <c r="D45">
        <v>145</v>
      </c>
      <c r="E45" t="s">
        <v>90</v>
      </c>
      <c r="F45" t="s">
        <v>22</v>
      </c>
      <c r="G45" t="s">
        <v>23</v>
      </c>
      <c r="H45">
        <v>150</v>
      </c>
      <c r="I45" t="s">
        <v>29</v>
      </c>
      <c r="J45" t="s">
        <v>26</v>
      </c>
      <c r="K45">
        <v>5</v>
      </c>
      <c r="L45">
        <v>2</v>
      </c>
      <c r="M45" t="s">
        <v>25</v>
      </c>
      <c r="N45" t="s">
        <v>26</v>
      </c>
      <c r="O45" t="s">
        <v>25</v>
      </c>
      <c r="P45" t="s">
        <v>25</v>
      </c>
      <c r="Q45">
        <v>20</v>
      </c>
      <c r="R45">
        <v>100</v>
      </c>
      <c r="S45" t="s">
        <v>25</v>
      </c>
    </row>
    <row r="46" spans="1:19" x14ac:dyDescent="0.35">
      <c r="A46" t="s">
        <v>74</v>
      </c>
      <c r="B46">
        <v>49</v>
      </c>
      <c r="C46" t="s">
        <v>239</v>
      </c>
      <c r="D46">
        <v>145</v>
      </c>
      <c r="E46" t="s">
        <v>90</v>
      </c>
      <c r="F46" t="s">
        <v>22</v>
      </c>
      <c r="G46" t="s">
        <v>23</v>
      </c>
      <c r="H46">
        <v>70</v>
      </c>
      <c r="I46" t="s">
        <v>29</v>
      </c>
      <c r="J46" t="s">
        <v>26</v>
      </c>
      <c r="K46">
        <v>5</v>
      </c>
      <c r="L46">
        <v>1</v>
      </c>
      <c r="M46" t="s">
        <v>30</v>
      </c>
      <c r="N46" t="s">
        <v>26</v>
      </c>
      <c r="O46" t="s">
        <v>25</v>
      </c>
      <c r="P46" t="s">
        <v>25</v>
      </c>
      <c r="Q46">
        <v>20</v>
      </c>
      <c r="R46">
        <v>47</v>
      </c>
      <c r="S46" t="s">
        <v>27</v>
      </c>
    </row>
    <row r="47" spans="1:19" x14ac:dyDescent="0.35">
      <c r="A47" t="s">
        <v>75</v>
      </c>
      <c r="B47">
        <v>50</v>
      </c>
      <c r="C47" t="s">
        <v>239</v>
      </c>
      <c r="D47">
        <v>145</v>
      </c>
      <c r="E47" t="s">
        <v>90</v>
      </c>
      <c r="F47" t="s">
        <v>22</v>
      </c>
      <c r="G47" t="s">
        <v>23</v>
      </c>
      <c r="H47">
        <v>100</v>
      </c>
      <c r="I47" t="s">
        <v>29</v>
      </c>
      <c r="J47" t="s">
        <v>26</v>
      </c>
      <c r="K47">
        <v>5</v>
      </c>
      <c r="L47">
        <v>1</v>
      </c>
      <c r="M47" t="s">
        <v>25</v>
      </c>
      <c r="N47" t="s">
        <v>26</v>
      </c>
      <c r="O47" t="s">
        <v>25</v>
      </c>
      <c r="P47" t="s">
        <v>25</v>
      </c>
      <c r="Q47">
        <v>20</v>
      </c>
      <c r="R47">
        <v>240</v>
      </c>
      <c r="S47" t="s">
        <v>27</v>
      </c>
    </row>
    <row r="48" spans="1:19" x14ac:dyDescent="0.35">
      <c r="A48" t="s">
        <v>76</v>
      </c>
      <c r="B48">
        <v>51</v>
      </c>
      <c r="C48" t="s">
        <v>239</v>
      </c>
      <c r="D48">
        <v>145</v>
      </c>
      <c r="E48" t="s">
        <v>90</v>
      </c>
      <c r="F48" t="s">
        <v>22</v>
      </c>
      <c r="G48" t="s">
        <v>23</v>
      </c>
      <c r="H48">
        <v>135</v>
      </c>
      <c r="I48" t="s">
        <v>29</v>
      </c>
      <c r="J48" t="s">
        <v>26</v>
      </c>
      <c r="K48">
        <v>5</v>
      </c>
      <c r="L48">
        <v>1</v>
      </c>
      <c r="M48" t="s">
        <v>25</v>
      </c>
      <c r="N48" t="s">
        <v>26</v>
      </c>
      <c r="O48" t="s">
        <v>25</v>
      </c>
      <c r="P48" t="s">
        <v>25</v>
      </c>
      <c r="Q48">
        <v>20</v>
      </c>
      <c r="R48">
        <f>2*75</f>
        <v>150</v>
      </c>
      <c r="S48" t="s">
        <v>27</v>
      </c>
    </row>
    <row r="49" spans="1:19" x14ac:dyDescent="0.35">
      <c r="A49" t="s">
        <v>77</v>
      </c>
      <c r="B49">
        <v>53</v>
      </c>
      <c r="C49" t="s">
        <v>239</v>
      </c>
      <c r="D49">
        <v>145</v>
      </c>
      <c r="E49" t="s">
        <v>90</v>
      </c>
      <c r="F49" t="s">
        <v>22</v>
      </c>
      <c r="G49" t="s">
        <v>23</v>
      </c>
      <c r="H49">
        <v>221</v>
      </c>
      <c r="I49" t="s">
        <v>29</v>
      </c>
      <c r="J49" t="s">
        <v>26</v>
      </c>
      <c r="K49">
        <v>5</v>
      </c>
      <c r="L49">
        <v>2</v>
      </c>
      <c r="M49" t="s">
        <v>25</v>
      </c>
      <c r="N49" t="s">
        <v>26</v>
      </c>
      <c r="O49" t="s">
        <v>25</v>
      </c>
      <c r="P49" t="s">
        <v>25</v>
      </c>
      <c r="Q49">
        <v>20</v>
      </c>
      <c r="R49">
        <f>2*91</f>
        <v>182</v>
      </c>
      <c r="S49" t="s">
        <v>27</v>
      </c>
    </row>
    <row r="50" spans="1:19" x14ac:dyDescent="0.35">
      <c r="A50" t="s">
        <v>79</v>
      </c>
      <c r="B50">
        <v>54</v>
      </c>
      <c r="C50" t="s">
        <v>239</v>
      </c>
      <c r="D50">
        <v>145</v>
      </c>
      <c r="E50" t="s">
        <v>90</v>
      </c>
      <c r="F50" t="s">
        <v>22</v>
      </c>
      <c r="G50" t="s">
        <v>23</v>
      </c>
      <c r="H50">
        <v>300</v>
      </c>
      <c r="I50" t="s">
        <v>29</v>
      </c>
      <c r="J50" t="s">
        <v>26</v>
      </c>
      <c r="K50">
        <v>5</v>
      </c>
      <c r="L50">
        <v>2</v>
      </c>
      <c r="M50" t="s">
        <v>25</v>
      </c>
      <c r="N50" t="s">
        <v>26</v>
      </c>
      <c r="O50" t="s">
        <v>25</v>
      </c>
      <c r="P50" t="s">
        <v>25</v>
      </c>
      <c r="Q50">
        <v>20</v>
      </c>
      <c r="R50">
        <v>175</v>
      </c>
      <c r="S50" t="s">
        <v>31</v>
      </c>
    </row>
    <row r="51" spans="1:19" x14ac:dyDescent="0.35">
      <c r="A51" t="s">
        <v>80</v>
      </c>
      <c r="B51">
        <v>55</v>
      </c>
      <c r="C51" t="s">
        <v>239</v>
      </c>
      <c r="D51">
        <v>145</v>
      </c>
      <c r="E51" t="s">
        <v>90</v>
      </c>
      <c r="F51" t="s">
        <v>22</v>
      </c>
      <c r="G51" t="s">
        <v>23</v>
      </c>
      <c r="H51">
        <v>60</v>
      </c>
      <c r="I51" t="s">
        <v>29</v>
      </c>
      <c r="J51" t="s">
        <v>26</v>
      </c>
      <c r="K51">
        <v>5</v>
      </c>
      <c r="L51">
        <v>1</v>
      </c>
      <c r="M51" t="s">
        <v>25</v>
      </c>
      <c r="N51" t="s">
        <v>26</v>
      </c>
      <c r="O51" t="s">
        <v>25</v>
      </c>
      <c r="P51" t="s">
        <v>25</v>
      </c>
      <c r="Q51">
        <v>20</v>
      </c>
      <c r="R51">
        <v>60</v>
      </c>
      <c r="S51" t="s">
        <v>31</v>
      </c>
    </row>
    <row r="52" spans="1:19" x14ac:dyDescent="0.35">
      <c r="A52" t="s">
        <v>81</v>
      </c>
      <c r="B52">
        <v>56</v>
      </c>
      <c r="C52" t="s">
        <v>239</v>
      </c>
      <c r="D52">
        <v>145</v>
      </c>
      <c r="E52" t="s">
        <v>90</v>
      </c>
      <c r="F52" t="s">
        <v>22</v>
      </c>
      <c r="G52" t="s">
        <v>23</v>
      </c>
      <c r="H52">
        <v>300</v>
      </c>
      <c r="I52" t="s">
        <v>29</v>
      </c>
      <c r="J52" t="s">
        <v>26</v>
      </c>
      <c r="K52">
        <v>5</v>
      </c>
      <c r="L52">
        <v>1</v>
      </c>
      <c r="M52" t="s">
        <v>30</v>
      </c>
      <c r="N52" t="s">
        <v>26</v>
      </c>
      <c r="O52" t="s">
        <v>25</v>
      </c>
      <c r="P52" t="s">
        <v>25</v>
      </c>
      <c r="Q52">
        <v>24</v>
      </c>
      <c r="R52">
        <f>2*100</f>
        <v>200</v>
      </c>
      <c r="S52" t="s">
        <v>27</v>
      </c>
    </row>
  </sheetData>
  <phoneticPr fontId="1" type="noConversion"/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84A69F-2C40-46CB-A682-6485633B6932}">
  <dimension ref="A1:S52"/>
  <sheetViews>
    <sheetView workbookViewId="0"/>
  </sheetViews>
  <sheetFormatPr defaultColWidth="8.81640625" defaultRowHeight="14.5" x14ac:dyDescent="0.35"/>
  <cols>
    <col min="1" max="1" width="16.1796875" customWidth="1"/>
    <col min="2" max="2" width="8.81640625" bestFit="1" customWidth="1"/>
    <col min="3" max="3" width="35.26953125" customWidth="1"/>
    <col min="4" max="4" width="13" customWidth="1"/>
    <col min="5" max="6" width="10" customWidth="1"/>
    <col min="7" max="7" width="11.453125" customWidth="1"/>
    <col min="8" max="8" width="10.453125" customWidth="1"/>
    <col min="9" max="9" width="17.81640625" customWidth="1"/>
    <col min="10" max="10" width="9.1796875"/>
    <col min="11" max="11" width="17.81640625" customWidth="1"/>
    <col min="18" max="18" width="9.1796875"/>
  </cols>
  <sheetData>
    <row r="1" spans="1:19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9" x14ac:dyDescent="0.35">
      <c r="A2" t="s">
        <v>19</v>
      </c>
      <c r="B2">
        <v>1</v>
      </c>
      <c r="C2" t="s">
        <v>240</v>
      </c>
      <c r="D2">
        <v>146</v>
      </c>
      <c r="E2" t="s">
        <v>90</v>
      </c>
      <c r="F2" t="s">
        <v>22</v>
      </c>
      <c r="G2" t="s">
        <v>23</v>
      </c>
      <c r="H2">
        <v>100</v>
      </c>
      <c r="I2" t="s">
        <v>109</v>
      </c>
      <c r="J2" t="s">
        <v>26</v>
      </c>
      <c r="K2">
        <v>4</v>
      </c>
      <c r="L2">
        <v>0</v>
      </c>
      <c r="M2" t="s">
        <v>25</v>
      </c>
      <c r="N2" t="s">
        <v>26</v>
      </c>
      <c r="O2" t="s">
        <v>25</v>
      </c>
      <c r="P2" t="s">
        <v>25</v>
      </c>
      <c r="Q2">
        <v>20</v>
      </c>
      <c r="R2">
        <f>2*50</f>
        <v>100</v>
      </c>
      <c r="S2" t="s">
        <v>25</v>
      </c>
    </row>
    <row r="3" spans="1:19" x14ac:dyDescent="0.35">
      <c r="A3" t="s">
        <v>28</v>
      </c>
      <c r="B3">
        <v>2</v>
      </c>
      <c r="C3" t="s">
        <v>240</v>
      </c>
      <c r="D3">
        <v>146</v>
      </c>
      <c r="E3" t="s">
        <v>90</v>
      </c>
      <c r="F3" t="s">
        <v>22</v>
      </c>
      <c r="G3" t="s">
        <v>23</v>
      </c>
      <c r="H3">
        <v>270</v>
      </c>
      <c r="I3" t="s">
        <v>178</v>
      </c>
      <c r="J3" t="s">
        <v>26</v>
      </c>
      <c r="K3">
        <v>3</v>
      </c>
      <c r="L3">
        <v>0</v>
      </c>
      <c r="M3" t="s">
        <v>25</v>
      </c>
      <c r="N3" t="s">
        <v>26</v>
      </c>
      <c r="O3" t="s">
        <v>25</v>
      </c>
      <c r="P3" t="s">
        <v>25</v>
      </c>
      <c r="Q3">
        <v>15</v>
      </c>
      <c r="R3">
        <v>70</v>
      </c>
      <c r="S3" t="s">
        <v>25</v>
      </c>
    </row>
    <row r="4" spans="1:19" x14ac:dyDescent="0.35">
      <c r="A4" t="s">
        <v>32</v>
      </c>
      <c r="B4">
        <v>4</v>
      </c>
      <c r="C4" t="s">
        <v>240</v>
      </c>
      <c r="D4">
        <v>146</v>
      </c>
      <c r="E4" t="s">
        <v>90</v>
      </c>
      <c r="F4" t="s">
        <v>22</v>
      </c>
      <c r="G4" t="s">
        <v>23</v>
      </c>
      <c r="H4">
        <v>300</v>
      </c>
      <c r="I4" t="s">
        <v>109</v>
      </c>
      <c r="J4" t="s">
        <v>26</v>
      </c>
      <c r="K4">
        <v>4</v>
      </c>
      <c r="L4">
        <v>0</v>
      </c>
      <c r="M4" t="s">
        <v>25</v>
      </c>
      <c r="N4" t="s">
        <v>26</v>
      </c>
      <c r="O4" t="s">
        <v>30</v>
      </c>
      <c r="P4" t="s">
        <v>25</v>
      </c>
      <c r="Q4">
        <v>20</v>
      </c>
      <c r="R4">
        <v>200</v>
      </c>
      <c r="S4" t="s">
        <v>31</v>
      </c>
    </row>
    <row r="5" spans="1:19" x14ac:dyDescent="0.35">
      <c r="A5" t="s">
        <v>33</v>
      </c>
      <c r="B5">
        <v>5</v>
      </c>
      <c r="C5" t="s">
        <v>240</v>
      </c>
      <c r="D5">
        <v>146</v>
      </c>
      <c r="E5" t="s">
        <v>90</v>
      </c>
      <c r="F5" t="s">
        <v>22</v>
      </c>
      <c r="G5" t="s">
        <v>23</v>
      </c>
      <c r="H5">
        <v>100</v>
      </c>
      <c r="I5" t="s">
        <v>109</v>
      </c>
      <c r="J5" t="s">
        <v>26</v>
      </c>
      <c r="K5">
        <v>4</v>
      </c>
      <c r="L5">
        <v>0</v>
      </c>
      <c r="M5" t="s">
        <v>25</v>
      </c>
      <c r="N5" t="s">
        <v>26</v>
      </c>
      <c r="O5" t="s">
        <v>25</v>
      </c>
      <c r="P5" t="s">
        <v>25</v>
      </c>
      <c r="Q5">
        <v>20</v>
      </c>
      <c r="R5">
        <f>2*60</f>
        <v>120</v>
      </c>
      <c r="S5" t="s">
        <v>25</v>
      </c>
    </row>
    <row r="6" spans="1:19" x14ac:dyDescent="0.35">
      <c r="A6" t="s">
        <v>34</v>
      </c>
      <c r="B6">
        <v>6</v>
      </c>
      <c r="C6" t="s">
        <v>240</v>
      </c>
      <c r="D6">
        <v>146</v>
      </c>
      <c r="E6" t="s">
        <v>90</v>
      </c>
      <c r="F6" t="s">
        <v>22</v>
      </c>
      <c r="G6" t="s">
        <v>23</v>
      </c>
      <c r="H6">
        <v>50</v>
      </c>
      <c r="I6" t="s">
        <v>178</v>
      </c>
      <c r="J6" t="s">
        <v>26</v>
      </c>
      <c r="K6">
        <v>3</v>
      </c>
      <c r="L6">
        <v>0</v>
      </c>
      <c r="M6" t="s">
        <v>25</v>
      </c>
      <c r="N6" t="s">
        <v>26</v>
      </c>
      <c r="O6" t="s">
        <v>25</v>
      </c>
      <c r="P6" t="s">
        <v>25</v>
      </c>
      <c r="Q6">
        <v>12</v>
      </c>
      <c r="R6">
        <v>100</v>
      </c>
      <c r="S6" t="s">
        <v>25</v>
      </c>
    </row>
    <row r="7" spans="1:19" x14ac:dyDescent="0.35">
      <c r="A7" t="s">
        <v>35</v>
      </c>
      <c r="B7">
        <v>8</v>
      </c>
      <c r="C7" t="s">
        <v>240</v>
      </c>
      <c r="D7">
        <v>146</v>
      </c>
      <c r="E7" t="s">
        <v>90</v>
      </c>
      <c r="F7" t="s">
        <v>22</v>
      </c>
      <c r="G7" t="s">
        <v>23</v>
      </c>
      <c r="H7">
        <v>90</v>
      </c>
      <c r="I7" t="s">
        <v>109</v>
      </c>
      <c r="J7" t="s">
        <v>26</v>
      </c>
      <c r="K7">
        <v>4</v>
      </c>
      <c r="L7">
        <v>0</v>
      </c>
      <c r="M7" t="s">
        <v>25</v>
      </c>
      <c r="N7" t="s">
        <v>26</v>
      </c>
      <c r="O7" t="s">
        <v>25</v>
      </c>
      <c r="P7" t="s">
        <v>25</v>
      </c>
      <c r="Q7">
        <v>20</v>
      </c>
      <c r="R7">
        <v>36</v>
      </c>
      <c r="S7" t="s">
        <v>25</v>
      </c>
    </row>
    <row r="8" spans="1:19" x14ac:dyDescent="0.35">
      <c r="A8" t="s">
        <v>36</v>
      </c>
      <c r="B8">
        <v>9</v>
      </c>
      <c r="C8" t="s">
        <v>240</v>
      </c>
      <c r="D8">
        <v>146</v>
      </c>
      <c r="E8" t="s">
        <v>90</v>
      </c>
      <c r="F8" t="s">
        <v>22</v>
      </c>
      <c r="G8" t="s">
        <v>25</v>
      </c>
      <c r="H8" t="s">
        <v>26</v>
      </c>
      <c r="I8" t="s">
        <v>26</v>
      </c>
      <c r="J8" t="s">
        <v>26</v>
      </c>
      <c r="K8" t="s">
        <v>26</v>
      </c>
      <c r="L8" t="s">
        <v>26</v>
      </c>
      <c r="M8" t="s">
        <v>26</v>
      </c>
      <c r="N8" t="s">
        <v>26</v>
      </c>
      <c r="O8" t="s">
        <v>26</v>
      </c>
      <c r="P8" t="s">
        <v>26</v>
      </c>
      <c r="Q8" t="s">
        <v>26</v>
      </c>
      <c r="R8" t="s">
        <v>26</v>
      </c>
      <c r="S8" t="s">
        <v>26</v>
      </c>
    </row>
    <row r="9" spans="1:19" x14ac:dyDescent="0.35">
      <c r="A9" t="s">
        <v>37</v>
      </c>
      <c r="B9">
        <v>10</v>
      </c>
      <c r="C9" t="s">
        <v>240</v>
      </c>
      <c r="D9">
        <v>146</v>
      </c>
      <c r="E9" t="s">
        <v>90</v>
      </c>
      <c r="F9" t="s">
        <v>22</v>
      </c>
      <c r="G9" t="s">
        <v>25</v>
      </c>
      <c r="H9" t="s">
        <v>26</v>
      </c>
      <c r="I9" t="s">
        <v>26</v>
      </c>
      <c r="J9" t="s">
        <v>26</v>
      </c>
      <c r="K9" t="s">
        <v>26</v>
      </c>
      <c r="L9" t="s">
        <v>26</v>
      </c>
      <c r="M9" t="s">
        <v>26</v>
      </c>
      <c r="N9" t="s">
        <v>26</v>
      </c>
      <c r="O9" t="s">
        <v>26</v>
      </c>
      <c r="P9" t="s">
        <v>26</v>
      </c>
      <c r="Q9" t="s">
        <v>26</v>
      </c>
      <c r="R9" t="s">
        <v>26</v>
      </c>
      <c r="S9" t="s">
        <v>26</v>
      </c>
    </row>
    <row r="10" spans="1:19" x14ac:dyDescent="0.35">
      <c r="A10" t="s">
        <v>38</v>
      </c>
      <c r="B10">
        <v>11</v>
      </c>
      <c r="C10" t="s">
        <v>240</v>
      </c>
      <c r="D10">
        <v>146</v>
      </c>
      <c r="E10" t="s">
        <v>90</v>
      </c>
      <c r="F10" t="s">
        <v>22</v>
      </c>
      <c r="G10" t="s">
        <v>23</v>
      </c>
      <c r="H10">
        <v>210</v>
      </c>
      <c r="I10" t="s">
        <v>178</v>
      </c>
      <c r="J10" t="s">
        <v>26</v>
      </c>
      <c r="K10">
        <v>3</v>
      </c>
      <c r="L10">
        <v>0</v>
      </c>
      <c r="M10" t="s">
        <v>25</v>
      </c>
      <c r="N10" t="s">
        <v>26</v>
      </c>
      <c r="O10" t="s">
        <v>25</v>
      </c>
      <c r="P10" t="s">
        <v>25</v>
      </c>
      <c r="Q10">
        <v>10</v>
      </c>
      <c r="R10">
        <v>175</v>
      </c>
      <c r="S10" t="s">
        <v>27</v>
      </c>
    </row>
    <row r="11" spans="1:19" x14ac:dyDescent="0.35">
      <c r="A11" t="s">
        <v>39</v>
      </c>
      <c r="B11">
        <v>12</v>
      </c>
      <c r="C11" t="s">
        <v>240</v>
      </c>
      <c r="D11">
        <v>146</v>
      </c>
      <c r="E11" t="s">
        <v>90</v>
      </c>
      <c r="F11" t="s">
        <v>22</v>
      </c>
      <c r="G11" t="s">
        <v>23</v>
      </c>
      <c r="H11">
        <v>130</v>
      </c>
      <c r="I11" t="s">
        <v>109</v>
      </c>
      <c r="J11" t="s">
        <v>26</v>
      </c>
      <c r="K11">
        <v>4</v>
      </c>
      <c r="L11">
        <v>0</v>
      </c>
      <c r="M11" t="s">
        <v>25</v>
      </c>
      <c r="N11" t="s">
        <v>26</v>
      </c>
      <c r="O11" t="s">
        <v>25</v>
      </c>
      <c r="P11" t="s">
        <v>25</v>
      </c>
      <c r="Q11">
        <v>20</v>
      </c>
      <c r="R11">
        <v>55</v>
      </c>
      <c r="S11" t="s">
        <v>25</v>
      </c>
    </row>
    <row r="12" spans="1:19" x14ac:dyDescent="0.35">
      <c r="A12" t="s">
        <v>40</v>
      </c>
      <c r="B12">
        <v>13</v>
      </c>
      <c r="C12" t="s">
        <v>240</v>
      </c>
      <c r="D12">
        <v>146</v>
      </c>
      <c r="E12" t="s">
        <v>90</v>
      </c>
      <c r="F12" t="s">
        <v>22</v>
      </c>
      <c r="G12" t="s">
        <v>23</v>
      </c>
      <c r="H12">
        <v>35</v>
      </c>
      <c r="I12" t="s">
        <v>178</v>
      </c>
      <c r="J12" t="s">
        <v>26</v>
      </c>
      <c r="K12">
        <v>3</v>
      </c>
      <c r="L12">
        <v>0</v>
      </c>
      <c r="M12" t="s">
        <v>25</v>
      </c>
      <c r="N12">
        <v>18</v>
      </c>
      <c r="O12" t="s">
        <v>25</v>
      </c>
      <c r="P12" t="s">
        <v>25</v>
      </c>
      <c r="R12">
        <v>20</v>
      </c>
      <c r="S12" t="s">
        <v>25</v>
      </c>
    </row>
    <row r="13" spans="1:19" x14ac:dyDescent="0.35">
      <c r="A13" t="s">
        <v>41</v>
      </c>
      <c r="B13">
        <v>15</v>
      </c>
      <c r="C13" t="s">
        <v>240</v>
      </c>
      <c r="D13">
        <v>146</v>
      </c>
      <c r="E13" t="s">
        <v>90</v>
      </c>
      <c r="F13" t="s">
        <v>22</v>
      </c>
      <c r="G13" t="s">
        <v>25</v>
      </c>
      <c r="H13" t="s">
        <v>26</v>
      </c>
      <c r="I13" t="s">
        <v>26</v>
      </c>
      <c r="J13" t="s">
        <v>26</v>
      </c>
      <c r="K13" t="s">
        <v>26</v>
      </c>
      <c r="L13" t="s">
        <v>26</v>
      </c>
      <c r="M13" t="s">
        <v>26</v>
      </c>
      <c r="N13" t="s">
        <v>26</v>
      </c>
      <c r="O13" t="s">
        <v>26</v>
      </c>
      <c r="P13" t="s">
        <v>26</v>
      </c>
      <c r="Q13" t="s">
        <v>26</v>
      </c>
      <c r="R13" t="s">
        <v>26</v>
      </c>
      <c r="S13" t="s">
        <v>26</v>
      </c>
    </row>
    <row r="14" spans="1:19" x14ac:dyDescent="0.35">
      <c r="A14" t="s">
        <v>42</v>
      </c>
      <c r="B14">
        <v>16</v>
      </c>
      <c r="C14" t="s">
        <v>240</v>
      </c>
      <c r="D14">
        <v>146</v>
      </c>
      <c r="E14" t="s">
        <v>90</v>
      </c>
      <c r="F14" t="s">
        <v>22</v>
      </c>
      <c r="G14" t="s">
        <v>23</v>
      </c>
      <c r="H14">
        <v>95</v>
      </c>
      <c r="I14" t="s">
        <v>178</v>
      </c>
      <c r="J14" t="s">
        <v>26</v>
      </c>
      <c r="K14">
        <v>3</v>
      </c>
      <c r="L14">
        <v>1</v>
      </c>
      <c r="M14" t="s">
        <v>25</v>
      </c>
      <c r="N14" t="s">
        <v>26</v>
      </c>
      <c r="O14" t="s">
        <v>25</v>
      </c>
      <c r="P14" t="s">
        <v>25</v>
      </c>
      <c r="Q14">
        <v>20</v>
      </c>
      <c r="R14">
        <f>2*80</f>
        <v>160</v>
      </c>
      <c r="S14" t="s">
        <v>27</v>
      </c>
    </row>
    <row r="15" spans="1:19" x14ac:dyDescent="0.35">
      <c r="A15" t="s">
        <v>43</v>
      </c>
      <c r="B15">
        <v>17</v>
      </c>
      <c r="C15" t="s">
        <v>240</v>
      </c>
      <c r="D15">
        <v>146</v>
      </c>
      <c r="E15" t="s">
        <v>90</v>
      </c>
      <c r="F15" t="s">
        <v>22</v>
      </c>
      <c r="G15" t="s">
        <v>23</v>
      </c>
      <c r="H15">
        <v>45</v>
      </c>
      <c r="I15" t="s">
        <v>178</v>
      </c>
      <c r="J15" t="s">
        <v>26</v>
      </c>
      <c r="K15">
        <v>3</v>
      </c>
      <c r="L15">
        <v>0</v>
      </c>
      <c r="M15" t="s">
        <v>25</v>
      </c>
      <c r="N15" t="s">
        <v>26</v>
      </c>
      <c r="O15" t="s">
        <v>30</v>
      </c>
      <c r="P15" t="s">
        <v>25</v>
      </c>
      <c r="Q15">
        <v>10</v>
      </c>
      <c r="R15">
        <v>50</v>
      </c>
      <c r="S15" t="s">
        <v>25</v>
      </c>
    </row>
    <row r="16" spans="1:19" x14ac:dyDescent="0.35">
      <c r="A16" t="s">
        <v>44</v>
      </c>
      <c r="B16">
        <v>18</v>
      </c>
      <c r="C16" t="s">
        <v>240</v>
      </c>
      <c r="D16">
        <v>146</v>
      </c>
      <c r="E16" t="s">
        <v>90</v>
      </c>
      <c r="F16" t="s">
        <v>22</v>
      </c>
      <c r="G16" t="s">
        <v>23</v>
      </c>
      <c r="H16">
        <v>50</v>
      </c>
      <c r="I16" t="s">
        <v>109</v>
      </c>
      <c r="J16" t="s">
        <v>26</v>
      </c>
      <c r="K16">
        <v>4</v>
      </c>
      <c r="L16">
        <v>0</v>
      </c>
      <c r="M16" t="s">
        <v>25</v>
      </c>
      <c r="N16" t="s">
        <v>26</v>
      </c>
      <c r="O16" t="s">
        <v>25</v>
      </c>
      <c r="P16" t="s">
        <v>25</v>
      </c>
      <c r="R16">
        <f>2*25</f>
        <v>50</v>
      </c>
      <c r="S16" t="s">
        <v>25</v>
      </c>
    </row>
    <row r="17" spans="1:19" x14ac:dyDescent="0.35">
      <c r="A17" t="s">
        <v>45</v>
      </c>
      <c r="B17">
        <v>19</v>
      </c>
      <c r="C17" t="s">
        <v>240</v>
      </c>
      <c r="D17">
        <v>146</v>
      </c>
      <c r="E17" t="s">
        <v>90</v>
      </c>
      <c r="F17" t="s">
        <v>22</v>
      </c>
      <c r="G17" t="s">
        <v>25</v>
      </c>
      <c r="H17" t="s">
        <v>26</v>
      </c>
      <c r="I17" t="s">
        <v>26</v>
      </c>
      <c r="J17" t="s">
        <v>26</v>
      </c>
      <c r="K17" t="s">
        <v>26</v>
      </c>
      <c r="L17" t="s">
        <v>26</v>
      </c>
      <c r="M17" t="s">
        <v>26</v>
      </c>
      <c r="N17" t="s">
        <v>26</v>
      </c>
      <c r="O17" t="s">
        <v>26</v>
      </c>
      <c r="P17" t="s">
        <v>26</v>
      </c>
      <c r="Q17" t="s">
        <v>26</v>
      </c>
      <c r="R17" t="s">
        <v>26</v>
      </c>
      <c r="S17" t="s">
        <v>26</v>
      </c>
    </row>
    <row r="18" spans="1:19" x14ac:dyDescent="0.35">
      <c r="A18" t="s">
        <v>46</v>
      </c>
      <c r="B18">
        <v>20</v>
      </c>
      <c r="C18" t="s">
        <v>240</v>
      </c>
      <c r="D18">
        <v>146</v>
      </c>
      <c r="E18" t="s">
        <v>90</v>
      </c>
      <c r="F18" t="s">
        <v>22</v>
      </c>
      <c r="G18" t="s">
        <v>25</v>
      </c>
      <c r="H18" t="s">
        <v>26</v>
      </c>
      <c r="I18" t="s">
        <v>26</v>
      </c>
      <c r="J18" t="s">
        <v>26</v>
      </c>
      <c r="K18" t="s">
        <v>26</v>
      </c>
      <c r="L18" t="s">
        <v>26</v>
      </c>
      <c r="M18" t="s">
        <v>26</v>
      </c>
      <c r="N18" t="s">
        <v>26</v>
      </c>
      <c r="O18" t="s">
        <v>26</v>
      </c>
      <c r="P18" t="s">
        <v>26</v>
      </c>
      <c r="Q18" t="s">
        <v>26</v>
      </c>
      <c r="R18" t="s">
        <v>26</v>
      </c>
      <c r="S18" t="s">
        <v>26</v>
      </c>
    </row>
    <row r="19" spans="1:19" x14ac:dyDescent="0.35">
      <c r="A19" t="s">
        <v>47</v>
      </c>
      <c r="B19">
        <v>21</v>
      </c>
      <c r="C19" t="s">
        <v>240</v>
      </c>
      <c r="D19">
        <v>146</v>
      </c>
      <c r="E19" t="s">
        <v>90</v>
      </c>
      <c r="F19" t="s">
        <v>22</v>
      </c>
      <c r="G19" t="s">
        <v>23</v>
      </c>
      <c r="H19">
        <v>175</v>
      </c>
      <c r="I19" t="s">
        <v>109</v>
      </c>
      <c r="J19" t="s">
        <v>26</v>
      </c>
      <c r="K19">
        <v>4</v>
      </c>
      <c r="L19">
        <v>0</v>
      </c>
      <c r="M19" t="s">
        <v>25</v>
      </c>
      <c r="N19" t="s">
        <v>26</v>
      </c>
      <c r="O19" t="s">
        <v>25</v>
      </c>
      <c r="P19" t="s">
        <v>25</v>
      </c>
      <c r="Q19">
        <v>30</v>
      </c>
      <c r="R19">
        <v>100</v>
      </c>
      <c r="S19" t="s">
        <v>25</v>
      </c>
    </row>
    <row r="20" spans="1:19" x14ac:dyDescent="0.35">
      <c r="A20" t="s">
        <v>48</v>
      </c>
      <c r="B20">
        <v>22</v>
      </c>
      <c r="C20" t="s">
        <v>240</v>
      </c>
      <c r="D20">
        <v>146</v>
      </c>
      <c r="E20" t="s">
        <v>90</v>
      </c>
      <c r="F20" t="s">
        <v>22</v>
      </c>
      <c r="G20" t="s">
        <v>23</v>
      </c>
      <c r="H20">
        <v>125</v>
      </c>
      <c r="I20" t="s">
        <v>109</v>
      </c>
      <c r="J20" t="s">
        <v>26</v>
      </c>
      <c r="K20">
        <v>4</v>
      </c>
      <c r="L20">
        <v>0</v>
      </c>
      <c r="M20" t="s">
        <v>25</v>
      </c>
      <c r="N20" t="s">
        <v>26</v>
      </c>
      <c r="O20" t="s">
        <v>30</v>
      </c>
      <c r="P20" t="s">
        <v>25</v>
      </c>
      <c r="Q20">
        <v>20</v>
      </c>
      <c r="R20">
        <f>2*65</f>
        <v>130</v>
      </c>
      <c r="S20" t="s">
        <v>31</v>
      </c>
    </row>
    <row r="21" spans="1:19" x14ac:dyDescent="0.35">
      <c r="A21" t="s">
        <v>49</v>
      </c>
      <c r="B21">
        <v>23</v>
      </c>
      <c r="C21" t="s">
        <v>240</v>
      </c>
      <c r="D21">
        <v>146</v>
      </c>
      <c r="E21" t="s">
        <v>90</v>
      </c>
      <c r="F21" t="s">
        <v>22</v>
      </c>
      <c r="G21" t="s">
        <v>23</v>
      </c>
      <c r="H21">
        <v>71</v>
      </c>
      <c r="I21" t="s">
        <v>178</v>
      </c>
      <c r="J21" t="s">
        <v>26</v>
      </c>
      <c r="K21">
        <v>3</v>
      </c>
      <c r="L21">
        <v>0</v>
      </c>
      <c r="M21" t="s">
        <v>25</v>
      </c>
      <c r="N21" t="s">
        <v>26</v>
      </c>
      <c r="O21" t="s">
        <v>25</v>
      </c>
      <c r="P21" t="s">
        <v>25</v>
      </c>
      <c r="R21">
        <v>50</v>
      </c>
      <c r="S21" t="s">
        <v>25</v>
      </c>
    </row>
    <row r="22" spans="1:19" x14ac:dyDescent="0.35">
      <c r="A22" t="s">
        <v>50</v>
      </c>
      <c r="B22">
        <v>24</v>
      </c>
      <c r="C22" t="s">
        <v>240</v>
      </c>
      <c r="D22">
        <v>146</v>
      </c>
      <c r="E22" t="s">
        <v>90</v>
      </c>
      <c r="F22" t="s">
        <v>22</v>
      </c>
      <c r="G22" t="s">
        <v>23</v>
      </c>
      <c r="H22">
        <v>100</v>
      </c>
      <c r="I22" t="s">
        <v>178</v>
      </c>
      <c r="J22" t="s">
        <v>26</v>
      </c>
      <c r="K22">
        <v>3</v>
      </c>
      <c r="L22">
        <v>1</v>
      </c>
      <c r="M22" t="s">
        <v>25</v>
      </c>
      <c r="N22" t="s">
        <v>26</v>
      </c>
      <c r="O22" t="s">
        <v>30</v>
      </c>
      <c r="P22" t="s">
        <v>30</v>
      </c>
      <c r="Q22">
        <v>10</v>
      </c>
      <c r="R22">
        <v>100</v>
      </c>
      <c r="S22" t="s">
        <v>27</v>
      </c>
    </row>
    <row r="23" spans="1:19" x14ac:dyDescent="0.35">
      <c r="A23" t="s">
        <v>51</v>
      </c>
      <c r="B23">
        <v>25</v>
      </c>
      <c r="C23" t="s">
        <v>240</v>
      </c>
      <c r="D23">
        <v>146</v>
      </c>
      <c r="E23" t="s">
        <v>90</v>
      </c>
      <c r="F23" t="s">
        <v>22</v>
      </c>
      <c r="G23" t="s">
        <v>23</v>
      </c>
      <c r="H23">
        <v>68</v>
      </c>
      <c r="I23" t="s">
        <v>178</v>
      </c>
      <c r="J23" t="s">
        <v>26</v>
      </c>
      <c r="K23">
        <v>3</v>
      </c>
      <c r="L23">
        <v>0</v>
      </c>
      <c r="M23" t="s">
        <v>25</v>
      </c>
      <c r="N23" t="s">
        <v>26</v>
      </c>
      <c r="O23" t="s">
        <v>30</v>
      </c>
      <c r="P23" t="s">
        <v>25</v>
      </c>
      <c r="Q23">
        <v>0</v>
      </c>
      <c r="R23">
        <v>68</v>
      </c>
      <c r="S23" t="s">
        <v>31</v>
      </c>
    </row>
    <row r="24" spans="1:19" x14ac:dyDescent="0.35">
      <c r="A24" t="s">
        <v>52</v>
      </c>
      <c r="B24">
        <v>26</v>
      </c>
      <c r="C24" t="s">
        <v>240</v>
      </c>
      <c r="D24">
        <v>146</v>
      </c>
      <c r="E24" t="s">
        <v>90</v>
      </c>
      <c r="F24" t="s">
        <v>22</v>
      </c>
      <c r="G24" t="s">
        <v>25</v>
      </c>
      <c r="H24" t="s">
        <v>26</v>
      </c>
      <c r="I24" t="s">
        <v>26</v>
      </c>
      <c r="J24" t="s">
        <v>26</v>
      </c>
      <c r="K24" t="s">
        <v>26</v>
      </c>
      <c r="L24" t="s">
        <v>26</v>
      </c>
      <c r="M24" t="s">
        <v>26</v>
      </c>
      <c r="N24" t="s">
        <v>26</v>
      </c>
      <c r="O24" t="s">
        <v>26</v>
      </c>
      <c r="P24" t="s">
        <v>26</v>
      </c>
      <c r="Q24" t="s">
        <v>26</v>
      </c>
      <c r="R24" t="s">
        <v>26</v>
      </c>
      <c r="S24" t="s">
        <v>26</v>
      </c>
    </row>
    <row r="25" spans="1:19" x14ac:dyDescent="0.35">
      <c r="A25" t="s">
        <v>53</v>
      </c>
      <c r="B25">
        <v>27</v>
      </c>
      <c r="C25" t="s">
        <v>240</v>
      </c>
      <c r="D25">
        <v>146</v>
      </c>
      <c r="E25" t="s">
        <v>90</v>
      </c>
      <c r="F25" t="s">
        <v>22</v>
      </c>
      <c r="G25" t="s">
        <v>25</v>
      </c>
      <c r="H25" t="s">
        <v>26</v>
      </c>
      <c r="I25" t="s">
        <v>26</v>
      </c>
      <c r="J25" t="s">
        <v>26</v>
      </c>
      <c r="K25" t="s">
        <v>26</v>
      </c>
      <c r="L25" t="s">
        <v>26</v>
      </c>
      <c r="M25" t="s">
        <v>26</v>
      </c>
      <c r="N25" t="s">
        <v>26</v>
      </c>
      <c r="O25" t="s">
        <v>26</v>
      </c>
      <c r="P25" t="s">
        <v>26</v>
      </c>
      <c r="Q25" t="s">
        <v>26</v>
      </c>
      <c r="R25" t="s">
        <v>26</v>
      </c>
      <c r="S25" t="s">
        <v>26</v>
      </c>
    </row>
    <row r="26" spans="1:19" x14ac:dyDescent="0.35">
      <c r="A26" t="s">
        <v>54</v>
      </c>
      <c r="B26">
        <v>28</v>
      </c>
      <c r="C26" t="s">
        <v>240</v>
      </c>
      <c r="D26">
        <v>146</v>
      </c>
      <c r="E26" t="s">
        <v>90</v>
      </c>
      <c r="F26" t="s">
        <v>22</v>
      </c>
      <c r="G26" t="s">
        <v>23</v>
      </c>
      <c r="H26">
        <v>50</v>
      </c>
      <c r="I26" t="s">
        <v>86</v>
      </c>
      <c r="J26" t="s">
        <v>26</v>
      </c>
      <c r="K26">
        <v>1</v>
      </c>
      <c r="L26">
        <v>0</v>
      </c>
      <c r="M26" t="s">
        <v>25</v>
      </c>
      <c r="N26">
        <v>18</v>
      </c>
      <c r="O26" t="s">
        <v>30</v>
      </c>
      <c r="P26" t="s">
        <v>25</v>
      </c>
      <c r="Q26">
        <v>0</v>
      </c>
      <c r="R26">
        <v>50</v>
      </c>
      <c r="S26" t="s">
        <v>25</v>
      </c>
    </row>
    <row r="27" spans="1:19" x14ac:dyDescent="0.35">
      <c r="A27" t="s">
        <v>55</v>
      </c>
      <c r="B27">
        <v>29</v>
      </c>
      <c r="C27" t="s">
        <v>240</v>
      </c>
      <c r="D27">
        <v>146</v>
      </c>
      <c r="E27" t="s">
        <v>90</v>
      </c>
      <c r="F27" t="s">
        <v>22</v>
      </c>
      <c r="G27" t="s">
        <v>23</v>
      </c>
      <c r="H27">
        <v>25</v>
      </c>
      <c r="I27" t="s">
        <v>109</v>
      </c>
      <c r="J27" t="s">
        <v>26</v>
      </c>
      <c r="K27">
        <v>4</v>
      </c>
      <c r="L27">
        <v>1</v>
      </c>
      <c r="M27" t="s">
        <v>25</v>
      </c>
      <c r="N27" t="s">
        <v>26</v>
      </c>
      <c r="O27" t="s">
        <v>25</v>
      </c>
      <c r="P27" t="s">
        <v>25</v>
      </c>
      <c r="Q27">
        <v>0</v>
      </c>
      <c r="R27">
        <v>20</v>
      </c>
      <c r="S27" t="s">
        <v>25</v>
      </c>
    </row>
    <row r="28" spans="1:19" x14ac:dyDescent="0.35">
      <c r="A28" t="s">
        <v>56</v>
      </c>
      <c r="B28">
        <v>30</v>
      </c>
      <c r="C28" t="s">
        <v>240</v>
      </c>
      <c r="D28">
        <v>146</v>
      </c>
      <c r="E28" t="s">
        <v>90</v>
      </c>
      <c r="F28" t="s">
        <v>22</v>
      </c>
      <c r="G28" t="s">
        <v>23</v>
      </c>
      <c r="H28" t="s">
        <v>26</v>
      </c>
      <c r="I28" t="s">
        <v>26</v>
      </c>
      <c r="J28" t="s">
        <v>26</v>
      </c>
      <c r="K28" t="s">
        <v>26</v>
      </c>
      <c r="L28" t="s">
        <v>26</v>
      </c>
      <c r="M28" t="s">
        <v>26</v>
      </c>
      <c r="N28" t="s">
        <v>26</v>
      </c>
      <c r="O28" t="s">
        <v>26</v>
      </c>
      <c r="P28" t="s">
        <v>26</v>
      </c>
      <c r="Q28" t="s">
        <v>26</v>
      </c>
      <c r="R28" t="s">
        <v>26</v>
      </c>
      <c r="S28" t="s">
        <v>26</v>
      </c>
    </row>
    <row r="29" spans="1:19" x14ac:dyDescent="0.35">
      <c r="A29" t="s">
        <v>57</v>
      </c>
      <c r="B29">
        <v>31</v>
      </c>
      <c r="C29" t="s">
        <v>240</v>
      </c>
      <c r="D29">
        <v>146</v>
      </c>
      <c r="E29" t="s">
        <v>90</v>
      </c>
      <c r="F29" t="s">
        <v>22</v>
      </c>
      <c r="G29" t="s">
        <v>23</v>
      </c>
      <c r="H29">
        <v>60</v>
      </c>
      <c r="I29" t="s">
        <v>178</v>
      </c>
      <c r="J29" t="s">
        <v>26</v>
      </c>
      <c r="K29">
        <v>3</v>
      </c>
      <c r="L29">
        <v>0</v>
      </c>
      <c r="M29" t="s">
        <v>25</v>
      </c>
      <c r="N29">
        <v>19</v>
      </c>
      <c r="O29" t="s">
        <v>30</v>
      </c>
      <c r="P29" t="s">
        <v>25</v>
      </c>
      <c r="Q29">
        <v>20</v>
      </c>
      <c r="R29">
        <f>2*60</f>
        <v>120</v>
      </c>
      <c r="S29" t="s">
        <v>25</v>
      </c>
    </row>
    <row r="30" spans="1:19" x14ac:dyDescent="0.35">
      <c r="A30" t="s">
        <v>58</v>
      </c>
      <c r="B30">
        <v>32</v>
      </c>
      <c r="C30" t="s">
        <v>240</v>
      </c>
      <c r="D30">
        <v>146</v>
      </c>
      <c r="E30" t="s">
        <v>90</v>
      </c>
      <c r="F30" t="s">
        <v>22</v>
      </c>
      <c r="G30" t="s">
        <v>25</v>
      </c>
      <c r="H30" t="s">
        <v>26</v>
      </c>
      <c r="I30" t="s">
        <v>26</v>
      </c>
      <c r="J30" t="s">
        <v>26</v>
      </c>
      <c r="K30" t="s">
        <v>26</v>
      </c>
      <c r="L30" t="s">
        <v>26</v>
      </c>
      <c r="M30" t="s">
        <v>26</v>
      </c>
      <c r="N30" t="s">
        <v>26</v>
      </c>
      <c r="O30" t="s">
        <v>26</v>
      </c>
      <c r="P30" t="s">
        <v>26</v>
      </c>
      <c r="Q30" t="s">
        <v>26</v>
      </c>
      <c r="R30" t="s">
        <v>26</v>
      </c>
      <c r="S30" t="s">
        <v>26</v>
      </c>
    </row>
    <row r="31" spans="1:19" x14ac:dyDescent="0.35">
      <c r="A31" t="s">
        <v>59</v>
      </c>
      <c r="B31">
        <v>33</v>
      </c>
      <c r="C31" t="s">
        <v>240</v>
      </c>
      <c r="D31">
        <v>146</v>
      </c>
      <c r="E31" t="s">
        <v>90</v>
      </c>
      <c r="F31" t="s">
        <v>22</v>
      </c>
      <c r="G31" t="s">
        <v>23</v>
      </c>
      <c r="H31">
        <v>75</v>
      </c>
      <c r="I31" t="s">
        <v>178</v>
      </c>
      <c r="J31" t="s">
        <v>26</v>
      </c>
      <c r="K31">
        <v>3</v>
      </c>
      <c r="L31">
        <v>0</v>
      </c>
      <c r="M31" t="s">
        <v>25</v>
      </c>
      <c r="N31" t="s">
        <v>26</v>
      </c>
      <c r="O31" t="s">
        <v>30</v>
      </c>
      <c r="P31" t="s">
        <v>25</v>
      </c>
      <c r="Q31">
        <v>12</v>
      </c>
      <c r="R31">
        <v>75</v>
      </c>
      <c r="S31" t="s">
        <v>25</v>
      </c>
    </row>
    <row r="32" spans="1:19" x14ac:dyDescent="0.35">
      <c r="A32" t="s">
        <v>60</v>
      </c>
      <c r="B32">
        <v>34</v>
      </c>
      <c r="C32" t="s">
        <v>240</v>
      </c>
      <c r="D32">
        <v>146</v>
      </c>
      <c r="E32" t="s">
        <v>90</v>
      </c>
      <c r="F32" t="s">
        <v>22</v>
      </c>
      <c r="G32" t="s">
        <v>25</v>
      </c>
      <c r="H32" t="s">
        <v>26</v>
      </c>
      <c r="I32" t="s">
        <v>26</v>
      </c>
      <c r="J32" t="s">
        <v>26</v>
      </c>
      <c r="K32" t="s">
        <v>26</v>
      </c>
      <c r="L32" t="s">
        <v>26</v>
      </c>
      <c r="M32" t="s">
        <v>26</v>
      </c>
      <c r="N32" t="s">
        <v>26</v>
      </c>
      <c r="O32" t="s">
        <v>26</v>
      </c>
      <c r="P32" t="s">
        <v>26</v>
      </c>
      <c r="Q32" t="s">
        <v>26</v>
      </c>
      <c r="R32" t="s">
        <v>26</v>
      </c>
      <c r="S32" t="s">
        <v>26</v>
      </c>
    </row>
    <row r="33" spans="1:19" x14ac:dyDescent="0.35">
      <c r="A33" t="s">
        <v>61</v>
      </c>
      <c r="B33">
        <v>35</v>
      </c>
      <c r="C33" t="s">
        <v>240</v>
      </c>
      <c r="D33">
        <v>146</v>
      </c>
      <c r="E33" t="s">
        <v>90</v>
      </c>
      <c r="F33" t="s">
        <v>22</v>
      </c>
      <c r="G33" t="s">
        <v>25</v>
      </c>
      <c r="H33" t="s">
        <v>26</v>
      </c>
      <c r="I33" t="s">
        <v>26</v>
      </c>
      <c r="J33" t="s">
        <v>26</v>
      </c>
      <c r="K33" t="s">
        <v>26</v>
      </c>
      <c r="L33" t="s">
        <v>26</v>
      </c>
      <c r="M33" t="s">
        <v>26</v>
      </c>
      <c r="N33" t="s">
        <v>26</v>
      </c>
      <c r="O33" t="s">
        <v>26</v>
      </c>
      <c r="P33" t="s">
        <v>26</v>
      </c>
      <c r="Q33" t="s">
        <v>26</v>
      </c>
      <c r="R33" t="s">
        <v>26</v>
      </c>
      <c r="S33" t="s">
        <v>26</v>
      </c>
    </row>
    <row r="34" spans="1:19" x14ac:dyDescent="0.35">
      <c r="A34" t="s">
        <v>62</v>
      </c>
      <c r="B34">
        <v>36</v>
      </c>
      <c r="C34" t="s">
        <v>240</v>
      </c>
      <c r="D34">
        <v>146</v>
      </c>
      <c r="E34" t="s">
        <v>90</v>
      </c>
      <c r="F34" t="s">
        <v>22</v>
      </c>
      <c r="G34" t="s">
        <v>25</v>
      </c>
      <c r="H34" t="s">
        <v>26</v>
      </c>
      <c r="I34" t="s">
        <v>26</v>
      </c>
      <c r="J34" t="s">
        <v>26</v>
      </c>
      <c r="K34" t="s">
        <v>26</v>
      </c>
      <c r="L34" t="s">
        <v>26</v>
      </c>
      <c r="M34" t="s">
        <v>26</v>
      </c>
      <c r="N34" t="s">
        <v>26</v>
      </c>
      <c r="O34" t="s">
        <v>26</v>
      </c>
      <c r="P34" t="s">
        <v>26</v>
      </c>
      <c r="Q34" t="s">
        <v>26</v>
      </c>
      <c r="R34" t="s">
        <v>26</v>
      </c>
      <c r="S34" t="s">
        <v>26</v>
      </c>
    </row>
    <row r="35" spans="1:19" x14ac:dyDescent="0.35">
      <c r="A35" t="s">
        <v>63</v>
      </c>
      <c r="B35">
        <v>37</v>
      </c>
      <c r="C35" t="s">
        <v>240</v>
      </c>
      <c r="D35">
        <v>146</v>
      </c>
      <c r="E35" t="s">
        <v>90</v>
      </c>
      <c r="F35" t="s">
        <v>22</v>
      </c>
      <c r="G35" t="s">
        <v>23</v>
      </c>
      <c r="H35">
        <v>43</v>
      </c>
      <c r="I35" t="s">
        <v>178</v>
      </c>
      <c r="J35" t="s">
        <v>26</v>
      </c>
      <c r="K35">
        <v>3</v>
      </c>
      <c r="L35">
        <v>1</v>
      </c>
      <c r="M35" t="s">
        <v>25</v>
      </c>
      <c r="N35" t="s">
        <v>26</v>
      </c>
      <c r="O35" t="s">
        <v>25</v>
      </c>
      <c r="P35" t="s">
        <v>25</v>
      </c>
      <c r="Q35">
        <v>0</v>
      </c>
      <c r="R35">
        <f>2*43</f>
        <v>86</v>
      </c>
      <c r="S35" t="s">
        <v>25</v>
      </c>
    </row>
    <row r="36" spans="1:19" x14ac:dyDescent="0.35">
      <c r="A36" t="s">
        <v>64</v>
      </c>
      <c r="B36">
        <v>38</v>
      </c>
      <c r="C36" t="s">
        <v>240</v>
      </c>
      <c r="D36">
        <v>146</v>
      </c>
      <c r="E36" t="s">
        <v>90</v>
      </c>
      <c r="F36" t="s">
        <v>22</v>
      </c>
      <c r="G36" t="s">
        <v>23</v>
      </c>
      <c r="H36">
        <v>350</v>
      </c>
      <c r="I36" t="s">
        <v>109</v>
      </c>
      <c r="J36" t="s">
        <v>26</v>
      </c>
      <c r="K36">
        <v>4</v>
      </c>
      <c r="L36">
        <v>0</v>
      </c>
      <c r="M36" t="s">
        <v>25</v>
      </c>
      <c r="N36" t="s">
        <v>26</v>
      </c>
      <c r="O36" t="s">
        <v>30</v>
      </c>
      <c r="P36" t="s">
        <v>25</v>
      </c>
      <c r="Q36">
        <v>20</v>
      </c>
      <c r="R36">
        <f>2*75</f>
        <v>150</v>
      </c>
      <c r="S36" t="s">
        <v>27</v>
      </c>
    </row>
    <row r="37" spans="1:19" x14ac:dyDescent="0.35">
      <c r="A37" t="s">
        <v>65</v>
      </c>
      <c r="B37">
        <v>39</v>
      </c>
      <c r="C37" t="s">
        <v>240</v>
      </c>
      <c r="D37">
        <v>146</v>
      </c>
      <c r="E37" t="s">
        <v>90</v>
      </c>
      <c r="F37" t="s">
        <v>22</v>
      </c>
      <c r="G37" t="s">
        <v>23</v>
      </c>
      <c r="H37">
        <v>50</v>
      </c>
      <c r="I37" t="s">
        <v>178</v>
      </c>
      <c r="J37" t="s">
        <v>26</v>
      </c>
      <c r="K37">
        <v>3</v>
      </c>
      <c r="L37">
        <v>0</v>
      </c>
      <c r="M37" t="s">
        <v>25</v>
      </c>
      <c r="N37" t="s">
        <v>26</v>
      </c>
      <c r="O37" t="s">
        <v>25</v>
      </c>
      <c r="P37" t="s">
        <v>25</v>
      </c>
      <c r="R37">
        <v>50</v>
      </c>
      <c r="S37" t="s">
        <v>25</v>
      </c>
    </row>
    <row r="38" spans="1:19" x14ac:dyDescent="0.35">
      <c r="A38" t="s">
        <v>66</v>
      </c>
      <c r="B38">
        <v>40</v>
      </c>
      <c r="C38" t="s">
        <v>240</v>
      </c>
      <c r="D38">
        <v>146</v>
      </c>
      <c r="E38" t="s">
        <v>90</v>
      </c>
      <c r="F38" t="s">
        <v>22</v>
      </c>
      <c r="G38" t="s">
        <v>23</v>
      </c>
      <c r="H38">
        <v>85</v>
      </c>
      <c r="I38" t="s">
        <v>178</v>
      </c>
      <c r="J38" t="s">
        <v>26</v>
      </c>
      <c r="K38">
        <v>3</v>
      </c>
      <c r="L38">
        <v>0</v>
      </c>
      <c r="M38" t="s">
        <v>30</v>
      </c>
      <c r="N38" t="s">
        <v>26</v>
      </c>
      <c r="O38" t="s">
        <v>25</v>
      </c>
      <c r="P38" t="s">
        <v>25</v>
      </c>
      <c r="Q38">
        <v>20</v>
      </c>
      <c r="R38">
        <f>2*85</f>
        <v>170</v>
      </c>
      <c r="S38" t="s">
        <v>25</v>
      </c>
    </row>
    <row r="39" spans="1:19" x14ac:dyDescent="0.35">
      <c r="A39" t="s">
        <v>67</v>
      </c>
      <c r="B39">
        <v>41</v>
      </c>
      <c r="C39" t="s">
        <v>240</v>
      </c>
      <c r="D39">
        <v>146</v>
      </c>
      <c r="E39" t="s">
        <v>90</v>
      </c>
      <c r="F39" t="s">
        <v>22</v>
      </c>
      <c r="G39" t="s">
        <v>23</v>
      </c>
      <c r="H39">
        <v>245</v>
      </c>
      <c r="I39" t="s">
        <v>178</v>
      </c>
      <c r="J39" t="s">
        <v>26</v>
      </c>
      <c r="K39">
        <v>3</v>
      </c>
      <c r="L39">
        <v>0</v>
      </c>
      <c r="M39" t="s">
        <v>25</v>
      </c>
      <c r="N39" t="s">
        <v>26</v>
      </c>
      <c r="O39" t="s">
        <v>25</v>
      </c>
      <c r="P39" t="s">
        <v>25</v>
      </c>
      <c r="Q39">
        <v>10</v>
      </c>
      <c r="R39">
        <v>100</v>
      </c>
      <c r="S39" t="s">
        <v>25</v>
      </c>
    </row>
    <row r="40" spans="1:19" x14ac:dyDescent="0.35">
      <c r="A40" t="s">
        <v>68</v>
      </c>
      <c r="B40">
        <v>42</v>
      </c>
      <c r="C40" t="s">
        <v>240</v>
      </c>
      <c r="D40">
        <v>146</v>
      </c>
      <c r="E40" t="s">
        <v>90</v>
      </c>
      <c r="F40" t="s">
        <v>22</v>
      </c>
      <c r="G40" t="s">
        <v>23</v>
      </c>
      <c r="H40" t="s">
        <v>26</v>
      </c>
      <c r="I40" t="s">
        <v>26</v>
      </c>
      <c r="J40" t="s">
        <v>26</v>
      </c>
      <c r="K40" t="s">
        <v>26</v>
      </c>
      <c r="L40" t="s">
        <v>26</v>
      </c>
      <c r="M40" t="s">
        <v>26</v>
      </c>
      <c r="N40" t="s">
        <v>26</v>
      </c>
      <c r="O40" t="s">
        <v>26</v>
      </c>
      <c r="P40" t="s">
        <v>26</v>
      </c>
      <c r="Q40" t="s">
        <v>26</v>
      </c>
      <c r="R40" t="s">
        <v>26</v>
      </c>
      <c r="S40" t="s">
        <v>26</v>
      </c>
    </row>
    <row r="41" spans="1:19" x14ac:dyDescent="0.35">
      <c r="A41" t="s">
        <v>69</v>
      </c>
      <c r="B41">
        <v>44</v>
      </c>
      <c r="C41" t="s">
        <v>240</v>
      </c>
      <c r="D41">
        <v>146</v>
      </c>
      <c r="E41" t="s">
        <v>90</v>
      </c>
      <c r="F41" t="s">
        <v>22</v>
      </c>
      <c r="G41" t="s">
        <v>25</v>
      </c>
      <c r="H41" t="s">
        <v>26</v>
      </c>
      <c r="I41" t="s">
        <v>26</v>
      </c>
      <c r="J41" t="s">
        <v>26</v>
      </c>
      <c r="K41" t="s">
        <v>26</v>
      </c>
      <c r="L41" t="s">
        <v>26</v>
      </c>
      <c r="M41" t="s">
        <v>26</v>
      </c>
      <c r="N41" t="s">
        <v>26</v>
      </c>
      <c r="O41" t="s">
        <v>26</v>
      </c>
      <c r="P41" t="s">
        <v>26</v>
      </c>
      <c r="Q41" t="s">
        <v>26</v>
      </c>
      <c r="R41" t="s">
        <v>26</v>
      </c>
      <c r="S41" t="s">
        <v>26</v>
      </c>
    </row>
    <row r="42" spans="1:19" x14ac:dyDescent="0.35">
      <c r="A42" t="s">
        <v>70</v>
      </c>
      <c r="B42">
        <v>45</v>
      </c>
      <c r="C42" t="s">
        <v>240</v>
      </c>
      <c r="D42">
        <v>146</v>
      </c>
      <c r="E42" t="s">
        <v>90</v>
      </c>
      <c r="F42" t="s">
        <v>22</v>
      </c>
      <c r="G42" t="s">
        <v>23</v>
      </c>
      <c r="H42">
        <v>50</v>
      </c>
      <c r="I42" t="s">
        <v>109</v>
      </c>
      <c r="J42" t="s">
        <v>26</v>
      </c>
      <c r="K42">
        <v>4</v>
      </c>
      <c r="L42">
        <v>0</v>
      </c>
      <c r="M42" t="s">
        <v>25</v>
      </c>
      <c r="N42" t="s">
        <v>26</v>
      </c>
      <c r="O42" t="s">
        <v>25</v>
      </c>
      <c r="P42" t="s">
        <v>25</v>
      </c>
      <c r="Q42">
        <v>8</v>
      </c>
      <c r="R42">
        <v>40</v>
      </c>
      <c r="S42" t="s">
        <v>25</v>
      </c>
    </row>
    <row r="43" spans="1:19" x14ac:dyDescent="0.35">
      <c r="A43" t="s">
        <v>71</v>
      </c>
      <c r="B43">
        <v>46</v>
      </c>
      <c r="C43" t="s">
        <v>240</v>
      </c>
      <c r="D43">
        <v>146</v>
      </c>
      <c r="E43" t="s">
        <v>90</v>
      </c>
      <c r="F43" t="s">
        <v>22</v>
      </c>
      <c r="G43" t="s">
        <v>23</v>
      </c>
      <c r="H43">
        <v>200</v>
      </c>
      <c r="I43" t="s">
        <v>178</v>
      </c>
      <c r="J43" t="s">
        <v>26</v>
      </c>
      <c r="K43">
        <v>3</v>
      </c>
      <c r="L43">
        <v>0</v>
      </c>
      <c r="M43" t="s">
        <v>25</v>
      </c>
      <c r="N43" t="s">
        <v>26</v>
      </c>
      <c r="O43" t="s">
        <v>25</v>
      </c>
      <c r="P43" t="s">
        <v>25</v>
      </c>
      <c r="Q43">
        <v>20</v>
      </c>
      <c r="R43">
        <v>100</v>
      </c>
      <c r="S43" t="s">
        <v>25</v>
      </c>
    </row>
    <row r="44" spans="1:19" x14ac:dyDescent="0.35">
      <c r="A44" t="s">
        <v>72</v>
      </c>
      <c r="B44">
        <v>47</v>
      </c>
      <c r="C44" t="s">
        <v>240</v>
      </c>
      <c r="D44">
        <v>146</v>
      </c>
      <c r="E44" t="s">
        <v>90</v>
      </c>
      <c r="F44" t="s">
        <v>22</v>
      </c>
      <c r="G44" t="s">
        <v>23</v>
      </c>
      <c r="H44">
        <v>30</v>
      </c>
      <c r="I44" t="s">
        <v>178</v>
      </c>
      <c r="J44" t="s">
        <v>26</v>
      </c>
      <c r="K44">
        <v>3</v>
      </c>
      <c r="L44">
        <v>0</v>
      </c>
      <c r="M44" t="s">
        <v>30</v>
      </c>
      <c r="N44" t="s">
        <v>26</v>
      </c>
      <c r="O44" t="s">
        <v>25</v>
      </c>
      <c r="P44" t="s">
        <v>25</v>
      </c>
      <c r="Q44">
        <v>10</v>
      </c>
      <c r="R44">
        <v>35</v>
      </c>
      <c r="S44" t="s">
        <v>25</v>
      </c>
    </row>
    <row r="45" spans="1:19" x14ac:dyDescent="0.35">
      <c r="A45" t="s">
        <v>73</v>
      </c>
      <c r="B45">
        <v>48</v>
      </c>
      <c r="C45" t="s">
        <v>240</v>
      </c>
      <c r="D45">
        <v>146</v>
      </c>
      <c r="E45" t="s">
        <v>90</v>
      </c>
      <c r="F45" t="s">
        <v>22</v>
      </c>
      <c r="G45" t="s">
        <v>23</v>
      </c>
      <c r="H45">
        <v>150</v>
      </c>
      <c r="I45" t="s">
        <v>109</v>
      </c>
      <c r="J45" t="s">
        <v>26</v>
      </c>
      <c r="K45">
        <v>4</v>
      </c>
      <c r="L45">
        <v>1</v>
      </c>
      <c r="M45" t="s">
        <v>25</v>
      </c>
      <c r="N45" t="s">
        <v>26</v>
      </c>
      <c r="O45" t="s">
        <v>25</v>
      </c>
      <c r="P45" t="s">
        <v>25</v>
      </c>
      <c r="Q45">
        <v>20</v>
      </c>
      <c r="R45">
        <v>100</v>
      </c>
      <c r="S45" t="s">
        <v>25</v>
      </c>
    </row>
    <row r="46" spans="1:19" x14ac:dyDescent="0.35">
      <c r="A46" t="s">
        <v>74</v>
      </c>
      <c r="B46">
        <v>49</v>
      </c>
      <c r="C46" t="s">
        <v>240</v>
      </c>
      <c r="D46">
        <v>146</v>
      </c>
      <c r="E46" t="s">
        <v>90</v>
      </c>
      <c r="F46" t="s">
        <v>22</v>
      </c>
      <c r="G46" t="s">
        <v>25</v>
      </c>
      <c r="H46" t="s">
        <v>26</v>
      </c>
      <c r="I46" t="s">
        <v>26</v>
      </c>
      <c r="J46" t="s">
        <v>26</v>
      </c>
      <c r="K46" t="s">
        <v>26</v>
      </c>
      <c r="L46" t="s">
        <v>26</v>
      </c>
      <c r="M46" t="s">
        <v>26</v>
      </c>
      <c r="N46" t="s">
        <v>26</v>
      </c>
      <c r="O46" t="s">
        <v>26</v>
      </c>
      <c r="P46" t="s">
        <v>26</v>
      </c>
      <c r="Q46" t="s">
        <v>26</v>
      </c>
      <c r="R46" t="s">
        <v>26</v>
      </c>
      <c r="S46" t="s">
        <v>26</v>
      </c>
    </row>
    <row r="47" spans="1:19" x14ac:dyDescent="0.35">
      <c r="A47" t="s">
        <v>75</v>
      </c>
      <c r="B47">
        <v>50</v>
      </c>
      <c r="C47" t="s">
        <v>240</v>
      </c>
      <c r="D47">
        <v>146</v>
      </c>
      <c r="E47" t="s">
        <v>90</v>
      </c>
      <c r="F47" t="s">
        <v>22</v>
      </c>
      <c r="G47" t="s">
        <v>25</v>
      </c>
      <c r="H47" t="s">
        <v>26</v>
      </c>
      <c r="I47" t="s">
        <v>26</v>
      </c>
      <c r="J47" t="s">
        <v>26</v>
      </c>
      <c r="K47" t="s">
        <v>26</v>
      </c>
      <c r="L47" t="s">
        <v>26</v>
      </c>
      <c r="M47" t="s">
        <v>26</v>
      </c>
      <c r="N47" t="s">
        <v>26</v>
      </c>
      <c r="O47" t="s">
        <v>26</v>
      </c>
      <c r="P47" t="s">
        <v>26</v>
      </c>
      <c r="Q47" t="s">
        <v>26</v>
      </c>
      <c r="R47" t="s">
        <v>26</v>
      </c>
      <c r="S47" t="s">
        <v>26</v>
      </c>
    </row>
    <row r="48" spans="1:19" x14ac:dyDescent="0.35">
      <c r="A48" t="s">
        <v>76</v>
      </c>
      <c r="B48">
        <v>51</v>
      </c>
      <c r="C48" t="s">
        <v>240</v>
      </c>
      <c r="D48">
        <v>146</v>
      </c>
      <c r="E48" t="s">
        <v>90</v>
      </c>
      <c r="F48" t="s">
        <v>22</v>
      </c>
      <c r="G48" t="s">
        <v>25</v>
      </c>
      <c r="H48" t="s">
        <v>26</v>
      </c>
      <c r="I48" t="s">
        <v>26</v>
      </c>
      <c r="J48" t="s">
        <v>26</v>
      </c>
      <c r="K48" t="s">
        <v>26</v>
      </c>
      <c r="L48" t="s">
        <v>26</v>
      </c>
      <c r="M48" t="s">
        <v>26</v>
      </c>
      <c r="N48" t="s">
        <v>26</v>
      </c>
      <c r="O48" t="s">
        <v>26</v>
      </c>
      <c r="P48" t="s">
        <v>26</v>
      </c>
      <c r="Q48" t="s">
        <v>26</v>
      </c>
      <c r="R48" t="s">
        <v>26</v>
      </c>
      <c r="S48" t="s">
        <v>26</v>
      </c>
    </row>
    <row r="49" spans="1:19" x14ac:dyDescent="0.35">
      <c r="A49" t="s">
        <v>77</v>
      </c>
      <c r="B49">
        <v>53</v>
      </c>
      <c r="C49" t="s">
        <v>240</v>
      </c>
      <c r="D49">
        <v>146</v>
      </c>
      <c r="E49" t="s">
        <v>90</v>
      </c>
      <c r="F49" t="s">
        <v>22</v>
      </c>
      <c r="G49" t="s">
        <v>23</v>
      </c>
      <c r="H49">
        <v>85</v>
      </c>
      <c r="I49" t="s">
        <v>178</v>
      </c>
      <c r="J49" t="s">
        <v>26</v>
      </c>
      <c r="K49">
        <v>3</v>
      </c>
      <c r="L49">
        <v>1</v>
      </c>
      <c r="M49" t="s">
        <v>25</v>
      </c>
      <c r="N49" t="s">
        <v>26</v>
      </c>
      <c r="O49" t="s">
        <v>25</v>
      </c>
      <c r="P49" t="s">
        <v>25</v>
      </c>
      <c r="Q49">
        <v>20</v>
      </c>
      <c r="R49">
        <f>2*45</f>
        <v>90</v>
      </c>
      <c r="S49" t="s">
        <v>27</v>
      </c>
    </row>
    <row r="50" spans="1:19" x14ac:dyDescent="0.35">
      <c r="A50" t="s">
        <v>79</v>
      </c>
      <c r="B50">
        <v>54</v>
      </c>
      <c r="C50" t="s">
        <v>240</v>
      </c>
      <c r="D50">
        <v>146</v>
      </c>
      <c r="E50" t="s">
        <v>90</v>
      </c>
      <c r="F50" t="s">
        <v>22</v>
      </c>
      <c r="G50" t="s">
        <v>23</v>
      </c>
      <c r="H50">
        <v>50</v>
      </c>
      <c r="I50" t="s">
        <v>178</v>
      </c>
      <c r="J50" t="s">
        <v>26</v>
      </c>
      <c r="K50">
        <v>3</v>
      </c>
      <c r="L50">
        <v>1</v>
      </c>
      <c r="M50" t="s">
        <v>25</v>
      </c>
      <c r="N50" t="s">
        <v>26</v>
      </c>
      <c r="O50" t="s">
        <v>25</v>
      </c>
      <c r="P50" t="s">
        <v>25</v>
      </c>
      <c r="Q50">
        <v>10</v>
      </c>
      <c r="R50">
        <f>2*30</f>
        <v>60</v>
      </c>
      <c r="S50" t="s">
        <v>25</v>
      </c>
    </row>
    <row r="51" spans="1:19" x14ac:dyDescent="0.35">
      <c r="A51" t="s">
        <v>80</v>
      </c>
      <c r="B51">
        <v>55</v>
      </c>
      <c r="C51" t="s">
        <v>240</v>
      </c>
      <c r="D51">
        <v>146</v>
      </c>
      <c r="E51" t="s">
        <v>90</v>
      </c>
      <c r="F51" t="s">
        <v>22</v>
      </c>
      <c r="G51" t="s">
        <v>25</v>
      </c>
      <c r="H51" t="s">
        <v>26</v>
      </c>
      <c r="I51" t="s">
        <v>26</v>
      </c>
      <c r="J51" t="s">
        <v>26</v>
      </c>
      <c r="K51" t="s">
        <v>26</v>
      </c>
      <c r="L51" t="s">
        <v>26</v>
      </c>
      <c r="M51" t="s">
        <v>26</v>
      </c>
      <c r="N51" t="s">
        <v>26</v>
      </c>
      <c r="O51" t="s">
        <v>26</v>
      </c>
      <c r="P51" t="s">
        <v>26</v>
      </c>
      <c r="Q51" t="s">
        <v>26</v>
      </c>
      <c r="R51" t="s">
        <v>26</v>
      </c>
      <c r="S51" t="s">
        <v>26</v>
      </c>
    </row>
    <row r="52" spans="1:19" x14ac:dyDescent="0.35">
      <c r="A52" t="s">
        <v>81</v>
      </c>
      <c r="B52">
        <v>56</v>
      </c>
      <c r="C52" t="s">
        <v>240</v>
      </c>
      <c r="D52">
        <v>146</v>
      </c>
      <c r="E52" t="s">
        <v>90</v>
      </c>
      <c r="F52" t="s">
        <v>22</v>
      </c>
      <c r="G52" t="s">
        <v>23</v>
      </c>
      <c r="H52">
        <v>100</v>
      </c>
      <c r="I52" t="s">
        <v>178</v>
      </c>
      <c r="J52" t="s">
        <v>26</v>
      </c>
      <c r="K52">
        <v>3</v>
      </c>
      <c r="L52">
        <v>0</v>
      </c>
      <c r="M52" t="s">
        <v>25</v>
      </c>
      <c r="N52" t="s">
        <v>26</v>
      </c>
      <c r="O52" t="s">
        <v>25</v>
      </c>
      <c r="P52" t="s">
        <v>25</v>
      </c>
      <c r="Q52">
        <v>24</v>
      </c>
      <c r="R52">
        <f>2*50</f>
        <v>100</v>
      </c>
      <c r="S52" t="s">
        <v>25</v>
      </c>
    </row>
  </sheetData>
  <phoneticPr fontId="1" type="noConversion"/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3E9AD7-B3B3-4240-AA7B-71B8160462FB}">
  <dimension ref="A1:T52"/>
  <sheetViews>
    <sheetView workbookViewId="0"/>
  </sheetViews>
  <sheetFormatPr defaultColWidth="8.81640625" defaultRowHeight="14.5" x14ac:dyDescent="0.35"/>
  <cols>
    <col min="1" max="1" width="15.453125" customWidth="1"/>
    <col min="2" max="2" width="8.81640625" bestFit="1" customWidth="1"/>
    <col min="3" max="4" width="12.26953125" customWidth="1"/>
    <col min="5" max="5" width="10" customWidth="1"/>
    <col min="6" max="6" width="11.26953125" customWidth="1"/>
    <col min="7" max="7" width="14.453125" customWidth="1"/>
    <col min="8" max="8" width="14.81640625" customWidth="1"/>
    <col min="9" max="9" width="16.7265625" bestFit="1" customWidth="1"/>
    <col min="10" max="10" width="14.453125" customWidth="1"/>
    <col min="11" max="11" width="21.1796875" customWidth="1"/>
    <col min="17" max="17" width="13.7265625" customWidth="1"/>
    <col min="18" max="18" width="19" customWidth="1"/>
    <col min="19" max="19" width="18.453125" customWidth="1"/>
  </cols>
  <sheetData>
    <row r="1" spans="1:20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277</v>
      </c>
    </row>
    <row r="2" spans="1:20" x14ac:dyDescent="0.35">
      <c r="A2" t="s">
        <v>19</v>
      </c>
      <c r="B2">
        <v>1</v>
      </c>
      <c r="C2" t="s">
        <v>241</v>
      </c>
      <c r="D2">
        <v>147</v>
      </c>
      <c r="E2" t="s">
        <v>226</v>
      </c>
      <c r="F2" t="s">
        <v>22</v>
      </c>
      <c r="G2" t="s">
        <v>23</v>
      </c>
      <c r="H2">
        <v>335</v>
      </c>
      <c r="I2" t="s">
        <v>24</v>
      </c>
      <c r="J2">
        <v>2000</v>
      </c>
      <c r="K2">
        <v>6</v>
      </c>
      <c r="L2">
        <v>1</v>
      </c>
      <c r="M2" t="s">
        <v>25</v>
      </c>
      <c r="N2" t="s">
        <v>26</v>
      </c>
      <c r="O2" t="s">
        <v>25</v>
      </c>
      <c r="P2" t="s">
        <v>25</v>
      </c>
      <c r="Q2">
        <v>50</v>
      </c>
      <c r="R2">
        <f>2*300</f>
        <v>600</v>
      </c>
      <c r="S2" t="s">
        <v>27</v>
      </c>
      <c r="T2">
        <v>6000</v>
      </c>
    </row>
    <row r="3" spans="1:20" x14ac:dyDescent="0.35">
      <c r="A3" t="s">
        <v>28</v>
      </c>
      <c r="B3">
        <v>2</v>
      </c>
      <c r="C3" t="s">
        <v>241</v>
      </c>
      <c r="D3">
        <v>147</v>
      </c>
      <c r="E3" t="s">
        <v>226</v>
      </c>
      <c r="F3" t="s">
        <v>22</v>
      </c>
      <c r="G3" t="s">
        <v>23</v>
      </c>
      <c r="H3">
        <v>825</v>
      </c>
      <c r="I3" t="s">
        <v>24</v>
      </c>
      <c r="J3">
        <v>4000</v>
      </c>
      <c r="K3">
        <v>6</v>
      </c>
      <c r="L3">
        <v>1</v>
      </c>
      <c r="M3" t="s">
        <v>25</v>
      </c>
      <c r="N3" t="s">
        <v>26</v>
      </c>
      <c r="O3" t="s">
        <v>25</v>
      </c>
      <c r="P3" t="s">
        <v>25</v>
      </c>
      <c r="Q3">
        <v>50</v>
      </c>
      <c r="R3">
        <v>425</v>
      </c>
      <c r="S3" t="s">
        <v>27</v>
      </c>
      <c r="T3">
        <v>6000</v>
      </c>
    </row>
    <row r="4" spans="1:20" x14ac:dyDescent="0.35">
      <c r="A4" t="s">
        <v>32</v>
      </c>
      <c r="B4">
        <v>4</v>
      </c>
      <c r="C4" t="s">
        <v>241</v>
      </c>
      <c r="D4">
        <v>147</v>
      </c>
      <c r="E4" t="s">
        <v>226</v>
      </c>
      <c r="F4" t="s">
        <v>22</v>
      </c>
      <c r="G4" t="s">
        <v>23</v>
      </c>
      <c r="H4">
        <v>500</v>
      </c>
      <c r="I4" t="s">
        <v>24</v>
      </c>
      <c r="J4">
        <v>2000</v>
      </c>
      <c r="K4">
        <v>6</v>
      </c>
      <c r="L4">
        <v>1</v>
      </c>
      <c r="M4" t="s">
        <v>30</v>
      </c>
      <c r="N4" t="s">
        <v>26</v>
      </c>
      <c r="O4" t="s">
        <v>30</v>
      </c>
      <c r="P4" t="s">
        <v>25</v>
      </c>
      <c r="Q4">
        <v>40</v>
      </c>
      <c r="R4">
        <v>500</v>
      </c>
      <c r="S4" t="s">
        <v>27</v>
      </c>
      <c r="T4">
        <v>6000</v>
      </c>
    </row>
    <row r="5" spans="1:20" x14ac:dyDescent="0.35">
      <c r="A5" t="s">
        <v>33</v>
      </c>
      <c r="B5">
        <v>5</v>
      </c>
      <c r="C5" t="s">
        <v>241</v>
      </c>
      <c r="D5">
        <v>147</v>
      </c>
      <c r="E5" t="s">
        <v>226</v>
      </c>
      <c r="F5" t="s">
        <v>22</v>
      </c>
      <c r="G5" t="s">
        <v>23</v>
      </c>
      <c r="H5">
        <v>500</v>
      </c>
      <c r="I5" t="s">
        <v>24</v>
      </c>
      <c r="J5">
        <v>2000</v>
      </c>
      <c r="K5">
        <v>6</v>
      </c>
      <c r="L5">
        <v>1</v>
      </c>
      <c r="M5" t="s">
        <v>30</v>
      </c>
      <c r="N5">
        <v>21</v>
      </c>
      <c r="O5" t="s">
        <v>30</v>
      </c>
      <c r="P5" t="s">
        <v>25</v>
      </c>
      <c r="Q5">
        <v>40</v>
      </c>
      <c r="R5">
        <f>2*220</f>
        <v>440</v>
      </c>
      <c r="S5" t="s">
        <v>25</v>
      </c>
      <c r="T5">
        <v>6000</v>
      </c>
    </row>
    <row r="6" spans="1:20" x14ac:dyDescent="0.35">
      <c r="A6" t="s">
        <v>34</v>
      </c>
      <c r="B6">
        <v>6</v>
      </c>
      <c r="C6" t="s">
        <v>241</v>
      </c>
      <c r="D6">
        <v>147</v>
      </c>
      <c r="E6" t="s">
        <v>226</v>
      </c>
      <c r="F6" t="s">
        <v>22</v>
      </c>
      <c r="G6" t="s">
        <v>23</v>
      </c>
      <c r="H6">
        <v>1299</v>
      </c>
      <c r="I6" t="s">
        <v>24</v>
      </c>
      <c r="J6">
        <v>2000</v>
      </c>
      <c r="K6">
        <v>6</v>
      </c>
      <c r="L6">
        <v>1</v>
      </c>
      <c r="M6" t="s">
        <v>25</v>
      </c>
      <c r="N6" t="s">
        <v>26</v>
      </c>
      <c r="O6" t="s">
        <v>25</v>
      </c>
      <c r="P6" t="s">
        <v>25</v>
      </c>
      <c r="Q6">
        <v>50</v>
      </c>
      <c r="R6">
        <v>910</v>
      </c>
      <c r="S6" t="s">
        <v>31</v>
      </c>
      <c r="T6">
        <v>4000</v>
      </c>
    </row>
    <row r="7" spans="1:20" x14ac:dyDescent="0.35">
      <c r="A7" t="s">
        <v>35</v>
      </c>
      <c r="B7">
        <v>8</v>
      </c>
      <c r="C7" t="s">
        <v>241</v>
      </c>
      <c r="D7">
        <v>147</v>
      </c>
      <c r="E7" t="s">
        <v>226</v>
      </c>
      <c r="F7" t="s">
        <v>22</v>
      </c>
      <c r="G7" t="s">
        <v>23</v>
      </c>
      <c r="H7">
        <v>412</v>
      </c>
      <c r="I7" t="s">
        <v>24</v>
      </c>
      <c r="J7">
        <v>2000</v>
      </c>
      <c r="K7">
        <v>6</v>
      </c>
      <c r="L7">
        <v>1</v>
      </c>
      <c r="M7" t="s">
        <v>25</v>
      </c>
      <c r="N7">
        <v>21</v>
      </c>
      <c r="O7" t="s">
        <v>30</v>
      </c>
      <c r="P7" t="s">
        <v>25</v>
      </c>
      <c r="Q7">
        <v>50</v>
      </c>
      <c r="R7" t="s">
        <v>26</v>
      </c>
      <c r="S7" t="s">
        <v>27</v>
      </c>
      <c r="T7">
        <v>6000</v>
      </c>
    </row>
    <row r="8" spans="1:20" x14ac:dyDescent="0.35">
      <c r="A8" t="s">
        <v>36</v>
      </c>
      <c r="B8">
        <v>9</v>
      </c>
      <c r="C8" t="s">
        <v>241</v>
      </c>
      <c r="D8">
        <v>147</v>
      </c>
      <c r="E8" t="s">
        <v>226</v>
      </c>
      <c r="F8" t="s">
        <v>22</v>
      </c>
      <c r="G8" t="s">
        <v>23</v>
      </c>
      <c r="H8">
        <v>569.75</v>
      </c>
      <c r="I8" t="s">
        <v>24</v>
      </c>
      <c r="J8">
        <v>4000</v>
      </c>
      <c r="K8">
        <v>6</v>
      </c>
      <c r="L8">
        <v>1</v>
      </c>
      <c r="M8" t="s">
        <v>25</v>
      </c>
      <c r="N8" t="s">
        <v>26</v>
      </c>
      <c r="O8" t="s">
        <v>25</v>
      </c>
      <c r="P8" t="s">
        <v>25</v>
      </c>
      <c r="Q8">
        <v>50</v>
      </c>
      <c r="R8">
        <f>2*575</f>
        <v>1150</v>
      </c>
      <c r="S8" t="s">
        <v>27</v>
      </c>
      <c r="T8">
        <v>4000</v>
      </c>
    </row>
    <row r="9" spans="1:20" x14ac:dyDescent="0.35">
      <c r="A9" t="s">
        <v>37</v>
      </c>
      <c r="B9">
        <v>10</v>
      </c>
      <c r="C9" t="s">
        <v>241</v>
      </c>
      <c r="D9">
        <v>147</v>
      </c>
      <c r="E9" t="s">
        <v>226</v>
      </c>
      <c r="F9" t="s">
        <v>22</v>
      </c>
      <c r="G9" t="s">
        <v>23</v>
      </c>
      <c r="H9">
        <v>425</v>
      </c>
      <c r="I9" t="s">
        <v>24</v>
      </c>
      <c r="J9">
        <v>2000</v>
      </c>
      <c r="K9">
        <v>6</v>
      </c>
      <c r="L9">
        <v>1</v>
      </c>
      <c r="M9" t="s">
        <v>25</v>
      </c>
      <c r="N9" t="s">
        <v>26</v>
      </c>
      <c r="O9" t="s">
        <v>25</v>
      </c>
      <c r="P9" t="s">
        <v>30</v>
      </c>
      <c r="Q9">
        <v>41</v>
      </c>
      <c r="R9">
        <v>404</v>
      </c>
      <c r="S9" t="s">
        <v>27</v>
      </c>
      <c r="T9">
        <v>6000</v>
      </c>
    </row>
    <row r="10" spans="1:20" x14ac:dyDescent="0.35">
      <c r="A10" t="s">
        <v>39</v>
      </c>
      <c r="B10">
        <v>12</v>
      </c>
      <c r="C10" t="s">
        <v>241</v>
      </c>
      <c r="D10">
        <v>147</v>
      </c>
      <c r="E10" t="s">
        <v>226</v>
      </c>
      <c r="F10" t="s">
        <v>22</v>
      </c>
      <c r="G10" t="s">
        <v>23</v>
      </c>
      <c r="H10">
        <v>700</v>
      </c>
      <c r="I10" t="s">
        <v>24</v>
      </c>
      <c r="J10">
        <v>2000</v>
      </c>
      <c r="K10">
        <v>6</v>
      </c>
      <c r="L10">
        <v>1</v>
      </c>
      <c r="M10" t="s">
        <v>25</v>
      </c>
      <c r="N10">
        <v>21</v>
      </c>
      <c r="O10" t="s">
        <v>30</v>
      </c>
      <c r="P10" t="s">
        <v>30</v>
      </c>
      <c r="Q10">
        <v>40</v>
      </c>
      <c r="R10">
        <v>389</v>
      </c>
      <c r="S10" t="s">
        <v>27</v>
      </c>
      <c r="T10">
        <v>4000</v>
      </c>
    </row>
    <row r="11" spans="1:20" x14ac:dyDescent="0.35">
      <c r="A11" t="s">
        <v>40</v>
      </c>
      <c r="B11">
        <v>13</v>
      </c>
      <c r="C11" t="s">
        <v>241</v>
      </c>
      <c r="D11">
        <v>147</v>
      </c>
      <c r="E11" t="s">
        <v>226</v>
      </c>
      <c r="F11" t="s">
        <v>22</v>
      </c>
      <c r="G11" t="s">
        <v>23</v>
      </c>
      <c r="H11">
        <v>500</v>
      </c>
      <c r="I11" t="s">
        <v>24</v>
      </c>
      <c r="J11">
        <v>2000</v>
      </c>
      <c r="K11">
        <v>6</v>
      </c>
      <c r="L11">
        <v>1</v>
      </c>
      <c r="M11" t="s">
        <v>30</v>
      </c>
      <c r="N11" t="s">
        <v>26</v>
      </c>
      <c r="O11" t="s">
        <v>30</v>
      </c>
      <c r="P11" t="s">
        <v>30</v>
      </c>
      <c r="Q11">
        <v>40</v>
      </c>
      <c r="R11">
        <v>230</v>
      </c>
      <c r="S11" t="s">
        <v>31</v>
      </c>
      <c r="T11">
        <v>6000</v>
      </c>
    </row>
    <row r="12" spans="1:20" x14ac:dyDescent="0.35">
      <c r="A12" t="s">
        <v>41</v>
      </c>
      <c r="B12">
        <v>15</v>
      </c>
      <c r="C12" t="s">
        <v>241</v>
      </c>
      <c r="D12">
        <v>147</v>
      </c>
      <c r="E12" t="s">
        <v>226</v>
      </c>
      <c r="F12" t="s">
        <v>22</v>
      </c>
      <c r="G12" t="s">
        <v>23</v>
      </c>
      <c r="H12">
        <v>392</v>
      </c>
      <c r="I12" t="s">
        <v>24</v>
      </c>
      <c r="J12">
        <v>2000</v>
      </c>
      <c r="K12">
        <v>6</v>
      </c>
      <c r="L12">
        <v>1</v>
      </c>
      <c r="M12" t="s">
        <v>30</v>
      </c>
      <c r="N12">
        <v>18</v>
      </c>
      <c r="O12" t="s">
        <v>30</v>
      </c>
      <c r="P12" t="s">
        <v>25</v>
      </c>
      <c r="Q12">
        <v>40</v>
      </c>
      <c r="R12">
        <v>402</v>
      </c>
      <c r="S12" t="s">
        <v>31</v>
      </c>
      <c r="T12">
        <v>4000</v>
      </c>
    </row>
    <row r="13" spans="1:20" x14ac:dyDescent="0.35">
      <c r="A13" t="s">
        <v>42</v>
      </c>
      <c r="B13">
        <v>16</v>
      </c>
      <c r="C13" t="s">
        <v>241</v>
      </c>
      <c r="D13">
        <v>147</v>
      </c>
      <c r="E13" t="s">
        <v>226</v>
      </c>
      <c r="F13" t="s">
        <v>22</v>
      </c>
      <c r="G13" t="s">
        <v>23</v>
      </c>
      <c r="H13">
        <v>400</v>
      </c>
      <c r="I13" t="s">
        <v>24</v>
      </c>
      <c r="J13">
        <v>2000</v>
      </c>
      <c r="K13">
        <v>6</v>
      </c>
      <c r="L13">
        <v>1</v>
      </c>
      <c r="M13" t="s">
        <v>30</v>
      </c>
      <c r="N13" t="s">
        <v>26</v>
      </c>
      <c r="O13" t="s">
        <v>25</v>
      </c>
      <c r="P13" t="s">
        <v>30</v>
      </c>
      <c r="Q13">
        <v>40</v>
      </c>
      <c r="R13">
        <v>200</v>
      </c>
      <c r="S13" t="s">
        <v>27</v>
      </c>
      <c r="T13">
        <v>6000</v>
      </c>
    </row>
    <row r="14" spans="1:20" x14ac:dyDescent="0.35">
      <c r="A14" t="s">
        <v>43</v>
      </c>
      <c r="B14">
        <v>17</v>
      </c>
      <c r="C14" t="s">
        <v>241</v>
      </c>
      <c r="D14">
        <v>147</v>
      </c>
      <c r="E14" t="s">
        <v>226</v>
      </c>
      <c r="F14" t="s">
        <v>22</v>
      </c>
      <c r="G14" t="s">
        <v>23</v>
      </c>
      <c r="H14">
        <v>500</v>
      </c>
      <c r="I14" t="s">
        <v>24</v>
      </c>
      <c r="J14">
        <v>4000</v>
      </c>
      <c r="K14">
        <v>6</v>
      </c>
      <c r="L14">
        <v>1</v>
      </c>
      <c r="M14" t="s">
        <v>30</v>
      </c>
      <c r="N14" t="s">
        <v>26</v>
      </c>
      <c r="O14" t="s">
        <v>30</v>
      </c>
      <c r="P14" t="s">
        <v>25</v>
      </c>
      <c r="Q14">
        <v>100</v>
      </c>
      <c r="R14" s="5">
        <f>(2/3)*167</f>
        <v>111.33333333333333</v>
      </c>
      <c r="S14" t="s">
        <v>27</v>
      </c>
      <c r="T14">
        <v>4000</v>
      </c>
    </row>
    <row r="15" spans="1:20" x14ac:dyDescent="0.35">
      <c r="A15" t="s">
        <v>44</v>
      </c>
      <c r="B15">
        <v>18</v>
      </c>
      <c r="C15" t="s">
        <v>241</v>
      </c>
      <c r="D15">
        <v>147</v>
      </c>
      <c r="E15" t="s">
        <v>226</v>
      </c>
      <c r="F15" t="s">
        <v>22</v>
      </c>
      <c r="G15" t="s">
        <v>23</v>
      </c>
      <c r="H15">
        <v>250</v>
      </c>
      <c r="I15" t="s">
        <v>24</v>
      </c>
      <c r="J15">
        <v>2000</v>
      </c>
      <c r="K15">
        <v>6</v>
      </c>
      <c r="L15">
        <v>1</v>
      </c>
      <c r="M15" t="s">
        <v>30</v>
      </c>
      <c r="N15" t="s">
        <v>26</v>
      </c>
      <c r="O15" t="s">
        <v>25</v>
      </c>
      <c r="P15" t="s">
        <v>25</v>
      </c>
      <c r="Q15">
        <v>2</v>
      </c>
      <c r="R15">
        <v>200</v>
      </c>
      <c r="S15" t="s">
        <v>27</v>
      </c>
      <c r="T15">
        <v>4000</v>
      </c>
    </row>
    <row r="16" spans="1:20" x14ac:dyDescent="0.35">
      <c r="A16" t="s">
        <v>45</v>
      </c>
      <c r="B16">
        <v>19</v>
      </c>
      <c r="C16" t="s">
        <v>241</v>
      </c>
      <c r="D16">
        <v>147</v>
      </c>
      <c r="E16" t="s">
        <v>226</v>
      </c>
      <c r="F16" t="s">
        <v>22</v>
      </c>
      <c r="G16" t="s">
        <v>23</v>
      </c>
      <c r="H16">
        <v>495</v>
      </c>
      <c r="I16" t="s">
        <v>24</v>
      </c>
      <c r="J16">
        <v>2000</v>
      </c>
      <c r="K16">
        <v>6</v>
      </c>
      <c r="L16">
        <v>1</v>
      </c>
      <c r="M16" t="s">
        <v>25</v>
      </c>
      <c r="N16">
        <v>21</v>
      </c>
      <c r="O16" t="s">
        <v>30</v>
      </c>
      <c r="P16" t="s">
        <v>25</v>
      </c>
      <c r="Q16">
        <v>40</v>
      </c>
      <c r="R16">
        <v>450</v>
      </c>
      <c r="S16" t="s">
        <v>27</v>
      </c>
      <c r="T16">
        <v>4000</v>
      </c>
    </row>
    <row r="17" spans="1:20" x14ac:dyDescent="0.35">
      <c r="A17" t="s">
        <v>46</v>
      </c>
      <c r="B17">
        <v>20</v>
      </c>
      <c r="C17" t="s">
        <v>241</v>
      </c>
      <c r="D17">
        <v>147</v>
      </c>
      <c r="E17" t="s">
        <v>226</v>
      </c>
      <c r="F17" t="s">
        <v>22</v>
      </c>
      <c r="G17" t="s">
        <v>23</v>
      </c>
      <c r="H17">
        <v>350</v>
      </c>
      <c r="I17" t="s">
        <v>24</v>
      </c>
      <c r="J17">
        <v>2000</v>
      </c>
      <c r="K17">
        <v>6</v>
      </c>
      <c r="L17">
        <v>1</v>
      </c>
      <c r="M17" t="s">
        <v>25</v>
      </c>
      <c r="N17">
        <v>18</v>
      </c>
      <c r="O17" t="s">
        <v>30</v>
      </c>
      <c r="P17" t="s">
        <v>30</v>
      </c>
      <c r="Q17">
        <v>50</v>
      </c>
      <c r="R17">
        <f>2*330</f>
        <v>660</v>
      </c>
      <c r="S17" t="s">
        <v>27</v>
      </c>
      <c r="T17">
        <v>4000</v>
      </c>
    </row>
    <row r="18" spans="1:20" x14ac:dyDescent="0.35">
      <c r="A18" t="s">
        <v>47</v>
      </c>
      <c r="B18">
        <v>21</v>
      </c>
      <c r="C18" t="s">
        <v>241</v>
      </c>
      <c r="D18">
        <v>147</v>
      </c>
      <c r="E18" t="s">
        <v>226</v>
      </c>
      <c r="F18" t="s">
        <v>22</v>
      </c>
      <c r="G18" t="s">
        <v>23</v>
      </c>
      <c r="H18">
        <v>300</v>
      </c>
      <c r="I18" t="s">
        <v>24</v>
      </c>
      <c r="J18">
        <v>4000</v>
      </c>
      <c r="K18">
        <v>6</v>
      </c>
      <c r="L18">
        <v>1</v>
      </c>
      <c r="M18" t="s">
        <v>30</v>
      </c>
      <c r="N18" t="s">
        <v>26</v>
      </c>
      <c r="O18" t="s">
        <v>30</v>
      </c>
      <c r="P18" t="s">
        <v>30</v>
      </c>
      <c r="Q18">
        <v>40</v>
      </c>
      <c r="R18">
        <f>2*150</f>
        <v>300</v>
      </c>
      <c r="S18" t="s">
        <v>27</v>
      </c>
      <c r="T18">
        <v>4000</v>
      </c>
    </row>
    <row r="19" spans="1:20" x14ac:dyDescent="0.35">
      <c r="A19" t="s">
        <v>48</v>
      </c>
      <c r="B19">
        <v>22</v>
      </c>
      <c r="C19" t="s">
        <v>241</v>
      </c>
      <c r="D19">
        <v>147</v>
      </c>
      <c r="E19" t="s">
        <v>226</v>
      </c>
      <c r="F19" t="s">
        <v>22</v>
      </c>
      <c r="G19" t="s">
        <v>23</v>
      </c>
      <c r="H19">
        <v>382</v>
      </c>
      <c r="I19" t="s">
        <v>24</v>
      </c>
      <c r="J19">
        <v>2000</v>
      </c>
      <c r="K19">
        <v>6</v>
      </c>
      <c r="L19">
        <v>1</v>
      </c>
      <c r="M19" t="s">
        <v>30</v>
      </c>
      <c r="N19">
        <v>21</v>
      </c>
      <c r="O19" t="s">
        <v>30</v>
      </c>
      <c r="P19" t="s">
        <v>25</v>
      </c>
      <c r="Q19">
        <v>40</v>
      </c>
      <c r="R19">
        <f>2*300</f>
        <v>600</v>
      </c>
      <c r="S19" t="s">
        <v>31</v>
      </c>
      <c r="T19">
        <v>6000</v>
      </c>
    </row>
    <row r="20" spans="1:20" x14ac:dyDescent="0.35">
      <c r="A20" t="s">
        <v>49</v>
      </c>
      <c r="B20">
        <v>23</v>
      </c>
      <c r="C20" t="s">
        <v>241</v>
      </c>
      <c r="D20">
        <v>147</v>
      </c>
      <c r="E20" t="s">
        <v>226</v>
      </c>
      <c r="F20" t="s">
        <v>22</v>
      </c>
      <c r="G20" t="s">
        <v>23</v>
      </c>
      <c r="H20">
        <v>700</v>
      </c>
      <c r="I20" t="s">
        <v>24</v>
      </c>
      <c r="J20">
        <v>6000</v>
      </c>
      <c r="K20">
        <v>6</v>
      </c>
      <c r="L20">
        <v>2</v>
      </c>
      <c r="M20" t="s">
        <v>25</v>
      </c>
      <c r="N20" t="s">
        <v>26</v>
      </c>
      <c r="O20" t="s">
        <v>30</v>
      </c>
      <c r="P20" t="s">
        <v>25</v>
      </c>
      <c r="Q20">
        <v>40</v>
      </c>
      <c r="R20">
        <v>500</v>
      </c>
      <c r="S20" t="s">
        <v>31</v>
      </c>
      <c r="T20">
        <v>6000</v>
      </c>
    </row>
    <row r="21" spans="1:20" x14ac:dyDescent="0.35">
      <c r="A21" t="s">
        <v>50</v>
      </c>
      <c r="B21">
        <v>24</v>
      </c>
      <c r="C21" t="s">
        <v>241</v>
      </c>
      <c r="D21">
        <v>147</v>
      </c>
      <c r="E21" t="s">
        <v>226</v>
      </c>
      <c r="F21" t="s">
        <v>22</v>
      </c>
      <c r="G21" t="s">
        <v>23</v>
      </c>
      <c r="H21">
        <v>790</v>
      </c>
      <c r="I21" t="s">
        <v>24</v>
      </c>
      <c r="J21">
        <v>2000</v>
      </c>
      <c r="K21">
        <v>6</v>
      </c>
      <c r="L21">
        <v>1</v>
      </c>
      <c r="M21" t="s">
        <v>30</v>
      </c>
      <c r="N21">
        <v>18</v>
      </c>
      <c r="O21" t="s">
        <v>30</v>
      </c>
      <c r="P21" t="s">
        <v>30</v>
      </c>
      <c r="Q21">
        <v>50</v>
      </c>
      <c r="R21">
        <v>512</v>
      </c>
      <c r="S21" t="s">
        <v>31</v>
      </c>
      <c r="T21">
        <v>4000</v>
      </c>
    </row>
    <row r="22" spans="1:20" x14ac:dyDescent="0.35">
      <c r="A22" t="s">
        <v>51</v>
      </c>
      <c r="B22">
        <v>25</v>
      </c>
      <c r="C22" t="s">
        <v>241</v>
      </c>
      <c r="D22">
        <v>147</v>
      </c>
      <c r="E22" t="s">
        <v>226</v>
      </c>
      <c r="F22" t="s">
        <v>22</v>
      </c>
      <c r="G22" t="s">
        <v>23</v>
      </c>
      <c r="H22">
        <v>600</v>
      </c>
      <c r="I22" t="s">
        <v>24</v>
      </c>
      <c r="J22">
        <v>4000</v>
      </c>
      <c r="K22">
        <v>6</v>
      </c>
      <c r="L22">
        <v>1</v>
      </c>
      <c r="M22" t="s">
        <v>30</v>
      </c>
      <c r="N22">
        <v>18</v>
      </c>
      <c r="O22" t="s">
        <v>30</v>
      </c>
      <c r="P22" t="s">
        <v>30</v>
      </c>
      <c r="Q22">
        <v>50</v>
      </c>
      <c r="R22">
        <v>600</v>
      </c>
      <c r="S22" t="s">
        <v>25</v>
      </c>
      <c r="T22">
        <v>6000</v>
      </c>
    </row>
    <row r="23" spans="1:20" x14ac:dyDescent="0.35">
      <c r="A23" t="s">
        <v>52</v>
      </c>
      <c r="B23">
        <v>26</v>
      </c>
      <c r="C23" t="s">
        <v>241</v>
      </c>
      <c r="D23">
        <v>147</v>
      </c>
      <c r="E23" t="s">
        <v>226</v>
      </c>
      <c r="F23" t="s">
        <v>22</v>
      </c>
      <c r="G23" t="s">
        <v>23</v>
      </c>
      <c r="H23">
        <v>367.7</v>
      </c>
      <c r="I23" t="s">
        <v>24</v>
      </c>
      <c r="J23">
        <v>4000</v>
      </c>
      <c r="K23">
        <v>6</v>
      </c>
      <c r="L23">
        <v>1</v>
      </c>
      <c r="M23" t="s">
        <v>30</v>
      </c>
      <c r="N23" t="s">
        <v>26</v>
      </c>
      <c r="O23" t="s">
        <v>30</v>
      </c>
      <c r="P23" t="s">
        <v>30</v>
      </c>
      <c r="Q23">
        <v>100</v>
      </c>
      <c r="R23">
        <f>(2/3)*308.25</f>
        <v>205.5</v>
      </c>
      <c r="S23" t="s">
        <v>27</v>
      </c>
      <c r="T23">
        <v>4000</v>
      </c>
    </row>
    <row r="24" spans="1:20" x14ac:dyDescent="0.35">
      <c r="A24" t="s">
        <v>53</v>
      </c>
      <c r="B24">
        <v>27</v>
      </c>
      <c r="C24" t="s">
        <v>241</v>
      </c>
      <c r="D24">
        <v>147</v>
      </c>
      <c r="E24" t="s">
        <v>226</v>
      </c>
      <c r="F24" t="s">
        <v>22</v>
      </c>
      <c r="G24" t="s">
        <v>23</v>
      </c>
      <c r="H24">
        <v>425.25</v>
      </c>
      <c r="I24" t="s">
        <v>24</v>
      </c>
      <c r="J24">
        <v>2000</v>
      </c>
      <c r="K24">
        <v>6</v>
      </c>
      <c r="L24">
        <v>1</v>
      </c>
      <c r="M24" t="s">
        <v>30</v>
      </c>
      <c r="N24" t="s">
        <v>26</v>
      </c>
      <c r="O24" t="s">
        <v>30</v>
      </c>
      <c r="P24" t="s">
        <v>25</v>
      </c>
      <c r="Q24">
        <v>50</v>
      </c>
      <c r="R24">
        <f>2*192</f>
        <v>384</v>
      </c>
      <c r="S24" t="s">
        <v>27</v>
      </c>
      <c r="T24">
        <v>4000</v>
      </c>
    </row>
    <row r="25" spans="1:20" x14ac:dyDescent="0.35">
      <c r="A25" t="s">
        <v>54</v>
      </c>
      <c r="B25">
        <v>28</v>
      </c>
      <c r="C25" t="s">
        <v>241</v>
      </c>
      <c r="D25">
        <v>147</v>
      </c>
      <c r="E25" t="s">
        <v>226</v>
      </c>
      <c r="F25" t="s">
        <v>22</v>
      </c>
      <c r="G25" t="s">
        <v>23</v>
      </c>
      <c r="H25">
        <v>550</v>
      </c>
      <c r="I25" t="s">
        <v>24</v>
      </c>
      <c r="J25">
        <v>2000</v>
      </c>
      <c r="K25">
        <v>6</v>
      </c>
      <c r="L25">
        <v>1</v>
      </c>
      <c r="M25" t="s">
        <v>30</v>
      </c>
      <c r="N25">
        <v>21</v>
      </c>
      <c r="O25" t="s">
        <v>30</v>
      </c>
      <c r="P25" t="s">
        <v>25</v>
      </c>
      <c r="Q25">
        <v>40</v>
      </c>
      <c r="R25">
        <f>2*300</f>
        <v>600</v>
      </c>
      <c r="S25" t="s">
        <v>27</v>
      </c>
      <c r="T25">
        <v>6000</v>
      </c>
    </row>
    <row r="26" spans="1:20" x14ac:dyDescent="0.35">
      <c r="A26" t="s">
        <v>55</v>
      </c>
      <c r="B26">
        <v>29</v>
      </c>
      <c r="C26" t="s">
        <v>241</v>
      </c>
      <c r="D26">
        <v>147</v>
      </c>
      <c r="E26" t="s">
        <v>226</v>
      </c>
      <c r="F26" t="s">
        <v>22</v>
      </c>
      <c r="G26" t="s">
        <v>23</v>
      </c>
      <c r="H26">
        <v>75</v>
      </c>
      <c r="I26" t="s">
        <v>24</v>
      </c>
      <c r="J26">
        <v>2000</v>
      </c>
      <c r="K26">
        <v>6</v>
      </c>
      <c r="L26">
        <v>1</v>
      </c>
      <c r="M26" t="s">
        <v>30</v>
      </c>
      <c r="N26" t="s">
        <v>26</v>
      </c>
      <c r="O26" t="s">
        <v>30</v>
      </c>
      <c r="P26" t="s">
        <v>25</v>
      </c>
      <c r="Q26">
        <v>50</v>
      </c>
      <c r="R26">
        <f>2*100</f>
        <v>200</v>
      </c>
      <c r="S26" t="s">
        <v>27</v>
      </c>
      <c r="T26">
        <v>6000</v>
      </c>
    </row>
    <row r="27" spans="1:20" x14ac:dyDescent="0.35">
      <c r="A27" t="s">
        <v>38</v>
      </c>
      <c r="B27">
        <v>11</v>
      </c>
      <c r="C27" t="s">
        <v>241</v>
      </c>
      <c r="D27">
        <v>147</v>
      </c>
      <c r="E27" t="s">
        <v>226</v>
      </c>
      <c r="F27" t="s">
        <v>22</v>
      </c>
      <c r="G27" t="s">
        <v>23</v>
      </c>
      <c r="H27">
        <v>855</v>
      </c>
      <c r="I27" t="s">
        <v>24</v>
      </c>
      <c r="J27">
        <v>2000</v>
      </c>
      <c r="K27">
        <v>6</v>
      </c>
      <c r="L27">
        <v>1</v>
      </c>
      <c r="M27" t="s">
        <v>25</v>
      </c>
      <c r="N27">
        <v>18</v>
      </c>
      <c r="O27" t="s">
        <v>25</v>
      </c>
      <c r="P27" t="s">
        <v>25</v>
      </c>
      <c r="Q27">
        <v>50</v>
      </c>
      <c r="R27">
        <f>2*550</f>
        <v>1100</v>
      </c>
      <c r="S27" t="s">
        <v>27</v>
      </c>
      <c r="T27">
        <v>6000</v>
      </c>
    </row>
    <row r="28" spans="1:20" x14ac:dyDescent="0.35">
      <c r="A28" t="s">
        <v>56</v>
      </c>
      <c r="B28">
        <v>30</v>
      </c>
      <c r="C28" t="s">
        <v>241</v>
      </c>
      <c r="D28">
        <v>147</v>
      </c>
      <c r="E28" t="s">
        <v>226</v>
      </c>
      <c r="F28" t="s">
        <v>22</v>
      </c>
      <c r="G28" t="s">
        <v>23</v>
      </c>
      <c r="H28">
        <v>375</v>
      </c>
      <c r="I28" t="s">
        <v>24</v>
      </c>
      <c r="J28">
        <v>4000</v>
      </c>
      <c r="K28">
        <v>6</v>
      </c>
      <c r="L28">
        <v>1</v>
      </c>
      <c r="M28" t="s">
        <v>30</v>
      </c>
      <c r="N28" t="s">
        <v>26</v>
      </c>
      <c r="O28" t="s">
        <v>30</v>
      </c>
      <c r="P28" t="s">
        <v>30</v>
      </c>
      <c r="Q28">
        <v>0</v>
      </c>
      <c r="R28">
        <v>500</v>
      </c>
      <c r="S28" t="s">
        <v>27</v>
      </c>
      <c r="T28">
        <v>6000</v>
      </c>
    </row>
    <row r="29" spans="1:20" x14ac:dyDescent="0.35">
      <c r="A29" t="s">
        <v>57</v>
      </c>
      <c r="B29">
        <v>31</v>
      </c>
      <c r="C29" t="s">
        <v>241</v>
      </c>
      <c r="D29">
        <v>147</v>
      </c>
      <c r="E29" t="s">
        <v>226</v>
      </c>
      <c r="F29" t="s">
        <v>22</v>
      </c>
      <c r="G29" t="s">
        <v>23</v>
      </c>
      <c r="H29">
        <v>345.25</v>
      </c>
      <c r="I29" t="s">
        <v>24</v>
      </c>
      <c r="J29">
        <v>2000</v>
      </c>
      <c r="K29">
        <v>6</v>
      </c>
      <c r="L29">
        <v>1</v>
      </c>
      <c r="M29" t="s">
        <v>30</v>
      </c>
      <c r="N29">
        <v>19</v>
      </c>
      <c r="O29" t="s">
        <v>30</v>
      </c>
      <c r="P29" t="s">
        <v>30</v>
      </c>
      <c r="Q29">
        <v>50</v>
      </c>
      <c r="R29">
        <v>121</v>
      </c>
      <c r="S29" t="s">
        <v>27</v>
      </c>
      <c r="T29">
        <v>6000</v>
      </c>
    </row>
    <row r="30" spans="1:20" x14ac:dyDescent="0.35">
      <c r="A30" t="s">
        <v>58</v>
      </c>
      <c r="B30">
        <v>32</v>
      </c>
      <c r="C30" t="s">
        <v>241</v>
      </c>
      <c r="D30">
        <v>147</v>
      </c>
      <c r="E30" t="s">
        <v>226</v>
      </c>
      <c r="F30" t="s">
        <v>22</v>
      </c>
      <c r="G30" t="s">
        <v>23</v>
      </c>
      <c r="H30">
        <v>1425</v>
      </c>
      <c r="I30" t="s">
        <v>24</v>
      </c>
      <c r="J30">
        <v>4000</v>
      </c>
      <c r="K30">
        <v>6</v>
      </c>
      <c r="L30">
        <v>1</v>
      </c>
      <c r="M30" t="s">
        <v>30</v>
      </c>
      <c r="N30" t="s">
        <v>26</v>
      </c>
      <c r="O30" t="s">
        <v>25</v>
      </c>
      <c r="P30" t="s">
        <v>25</v>
      </c>
      <c r="Q30">
        <v>40</v>
      </c>
      <c r="R30">
        <v>750</v>
      </c>
      <c r="S30" t="s">
        <v>27</v>
      </c>
      <c r="T30">
        <v>4000</v>
      </c>
    </row>
    <row r="31" spans="1:20" x14ac:dyDescent="0.35">
      <c r="A31" t="s">
        <v>59</v>
      </c>
      <c r="B31">
        <v>33</v>
      </c>
      <c r="C31" t="s">
        <v>241</v>
      </c>
      <c r="D31">
        <v>147</v>
      </c>
      <c r="E31" t="s">
        <v>226</v>
      </c>
      <c r="F31" t="s">
        <v>22</v>
      </c>
      <c r="G31" t="s">
        <v>23</v>
      </c>
      <c r="H31">
        <v>320</v>
      </c>
      <c r="I31" t="s">
        <v>24</v>
      </c>
      <c r="J31">
        <v>4000</v>
      </c>
      <c r="K31">
        <v>6</v>
      </c>
      <c r="L31">
        <v>1</v>
      </c>
      <c r="M31" t="s">
        <v>30</v>
      </c>
      <c r="N31">
        <v>21</v>
      </c>
      <c r="O31" t="s">
        <v>30</v>
      </c>
      <c r="P31" t="s">
        <v>30</v>
      </c>
      <c r="Q31">
        <v>100</v>
      </c>
      <c r="R31">
        <v>370</v>
      </c>
      <c r="S31" t="s">
        <v>27</v>
      </c>
      <c r="T31">
        <v>4000</v>
      </c>
    </row>
    <row r="32" spans="1:20" x14ac:dyDescent="0.35">
      <c r="A32" t="s">
        <v>60</v>
      </c>
      <c r="B32">
        <v>34</v>
      </c>
      <c r="C32" t="s">
        <v>241</v>
      </c>
      <c r="D32">
        <v>147</v>
      </c>
      <c r="E32" t="s">
        <v>226</v>
      </c>
      <c r="F32" t="s">
        <v>22</v>
      </c>
      <c r="G32" t="s">
        <v>23</v>
      </c>
      <c r="H32">
        <v>840</v>
      </c>
      <c r="I32" t="s">
        <v>24</v>
      </c>
      <c r="J32">
        <v>6000</v>
      </c>
      <c r="K32">
        <v>6</v>
      </c>
      <c r="L32">
        <v>1</v>
      </c>
      <c r="M32" t="s">
        <v>30</v>
      </c>
      <c r="N32">
        <v>21</v>
      </c>
      <c r="O32" t="s">
        <v>30</v>
      </c>
      <c r="P32" t="s">
        <v>30</v>
      </c>
      <c r="Q32">
        <v>100</v>
      </c>
      <c r="R32">
        <v>580</v>
      </c>
      <c r="S32" t="s">
        <v>27</v>
      </c>
      <c r="T32">
        <v>6000</v>
      </c>
    </row>
    <row r="33" spans="1:20" x14ac:dyDescent="0.35">
      <c r="A33" t="s">
        <v>61</v>
      </c>
      <c r="B33">
        <v>35</v>
      </c>
      <c r="C33" t="s">
        <v>241</v>
      </c>
      <c r="D33">
        <v>147</v>
      </c>
      <c r="E33" t="s">
        <v>226</v>
      </c>
      <c r="F33" t="s">
        <v>22</v>
      </c>
      <c r="G33" t="s">
        <v>23</v>
      </c>
      <c r="H33">
        <v>400</v>
      </c>
      <c r="I33" t="s">
        <v>24</v>
      </c>
      <c r="J33">
        <v>4000</v>
      </c>
      <c r="K33">
        <v>6</v>
      </c>
      <c r="L33">
        <v>1</v>
      </c>
      <c r="M33" t="s">
        <v>30</v>
      </c>
      <c r="N33" t="s">
        <v>26</v>
      </c>
      <c r="O33" t="s">
        <v>30</v>
      </c>
      <c r="P33" t="s">
        <v>25</v>
      </c>
      <c r="Q33">
        <v>50</v>
      </c>
      <c r="R33">
        <v>400</v>
      </c>
      <c r="S33" t="s">
        <v>27</v>
      </c>
      <c r="T33">
        <v>4000</v>
      </c>
    </row>
    <row r="34" spans="1:20" x14ac:dyDescent="0.35">
      <c r="A34" t="s">
        <v>62</v>
      </c>
      <c r="B34">
        <v>36</v>
      </c>
      <c r="C34" t="s">
        <v>241</v>
      </c>
      <c r="D34">
        <v>147</v>
      </c>
      <c r="E34" t="s">
        <v>226</v>
      </c>
      <c r="F34" t="s">
        <v>22</v>
      </c>
      <c r="G34" t="s">
        <v>23</v>
      </c>
      <c r="H34">
        <v>735</v>
      </c>
      <c r="I34" t="s">
        <v>24</v>
      </c>
      <c r="J34">
        <v>2000</v>
      </c>
      <c r="K34">
        <v>6</v>
      </c>
      <c r="L34">
        <v>1</v>
      </c>
      <c r="M34" t="s">
        <v>30</v>
      </c>
      <c r="N34">
        <v>21</v>
      </c>
      <c r="O34" t="s">
        <v>30</v>
      </c>
      <c r="P34" t="s">
        <v>25</v>
      </c>
      <c r="Q34">
        <v>0</v>
      </c>
      <c r="R34">
        <v>600</v>
      </c>
      <c r="S34" t="s">
        <v>27</v>
      </c>
      <c r="T34">
        <v>6000</v>
      </c>
    </row>
    <row r="35" spans="1:20" x14ac:dyDescent="0.35">
      <c r="A35" t="s">
        <v>63</v>
      </c>
      <c r="B35">
        <v>37</v>
      </c>
      <c r="C35" t="s">
        <v>241</v>
      </c>
      <c r="D35">
        <v>147</v>
      </c>
      <c r="E35" t="s">
        <v>226</v>
      </c>
      <c r="F35" t="s">
        <v>22</v>
      </c>
      <c r="G35" t="s">
        <v>23</v>
      </c>
      <c r="H35">
        <v>440</v>
      </c>
      <c r="I35" t="s">
        <v>24</v>
      </c>
      <c r="J35">
        <v>2000</v>
      </c>
      <c r="K35">
        <v>6</v>
      </c>
      <c r="L35">
        <v>1</v>
      </c>
      <c r="M35" t="s">
        <v>30</v>
      </c>
      <c r="N35" t="s">
        <v>26</v>
      </c>
      <c r="O35" t="s">
        <v>30</v>
      </c>
      <c r="P35" t="s">
        <v>30</v>
      </c>
      <c r="Q35">
        <v>40</v>
      </c>
      <c r="R35">
        <f>2*250</f>
        <v>500</v>
      </c>
      <c r="S35" t="s">
        <v>27</v>
      </c>
      <c r="T35">
        <v>6000</v>
      </c>
    </row>
    <row r="36" spans="1:20" x14ac:dyDescent="0.35">
      <c r="A36" t="s">
        <v>64</v>
      </c>
      <c r="B36">
        <v>38</v>
      </c>
      <c r="C36" t="s">
        <v>241</v>
      </c>
      <c r="D36">
        <v>147</v>
      </c>
      <c r="E36" t="s">
        <v>226</v>
      </c>
      <c r="F36" t="s">
        <v>22</v>
      </c>
      <c r="G36" t="s">
        <v>23</v>
      </c>
      <c r="H36">
        <v>241.25</v>
      </c>
      <c r="I36" t="s">
        <v>24</v>
      </c>
      <c r="J36">
        <v>2000</v>
      </c>
      <c r="K36">
        <v>6</v>
      </c>
      <c r="L36">
        <v>1</v>
      </c>
      <c r="M36" t="s">
        <v>30</v>
      </c>
      <c r="N36" t="s">
        <v>26</v>
      </c>
      <c r="O36" t="s">
        <v>30</v>
      </c>
      <c r="P36" t="s">
        <v>30</v>
      </c>
      <c r="Q36">
        <v>40</v>
      </c>
      <c r="R36">
        <f>2*205</f>
        <v>410</v>
      </c>
      <c r="S36" t="s">
        <v>27</v>
      </c>
      <c r="T36">
        <v>5000</v>
      </c>
    </row>
    <row r="37" spans="1:20" x14ac:dyDescent="0.35">
      <c r="A37" t="s">
        <v>65</v>
      </c>
      <c r="B37">
        <v>39</v>
      </c>
      <c r="C37" t="s">
        <v>241</v>
      </c>
      <c r="D37">
        <v>147</v>
      </c>
      <c r="E37" t="s">
        <v>226</v>
      </c>
      <c r="F37" t="s">
        <v>22</v>
      </c>
      <c r="G37" t="s">
        <v>23</v>
      </c>
      <c r="H37">
        <v>308.5</v>
      </c>
      <c r="I37" t="s">
        <v>24</v>
      </c>
      <c r="J37">
        <v>2000</v>
      </c>
      <c r="K37">
        <v>6</v>
      </c>
      <c r="L37">
        <v>1</v>
      </c>
      <c r="M37" t="s">
        <v>30</v>
      </c>
      <c r="N37">
        <v>18</v>
      </c>
      <c r="O37" t="s">
        <v>30</v>
      </c>
      <c r="P37" t="s">
        <v>30</v>
      </c>
      <c r="Q37">
        <v>100</v>
      </c>
      <c r="R37">
        <v>305</v>
      </c>
      <c r="S37" t="s">
        <v>27</v>
      </c>
      <c r="T37">
        <v>4000</v>
      </c>
    </row>
    <row r="38" spans="1:20" x14ac:dyDescent="0.35">
      <c r="A38" t="s">
        <v>66</v>
      </c>
      <c r="B38">
        <v>40</v>
      </c>
      <c r="C38" t="s">
        <v>241</v>
      </c>
      <c r="D38">
        <v>147</v>
      </c>
      <c r="E38" t="s">
        <v>226</v>
      </c>
      <c r="F38" t="s">
        <v>22</v>
      </c>
      <c r="G38" t="s">
        <v>23</v>
      </c>
      <c r="H38">
        <v>500</v>
      </c>
      <c r="I38" t="s">
        <v>24</v>
      </c>
      <c r="J38">
        <v>2000</v>
      </c>
      <c r="K38">
        <v>6</v>
      </c>
      <c r="L38">
        <v>2</v>
      </c>
      <c r="M38" t="s">
        <v>30</v>
      </c>
      <c r="N38" t="s">
        <v>26</v>
      </c>
      <c r="O38" t="s">
        <v>25</v>
      </c>
      <c r="P38" t="s">
        <v>25</v>
      </c>
      <c r="Q38">
        <v>120</v>
      </c>
      <c r="R38">
        <f>2*200</f>
        <v>400</v>
      </c>
      <c r="S38" t="s">
        <v>27</v>
      </c>
      <c r="T38">
        <v>4000</v>
      </c>
    </row>
    <row r="39" spans="1:20" x14ac:dyDescent="0.35">
      <c r="A39" t="s">
        <v>67</v>
      </c>
      <c r="B39">
        <v>41</v>
      </c>
      <c r="C39" t="s">
        <v>241</v>
      </c>
      <c r="D39">
        <v>147</v>
      </c>
      <c r="E39" t="s">
        <v>226</v>
      </c>
      <c r="F39" t="s">
        <v>22</v>
      </c>
      <c r="G39" t="s">
        <v>23</v>
      </c>
      <c r="H39">
        <v>999</v>
      </c>
      <c r="I39" t="s">
        <v>24</v>
      </c>
      <c r="J39">
        <v>2000</v>
      </c>
      <c r="K39">
        <v>6</v>
      </c>
      <c r="L39">
        <v>1</v>
      </c>
      <c r="M39" t="s">
        <v>30</v>
      </c>
      <c r="N39" t="s">
        <v>26</v>
      </c>
      <c r="O39" t="s">
        <v>30</v>
      </c>
      <c r="P39" t="s">
        <v>30</v>
      </c>
      <c r="Q39">
        <v>60</v>
      </c>
      <c r="R39">
        <v>560</v>
      </c>
      <c r="S39" t="s">
        <v>27</v>
      </c>
      <c r="T39">
        <v>2000</v>
      </c>
    </row>
    <row r="40" spans="1:20" x14ac:dyDescent="0.35">
      <c r="A40" t="s">
        <v>68</v>
      </c>
      <c r="B40">
        <v>42</v>
      </c>
      <c r="C40" t="s">
        <v>241</v>
      </c>
      <c r="D40">
        <v>147</v>
      </c>
      <c r="E40" t="s">
        <v>226</v>
      </c>
      <c r="F40" t="s">
        <v>22</v>
      </c>
      <c r="G40" t="s">
        <v>23</v>
      </c>
      <c r="H40">
        <v>35</v>
      </c>
      <c r="I40" t="s">
        <v>24</v>
      </c>
      <c r="J40">
        <v>2000</v>
      </c>
      <c r="K40">
        <v>6</v>
      </c>
      <c r="L40">
        <v>1</v>
      </c>
      <c r="M40" t="s">
        <v>30</v>
      </c>
      <c r="N40">
        <v>18</v>
      </c>
      <c r="O40" t="s">
        <v>30</v>
      </c>
      <c r="P40" t="s">
        <v>30</v>
      </c>
      <c r="Q40">
        <v>100</v>
      </c>
      <c r="R40">
        <v>360</v>
      </c>
      <c r="S40" t="s">
        <v>27</v>
      </c>
      <c r="T40">
        <v>2000</v>
      </c>
    </row>
    <row r="41" spans="1:20" x14ac:dyDescent="0.35">
      <c r="A41" t="s">
        <v>69</v>
      </c>
      <c r="B41">
        <v>44</v>
      </c>
      <c r="C41" t="s">
        <v>241</v>
      </c>
      <c r="D41">
        <v>147</v>
      </c>
      <c r="E41" t="s">
        <v>226</v>
      </c>
      <c r="F41" t="s">
        <v>22</v>
      </c>
      <c r="G41" t="s">
        <v>23</v>
      </c>
      <c r="H41">
        <v>1090</v>
      </c>
      <c r="I41" t="s">
        <v>24</v>
      </c>
      <c r="J41">
        <v>4000</v>
      </c>
      <c r="K41">
        <v>6</v>
      </c>
      <c r="L41">
        <v>1</v>
      </c>
      <c r="M41" t="s">
        <v>30</v>
      </c>
      <c r="N41" t="s">
        <v>26</v>
      </c>
      <c r="O41" t="s">
        <v>30</v>
      </c>
      <c r="P41" t="s">
        <v>25</v>
      </c>
      <c r="Q41">
        <v>40</v>
      </c>
      <c r="R41">
        <v>1090</v>
      </c>
      <c r="S41" t="s">
        <v>27</v>
      </c>
      <c r="T41">
        <v>4000</v>
      </c>
    </row>
    <row r="42" spans="1:20" x14ac:dyDescent="0.35">
      <c r="A42" t="s">
        <v>70</v>
      </c>
      <c r="B42">
        <v>45</v>
      </c>
      <c r="C42" t="s">
        <v>241</v>
      </c>
      <c r="D42">
        <v>147</v>
      </c>
      <c r="E42" t="s">
        <v>226</v>
      </c>
      <c r="F42" t="s">
        <v>22</v>
      </c>
      <c r="G42" t="s">
        <v>23</v>
      </c>
      <c r="H42">
        <v>580</v>
      </c>
      <c r="I42" t="s">
        <v>24</v>
      </c>
      <c r="J42">
        <v>2000</v>
      </c>
      <c r="K42">
        <v>6</v>
      </c>
      <c r="L42">
        <v>1</v>
      </c>
      <c r="M42" t="s">
        <v>30</v>
      </c>
      <c r="N42">
        <v>21</v>
      </c>
      <c r="O42" t="s">
        <v>30</v>
      </c>
      <c r="P42" t="s">
        <v>25</v>
      </c>
      <c r="Q42">
        <v>100</v>
      </c>
      <c r="R42">
        <v>155</v>
      </c>
      <c r="S42" t="s">
        <v>27</v>
      </c>
      <c r="T42">
        <v>6000</v>
      </c>
    </row>
    <row r="43" spans="1:20" x14ac:dyDescent="0.35">
      <c r="A43" t="s">
        <v>71</v>
      </c>
      <c r="B43">
        <v>46</v>
      </c>
      <c r="C43" t="s">
        <v>241</v>
      </c>
      <c r="D43">
        <v>147</v>
      </c>
      <c r="E43" t="s">
        <v>226</v>
      </c>
      <c r="F43" t="s">
        <v>22</v>
      </c>
      <c r="G43" t="s">
        <v>23</v>
      </c>
      <c r="H43">
        <v>400</v>
      </c>
      <c r="I43" t="s">
        <v>24</v>
      </c>
      <c r="J43">
        <v>4000</v>
      </c>
      <c r="K43">
        <v>6</v>
      </c>
      <c r="L43">
        <v>1</v>
      </c>
      <c r="M43" t="s">
        <v>30</v>
      </c>
      <c r="N43">
        <v>18</v>
      </c>
      <c r="O43" t="s">
        <v>30</v>
      </c>
      <c r="P43" t="s">
        <v>25</v>
      </c>
      <c r="Q43">
        <v>0</v>
      </c>
      <c r="R43">
        <v>400</v>
      </c>
      <c r="S43" t="s">
        <v>31</v>
      </c>
      <c r="T43">
        <v>4000</v>
      </c>
    </row>
    <row r="44" spans="1:20" x14ac:dyDescent="0.35">
      <c r="A44" t="s">
        <v>72</v>
      </c>
      <c r="B44">
        <v>47</v>
      </c>
      <c r="C44" t="s">
        <v>241</v>
      </c>
      <c r="D44">
        <v>147</v>
      </c>
      <c r="E44" t="s">
        <v>226</v>
      </c>
      <c r="F44" t="s">
        <v>22</v>
      </c>
      <c r="G44" t="s">
        <v>23</v>
      </c>
      <c r="H44">
        <v>505</v>
      </c>
      <c r="I44" t="s">
        <v>24</v>
      </c>
      <c r="J44">
        <v>2000</v>
      </c>
      <c r="K44">
        <v>6</v>
      </c>
      <c r="L44">
        <v>1</v>
      </c>
      <c r="M44" t="s">
        <v>30</v>
      </c>
      <c r="N44" t="s">
        <v>26</v>
      </c>
      <c r="O44" t="s">
        <v>30</v>
      </c>
      <c r="P44" t="s">
        <v>30</v>
      </c>
      <c r="Q44">
        <v>40</v>
      </c>
      <c r="R44">
        <v>310</v>
      </c>
      <c r="S44" t="s">
        <v>27</v>
      </c>
      <c r="T44">
        <v>6000</v>
      </c>
    </row>
    <row r="45" spans="1:20" x14ac:dyDescent="0.35">
      <c r="A45" t="s">
        <v>73</v>
      </c>
      <c r="B45">
        <v>48</v>
      </c>
      <c r="C45" t="s">
        <v>241</v>
      </c>
      <c r="D45">
        <v>147</v>
      </c>
      <c r="E45" t="s">
        <v>226</v>
      </c>
      <c r="F45" t="s">
        <v>22</v>
      </c>
      <c r="G45" t="s">
        <v>23</v>
      </c>
      <c r="H45">
        <v>817</v>
      </c>
      <c r="I45" t="s">
        <v>24</v>
      </c>
      <c r="J45">
        <v>2000</v>
      </c>
      <c r="K45">
        <v>6</v>
      </c>
      <c r="L45">
        <v>2</v>
      </c>
      <c r="M45" t="s">
        <v>30</v>
      </c>
      <c r="N45">
        <v>21</v>
      </c>
      <c r="O45" t="s">
        <v>30</v>
      </c>
      <c r="P45" t="s">
        <v>30</v>
      </c>
      <c r="Q45">
        <v>48</v>
      </c>
      <c r="R45">
        <v>474.9</v>
      </c>
      <c r="S45" t="s">
        <v>27</v>
      </c>
      <c r="T45">
        <v>4000</v>
      </c>
    </row>
    <row r="46" spans="1:20" x14ac:dyDescent="0.35">
      <c r="A46" t="s">
        <v>74</v>
      </c>
      <c r="B46">
        <v>49</v>
      </c>
      <c r="C46" t="s">
        <v>241</v>
      </c>
      <c r="D46">
        <v>147</v>
      </c>
      <c r="E46" t="s">
        <v>226</v>
      </c>
      <c r="F46" t="s">
        <v>22</v>
      </c>
      <c r="G46" t="s">
        <v>23</v>
      </c>
      <c r="H46">
        <v>200</v>
      </c>
      <c r="I46" t="s">
        <v>24</v>
      </c>
      <c r="J46">
        <v>4000</v>
      </c>
      <c r="K46">
        <v>6</v>
      </c>
      <c r="L46">
        <v>1</v>
      </c>
      <c r="M46" t="s">
        <v>30</v>
      </c>
      <c r="N46" t="s">
        <v>26</v>
      </c>
      <c r="O46" t="s">
        <v>30</v>
      </c>
      <c r="P46" t="s">
        <v>30</v>
      </c>
      <c r="Q46">
        <v>40</v>
      </c>
      <c r="R46">
        <v>193</v>
      </c>
      <c r="S46" t="s">
        <v>27</v>
      </c>
      <c r="T46">
        <v>4000</v>
      </c>
    </row>
    <row r="47" spans="1:20" x14ac:dyDescent="0.35">
      <c r="A47" t="s">
        <v>75</v>
      </c>
      <c r="B47">
        <v>50</v>
      </c>
      <c r="C47" t="s">
        <v>241</v>
      </c>
      <c r="D47">
        <v>147</v>
      </c>
      <c r="E47" t="s">
        <v>226</v>
      </c>
      <c r="F47" t="s">
        <v>22</v>
      </c>
      <c r="G47" t="s">
        <v>23</v>
      </c>
      <c r="H47">
        <v>650</v>
      </c>
      <c r="I47" t="s">
        <v>24</v>
      </c>
      <c r="J47">
        <v>4000</v>
      </c>
      <c r="K47">
        <v>6</v>
      </c>
      <c r="L47">
        <v>1</v>
      </c>
      <c r="M47" t="s">
        <v>30</v>
      </c>
      <c r="N47">
        <v>18</v>
      </c>
      <c r="O47" t="s">
        <v>30</v>
      </c>
      <c r="P47" t="s">
        <v>30</v>
      </c>
      <c r="Q47">
        <v>30</v>
      </c>
      <c r="R47">
        <v>525</v>
      </c>
      <c r="S47" t="s">
        <v>31</v>
      </c>
      <c r="T47">
        <v>6000</v>
      </c>
    </row>
    <row r="48" spans="1:20" x14ac:dyDescent="0.35">
      <c r="A48" t="s">
        <v>76</v>
      </c>
      <c r="B48">
        <v>51</v>
      </c>
      <c r="C48" t="s">
        <v>241</v>
      </c>
      <c r="D48">
        <v>147</v>
      </c>
      <c r="E48" t="s">
        <v>226</v>
      </c>
      <c r="F48" t="s">
        <v>22</v>
      </c>
      <c r="G48" t="s">
        <v>23</v>
      </c>
      <c r="H48">
        <v>302</v>
      </c>
      <c r="I48" t="s">
        <v>24</v>
      </c>
      <c r="J48">
        <v>2000</v>
      </c>
      <c r="K48">
        <v>6</v>
      </c>
      <c r="L48">
        <v>1</v>
      </c>
      <c r="M48" t="s">
        <v>30</v>
      </c>
      <c r="N48">
        <v>18</v>
      </c>
      <c r="O48" t="s">
        <v>30</v>
      </c>
      <c r="P48" t="s">
        <v>25</v>
      </c>
      <c r="Q48">
        <v>60</v>
      </c>
      <c r="R48">
        <v>337</v>
      </c>
      <c r="S48" t="s">
        <v>27</v>
      </c>
      <c r="T48">
        <v>2000</v>
      </c>
    </row>
    <row r="49" spans="1:20" x14ac:dyDescent="0.35">
      <c r="A49" t="s">
        <v>77</v>
      </c>
      <c r="B49">
        <v>53</v>
      </c>
      <c r="C49" t="s">
        <v>241</v>
      </c>
      <c r="D49">
        <v>147</v>
      </c>
      <c r="E49" t="s">
        <v>226</v>
      </c>
      <c r="F49" t="s">
        <v>22</v>
      </c>
      <c r="G49" t="s">
        <v>23</v>
      </c>
      <c r="H49">
        <v>491</v>
      </c>
      <c r="I49" t="s">
        <v>24</v>
      </c>
      <c r="J49">
        <v>4000</v>
      </c>
      <c r="K49">
        <v>6</v>
      </c>
      <c r="L49">
        <v>1</v>
      </c>
      <c r="M49" t="s">
        <v>30</v>
      </c>
      <c r="N49" t="s">
        <v>26</v>
      </c>
      <c r="O49" t="s">
        <v>30</v>
      </c>
      <c r="P49" t="s">
        <v>25</v>
      </c>
      <c r="Q49">
        <v>100</v>
      </c>
      <c r="R49">
        <v>956</v>
      </c>
      <c r="S49" t="s">
        <v>31</v>
      </c>
      <c r="T49">
        <v>4000</v>
      </c>
    </row>
    <row r="50" spans="1:20" x14ac:dyDescent="0.35">
      <c r="A50" t="s">
        <v>79</v>
      </c>
      <c r="B50">
        <v>54</v>
      </c>
      <c r="C50" t="s">
        <v>241</v>
      </c>
      <c r="D50">
        <v>147</v>
      </c>
      <c r="E50" t="s">
        <v>226</v>
      </c>
      <c r="F50" t="s">
        <v>22</v>
      </c>
      <c r="G50" t="s">
        <v>23</v>
      </c>
      <c r="H50">
        <v>400</v>
      </c>
      <c r="I50" t="s">
        <v>24</v>
      </c>
      <c r="J50">
        <v>2000</v>
      </c>
      <c r="K50">
        <v>6</v>
      </c>
      <c r="L50">
        <v>1</v>
      </c>
      <c r="M50" t="s">
        <v>30</v>
      </c>
      <c r="N50" t="s">
        <v>26</v>
      </c>
      <c r="O50" t="s">
        <v>30</v>
      </c>
      <c r="P50" t="s">
        <v>30</v>
      </c>
      <c r="Q50">
        <v>50</v>
      </c>
      <c r="R50">
        <v>400</v>
      </c>
      <c r="S50" t="s">
        <v>27</v>
      </c>
      <c r="T50">
        <v>4000</v>
      </c>
    </row>
    <row r="51" spans="1:20" x14ac:dyDescent="0.35">
      <c r="A51" t="s">
        <v>80</v>
      </c>
      <c r="B51">
        <v>55</v>
      </c>
      <c r="C51" t="s">
        <v>241</v>
      </c>
      <c r="D51">
        <v>147</v>
      </c>
      <c r="E51" t="s">
        <v>226</v>
      </c>
      <c r="F51" t="s">
        <v>22</v>
      </c>
      <c r="G51" t="s">
        <v>23</v>
      </c>
      <c r="H51">
        <v>75</v>
      </c>
      <c r="I51" t="s">
        <v>24</v>
      </c>
      <c r="J51">
        <v>4000</v>
      </c>
      <c r="K51">
        <v>6</v>
      </c>
      <c r="L51">
        <v>1</v>
      </c>
      <c r="M51" t="s">
        <v>30</v>
      </c>
      <c r="N51" t="s">
        <v>26</v>
      </c>
      <c r="O51" t="s">
        <v>30</v>
      </c>
      <c r="P51" t="s">
        <v>25</v>
      </c>
      <c r="Q51">
        <v>30</v>
      </c>
      <c r="R51">
        <v>60</v>
      </c>
      <c r="S51" t="s">
        <v>31</v>
      </c>
      <c r="T51">
        <v>4000</v>
      </c>
    </row>
    <row r="52" spans="1:20" x14ac:dyDescent="0.35">
      <c r="A52" t="s">
        <v>81</v>
      </c>
      <c r="B52">
        <v>56</v>
      </c>
      <c r="C52" t="s">
        <v>241</v>
      </c>
      <c r="D52">
        <v>147</v>
      </c>
      <c r="E52" t="s">
        <v>226</v>
      </c>
      <c r="F52" t="s">
        <v>22</v>
      </c>
      <c r="G52" t="s">
        <v>23</v>
      </c>
      <c r="H52">
        <v>600</v>
      </c>
      <c r="I52" t="s">
        <v>24</v>
      </c>
      <c r="J52">
        <v>4000</v>
      </c>
      <c r="K52">
        <v>6</v>
      </c>
      <c r="L52">
        <v>1</v>
      </c>
      <c r="M52" t="s">
        <v>25</v>
      </c>
      <c r="N52" t="s">
        <v>26</v>
      </c>
      <c r="O52" t="s">
        <v>25</v>
      </c>
      <c r="P52" t="s">
        <v>25</v>
      </c>
      <c r="Q52">
        <v>40</v>
      </c>
      <c r="R52">
        <f>2*240</f>
        <v>480</v>
      </c>
      <c r="S52" t="s">
        <v>25</v>
      </c>
      <c r="T52">
        <v>4000</v>
      </c>
    </row>
  </sheetData>
  <phoneticPr fontId="1" type="noConversion"/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65F0CD-DFAA-4855-AB11-7D56C45CEB92}">
  <dimension ref="A1:T52"/>
  <sheetViews>
    <sheetView workbookViewId="0"/>
  </sheetViews>
  <sheetFormatPr defaultColWidth="8.81640625" defaultRowHeight="14.5" x14ac:dyDescent="0.35"/>
  <cols>
    <col min="1" max="2" width="13.1796875" customWidth="1"/>
    <col min="3" max="3" width="17" customWidth="1"/>
    <col min="4" max="5" width="10.7265625" customWidth="1"/>
    <col min="6" max="6" width="16.1796875" customWidth="1"/>
    <col min="7" max="7" width="16.453125" customWidth="1"/>
    <col min="8" max="8" width="9.1796875"/>
    <col min="9" max="9" width="19.26953125" customWidth="1"/>
    <col min="10" max="11" width="9.1796875"/>
    <col min="13" max="13" width="9.1796875"/>
    <col min="19" max="19" width="12.1796875" customWidth="1"/>
    <col min="20" max="20" width="15.453125" customWidth="1"/>
  </cols>
  <sheetData>
    <row r="1" spans="1:20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264</v>
      </c>
      <c r="N1" t="s">
        <v>12</v>
      </c>
      <c r="O1" t="s">
        <v>13</v>
      </c>
      <c r="P1" t="s">
        <v>14</v>
      </c>
      <c r="Q1" t="s">
        <v>15</v>
      </c>
      <c r="R1" t="s">
        <v>16</v>
      </c>
      <c r="S1" t="s">
        <v>17</v>
      </c>
      <c r="T1" t="s">
        <v>18</v>
      </c>
    </row>
    <row r="2" spans="1:20" x14ac:dyDescent="0.35">
      <c r="A2" t="s">
        <v>19</v>
      </c>
      <c r="B2">
        <v>1</v>
      </c>
      <c r="C2" t="s">
        <v>242</v>
      </c>
      <c r="D2">
        <v>148</v>
      </c>
      <c r="E2" t="s">
        <v>243</v>
      </c>
      <c r="F2" t="s">
        <v>95</v>
      </c>
      <c r="G2" t="s">
        <v>87</v>
      </c>
      <c r="H2">
        <f>2*25</f>
        <v>50</v>
      </c>
      <c r="I2" t="s">
        <v>25</v>
      </c>
      <c r="J2">
        <v>1</v>
      </c>
      <c r="K2">
        <v>0</v>
      </c>
      <c r="L2">
        <v>0</v>
      </c>
      <c r="M2" t="s">
        <v>26</v>
      </c>
      <c r="N2" t="s">
        <v>25</v>
      </c>
      <c r="O2" t="s">
        <v>26</v>
      </c>
      <c r="P2" t="s">
        <v>25</v>
      </c>
      <c r="Q2" t="s">
        <v>25</v>
      </c>
      <c r="R2">
        <v>0</v>
      </c>
      <c r="S2">
        <v>25</v>
      </c>
      <c r="T2" t="s">
        <v>25</v>
      </c>
    </row>
    <row r="3" spans="1:20" x14ac:dyDescent="0.35">
      <c r="A3" t="s">
        <v>28</v>
      </c>
      <c r="B3">
        <v>2</v>
      </c>
      <c r="C3" t="s">
        <v>242</v>
      </c>
      <c r="D3">
        <v>148</v>
      </c>
      <c r="E3" t="s">
        <v>243</v>
      </c>
      <c r="F3" t="s">
        <v>95</v>
      </c>
      <c r="G3" t="s">
        <v>23</v>
      </c>
      <c r="H3">
        <v>330</v>
      </c>
      <c r="I3" t="s">
        <v>25</v>
      </c>
      <c r="J3">
        <v>1</v>
      </c>
      <c r="K3">
        <v>0</v>
      </c>
      <c r="L3">
        <v>1</v>
      </c>
      <c r="M3">
        <v>2000</v>
      </c>
      <c r="N3" t="s">
        <v>25</v>
      </c>
      <c r="O3">
        <v>18</v>
      </c>
      <c r="P3" t="s">
        <v>25</v>
      </c>
      <c r="Q3" t="s">
        <v>25</v>
      </c>
      <c r="R3">
        <v>0</v>
      </c>
      <c r="S3">
        <v>180</v>
      </c>
      <c r="T3" t="s">
        <v>25</v>
      </c>
    </row>
    <row r="4" spans="1:20" x14ac:dyDescent="0.35">
      <c r="A4" t="s">
        <v>32</v>
      </c>
      <c r="B4">
        <v>4</v>
      </c>
      <c r="C4" t="s">
        <v>242</v>
      </c>
      <c r="D4">
        <v>148</v>
      </c>
      <c r="E4" t="s">
        <v>243</v>
      </c>
      <c r="F4" t="s">
        <v>95</v>
      </c>
      <c r="G4" t="s">
        <v>25</v>
      </c>
      <c r="H4" t="s">
        <v>26</v>
      </c>
      <c r="I4" t="s">
        <v>26</v>
      </c>
      <c r="J4" t="s">
        <v>26</v>
      </c>
      <c r="K4" t="s">
        <v>26</v>
      </c>
      <c r="L4" t="s">
        <v>26</v>
      </c>
      <c r="M4" t="s">
        <v>26</v>
      </c>
      <c r="N4" t="s">
        <v>26</v>
      </c>
      <c r="O4" t="s">
        <v>26</v>
      </c>
      <c r="P4" t="s">
        <v>26</v>
      </c>
      <c r="Q4" t="s">
        <v>26</v>
      </c>
      <c r="R4" t="s">
        <v>26</v>
      </c>
      <c r="S4" t="s">
        <v>26</v>
      </c>
      <c r="T4" t="s">
        <v>26</v>
      </c>
    </row>
    <row r="5" spans="1:20" x14ac:dyDescent="0.35">
      <c r="A5" t="s">
        <v>33</v>
      </c>
      <c r="B5">
        <v>5</v>
      </c>
      <c r="C5" t="s">
        <v>242</v>
      </c>
      <c r="D5">
        <v>148</v>
      </c>
      <c r="E5" t="s">
        <v>243</v>
      </c>
      <c r="F5" t="s">
        <v>95</v>
      </c>
      <c r="G5" t="s">
        <v>23</v>
      </c>
      <c r="H5">
        <v>150</v>
      </c>
      <c r="I5" t="s">
        <v>25</v>
      </c>
      <c r="J5">
        <v>1</v>
      </c>
      <c r="K5">
        <v>0</v>
      </c>
      <c r="L5">
        <v>2</v>
      </c>
      <c r="M5">
        <v>10000</v>
      </c>
      <c r="N5" t="s">
        <v>25</v>
      </c>
      <c r="O5" t="s">
        <v>26</v>
      </c>
      <c r="P5" t="s">
        <v>25</v>
      </c>
      <c r="Q5" t="s">
        <v>25</v>
      </c>
      <c r="S5">
        <f>2*100</f>
        <v>200</v>
      </c>
      <c r="T5" t="s">
        <v>31</v>
      </c>
    </row>
    <row r="6" spans="1:20" x14ac:dyDescent="0.35">
      <c r="A6" t="s">
        <v>34</v>
      </c>
      <c r="B6">
        <v>6</v>
      </c>
      <c r="C6" t="s">
        <v>242</v>
      </c>
      <c r="D6">
        <v>148</v>
      </c>
      <c r="E6" t="s">
        <v>243</v>
      </c>
      <c r="F6" t="s">
        <v>95</v>
      </c>
      <c r="G6" t="s">
        <v>87</v>
      </c>
      <c r="H6" t="s">
        <v>26</v>
      </c>
      <c r="I6" t="s">
        <v>26</v>
      </c>
      <c r="J6" t="s">
        <v>26</v>
      </c>
      <c r="K6" t="s">
        <v>26</v>
      </c>
      <c r="L6" t="s">
        <v>26</v>
      </c>
      <c r="M6" t="s">
        <v>26</v>
      </c>
      <c r="N6" t="s">
        <v>26</v>
      </c>
      <c r="O6" t="s">
        <v>26</v>
      </c>
      <c r="P6" t="s">
        <v>26</v>
      </c>
      <c r="Q6" t="s">
        <v>26</v>
      </c>
      <c r="R6" t="s">
        <v>26</v>
      </c>
      <c r="S6" t="s">
        <v>26</v>
      </c>
      <c r="T6" t="s">
        <v>26</v>
      </c>
    </row>
    <row r="7" spans="1:20" x14ac:dyDescent="0.35">
      <c r="A7" t="s">
        <v>35</v>
      </c>
      <c r="B7">
        <v>8</v>
      </c>
      <c r="C7" t="s">
        <v>242</v>
      </c>
      <c r="D7">
        <v>148</v>
      </c>
      <c r="E7" t="s">
        <v>243</v>
      </c>
      <c r="F7" t="s">
        <v>95</v>
      </c>
      <c r="G7" t="s">
        <v>25</v>
      </c>
      <c r="H7" t="s">
        <v>26</v>
      </c>
      <c r="I7" t="s">
        <v>26</v>
      </c>
      <c r="J7" t="s">
        <v>26</v>
      </c>
      <c r="K7" t="s">
        <v>26</v>
      </c>
      <c r="L7" t="s">
        <v>26</v>
      </c>
      <c r="M7" t="s">
        <v>26</v>
      </c>
      <c r="N7" t="s">
        <v>26</v>
      </c>
      <c r="O7" t="s">
        <v>26</v>
      </c>
      <c r="P7" t="s">
        <v>26</v>
      </c>
      <c r="Q7" t="s">
        <v>26</v>
      </c>
      <c r="R7" t="s">
        <v>26</v>
      </c>
      <c r="S7" t="s">
        <v>26</v>
      </c>
      <c r="T7" t="s">
        <v>26</v>
      </c>
    </row>
    <row r="8" spans="1:20" x14ac:dyDescent="0.35">
      <c r="A8" t="s">
        <v>36</v>
      </c>
      <c r="B8">
        <v>9</v>
      </c>
      <c r="C8" t="s">
        <v>242</v>
      </c>
      <c r="D8">
        <v>148</v>
      </c>
      <c r="E8" t="s">
        <v>243</v>
      </c>
      <c r="F8" t="s">
        <v>95</v>
      </c>
      <c r="G8" t="s">
        <v>23</v>
      </c>
      <c r="H8">
        <v>250</v>
      </c>
      <c r="I8" t="s">
        <v>25</v>
      </c>
      <c r="J8">
        <v>2001</v>
      </c>
      <c r="K8" s="3">
        <v>2</v>
      </c>
      <c r="L8">
        <v>0</v>
      </c>
      <c r="N8" t="s">
        <v>25</v>
      </c>
      <c r="O8">
        <v>18</v>
      </c>
      <c r="P8" t="s">
        <v>25</v>
      </c>
      <c r="Q8" t="s">
        <v>25</v>
      </c>
      <c r="R8">
        <v>0</v>
      </c>
      <c r="S8">
        <v>200</v>
      </c>
      <c r="T8" t="s">
        <v>25</v>
      </c>
    </row>
    <row r="9" spans="1:20" x14ac:dyDescent="0.35">
      <c r="A9" t="s">
        <v>37</v>
      </c>
      <c r="B9">
        <v>10</v>
      </c>
      <c r="C9" t="s">
        <v>242</v>
      </c>
      <c r="D9">
        <v>148</v>
      </c>
      <c r="E9" t="s">
        <v>243</v>
      </c>
      <c r="F9" t="s">
        <v>95</v>
      </c>
      <c r="G9" t="s">
        <v>25</v>
      </c>
      <c r="H9" t="s">
        <v>26</v>
      </c>
      <c r="I9" t="s">
        <v>26</v>
      </c>
      <c r="J9" t="s">
        <v>26</v>
      </c>
      <c r="K9" t="s">
        <v>26</v>
      </c>
      <c r="L9" t="s">
        <v>26</v>
      </c>
      <c r="M9" t="s">
        <v>26</v>
      </c>
      <c r="N9" t="s">
        <v>26</v>
      </c>
      <c r="O9" t="s">
        <v>26</v>
      </c>
      <c r="P9" t="s">
        <v>26</v>
      </c>
      <c r="Q9" t="s">
        <v>26</v>
      </c>
      <c r="R9" t="s">
        <v>26</v>
      </c>
      <c r="S9" t="s">
        <v>26</v>
      </c>
      <c r="T9" t="s">
        <v>26</v>
      </c>
    </row>
    <row r="10" spans="1:20" x14ac:dyDescent="0.35">
      <c r="A10" t="s">
        <v>38</v>
      </c>
      <c r="B10">
        <v>11</v>
      </c>
      <c r="C10" t="s">
        <v>242</v>
      </c>
      <c r="D10">
        <v>148</v>
      </c>
      <c r="E10" t="s">
        <v>243</v>
      </c>
      <c r="F10" t="s">
        <v>95</v>
      </c>
      <c r="G10" t="s">
        <v>23</v>
      </c>
      <c r="H10">
        <v>230</v>
      </c>
      <c r="I10" t="s">
        <v>25</v>
      </c>
      <c r="J10">
        <v>1</v>
      </c>
      <c r="K10">
        <v>0</v>
      </c>
      <c r="L10">
        <v>1</v>
      </c>
      <c r="M10">
        <v>500</v>
      </c>
      <c r="N10" t="s">
        <v>25</v>
      </c>
      <c r="O10">
        <v>18</v>
      </c>
      <c r="P10" t="s">
        <v>25</v>
      </c>
      <c r="Q10" t="s">
        <v>25</v>
      </c>
      <c r="R10">
        <v>0</v>
      </c>
      <c r="S10">
        <v>110</v>
      </c>
      <c r="T10" t="s">
        <v>27</v>
      </c>
    </row>
    <row r="11" spans="1:20" x14ac:dyDescent="0.35">
      <c r="A11" t="s">
        <v>39</v>
      </c>
      <c r="B11">
        <v>12</v>
      </c>
      <c r="C11" t="s">
        <v>242</v>
      </c>
      <c r="D11">
        <v>148</v>
      </c>
      <c r="E11" t="s">
        <v>243</v>
      </c>
      <c r="F11" t="s">
        <v>95</v>
      </c>
      <c r="G11" t="s">
        <v>23</v>
      </c>
      <c r="H11">
        <v>60</v>
      </c>
      <c r="I11" t="s">
        <v>25</v>
      </c>
      <c r="J11">
        <v>1</v>
      </c>
      <c r="K11">
        <v>0</v>
      </c>
      <c r="L11">
        <v>1</v>
      </c>
      <c r="M11" t="s">
        <v>26</v>
      </c>
      <c r="N11" t="s">
        <v>25</v>
      </c>
      <c r="O11">
        <v>18</v>
      </c>
      <c r="P11" t="s">
        <v>25</v>
      </c>
      <c r="Q11" t="s">
        <v>25</v>
      </c>
      <c r="R11">
        <v>0</v>
      </c>
      <c r="S11">
        <f>2*60</f>
        <v>120</v>
      </c>
      <c r="T11" t="s">
        <v>27</v>
      </c>
    </row>
    <row r="12" spans="1:20" x14ac:dyDescent="0.35">
      <c r="A12" t="s">
        <v>40</v>
      </c>
      <c r="B12">
        <v>13</v>
      </c>
      <c r="C12" t="s">
        <v>242</v>
      </c>
      <c r="D12">
        <v>148</v>
      </c>
      <c r="E12" t="s">
        <v>243</v>
      </c>
      <c r="F12" t="s">
        <v>95</v>
      </c>
      <c r="G12" t="s">
        <v>25</v>
      </c>
      <c r="H12" t="s">
        <v>26</v>
      </c>
      <c r="I12" t="s">
        <v>26</v>
      </c>
      <c r="J12" t="s">
        <v>26</v>
      </c>
      <c r="K12" t="s">
        <v>26</v>
      </c>
      <c r="L12" t="s">
        <v>26</v>
      </c>
      <c r="M12" t="s">
        <v>26</v>
      </c>
      <c r="N12" t="s">
        <v>26</v>
      </c>
      <c r="O12" t="s">
        <v>26</v>
      </c>
      <c r="P12" t="s">
        <v>26</v>
      </c>
      <c r="Q12" t="s">
        <v>26</v>
      </c>
      <c r="R12" t="s">
        <v>26</v>
      </c>
      <c r="S12" t="s">
        <v>26</v>
      </c>
      <c r="T12" t="s">
        <v>26</v>
      </c>
    </row>
    <row r="13" spans="1:20" x14ac:dyDescent="0.35">
      <c r="A13" t="s">
        <v>41</v>
      </c>
      <c r="B13">
        <v>15</v>
      </c>
      <c r="C13" t="s">
        <v>242</v>
      </c>
      <c r="D13">
        <v>148</v>
      </c>
      <c r="E13" t="s">
        <v>243</v>
      </c>
      <c r="F13" t="s">
        <v>95</v>
      </c>
      <c r="G13" t="s">
        <v>23</v>
      </c>
      <c r="H13">
        <v>75</v>
      </c>
      <c r="I13" t="s">
        <v>25</v>
      </c>
      <c r="K13">
        <v>0</v>
      </c>
      <c r="L13">
        <v>1</v>
      </c>
      <c r="N13" t="s">
        <v>25</v>
      </c>
      <c r="O13" t="s">
        <v>26</v>
      </c>
      <c r="P13" t="s">
        <v>25</v>
      </c>
      <c r="Q13" t="s">
        <v>25</v>
      </c>
      <c r="R13">
        <v>0</v>
      </c>
      <c r="S13">
        <f>2*7.5</f>
        <v>15</v>
      </c>
      <c r="T13" t="s">
        <v>25</v>
      </c>
    </row>
    <row r="14" spans="1:20" x14ac:dyDescent="0.35">
      <c r="A14" t="s">
        <v>42</v>
      </c>
      <c r="B14">
        <v>16</v>
      </c>
      <c r="C14" t="s">
        <v>242</v>
      </c>
      <c r="D14">
        <v>148</v>
      </c>
      <c r="E14" t="s">
        <v>243</v>
      </c>
      <c r="F14" t="s">
        <v>95</v>
      </c>
      <c r="G14" t="s">
        <v>25</v>
      </c>
      <c r="H14" t="s">
        <v>26</v>
      </c>
      <c r="I14" t="s">
        <v>26</v>
      </c>
      <c r="J14" t="s">
        <v>26</v>
      </c>
      <c r="K14" t="s">
        <v>26</v>
      </c>
      <c r="L14" t="s">
        <v>26</v>
      </c>
      <c r="M14" t="s">
        <v>26</v>
      </c>
      <c r="N14" t="s">
        <v>26</v>
      </c>
      <c r="O14" t="s">
        <v>26</v>
      </c>
      <c r="P14" t="s">
        <v>26</v>
      </c>
      <c r="Q14" t="s">
        <v>26</v>
      </c>
      <c r="R14" t="s">
        <v>26</v>
      </c>
      <c r="S14" t="s">
        <v>26</v>
      </c>
      <c r="T14" t="s">
        <v>26</v>
      </c>
    </row>
    <row r="15" spans="1:20" x14ac:dyDescent="0.35">
      <c r="A15" t="s">
        <v>43</v>
      </c>
      <c r="B15">
        <v>17</v>
      </c>
      <c r="C15" t="s">
        <v>242</v>
      </c>
      <c r="D15">
        <v>148</v>
      </c>
      <c r="E15" t="s">
        <v>243</v>
      </c>
      <c r="F15" t="s">
        <v>95</v>
      </c>
      <c r="G15" t="s">
        <v>25</v>
      </c>
      <c r="H15" t="s">
        <v>26</v>
      </c>
      <c r="I15" t="s">
        <v>26</v>
      </c>
      <c r="J15" t="s">
        <v>26</v>
      </c>
      <c r="K15" t="s">
        <v>26</v>
      </c>
      <c r="L15" t="s">
        <v>26</v>
      </c>
      <c r="M15" t="s">
        <v>26</v>
      </c>
      <c r="N15" t="s">
        <v>26</v>
      </c>
      <c r="O15" t="s">
        <v>26</v>
      </c>
      <c r="P15" t="s">
        <v>26</v>
      </c>
      <c r="Q15" t="s">
        <v>26</v>
      </c>
      <c r="R15" t="s">
        <v>26</v>
      </c>
      <c r="S15" t="s">
        <v>26</v>
      </c>
      <c r="T15" t="s">
        <v>26</v>
      </c>
    </row>
    <row r="16" spans="1:20" x14ac:dyDescent="0.35">
      <c r="A16" t="s">
        <v>44</v>
      </c>
      <c r="B16">
        <v>18</v>
      </c>
      <c r="C16" t="s">
        <v>242</v>
      </c>
      <c r="D16">
        <v>148</v>
      </c>
      <c r="E16" t="s">
        <v>243</v>
      </c>
      <c r="F16" t="s">
        <v>95</v>
      </c>
      <c r="G16" t="s">
        <v>25</v>
      </c>
      <c r="H16" t="s">
        <v>26</v>
      </c>
      <c r="I16" t="s">
        <v>26</v>
      </c>
      <c r="J16" t="s">
        <v>26</v>
      </c>
      <c r="K16" t="s">
        <v>26</v>
      </c>
      <c r="L16" t="s">
        <v>26</v>
      </c>
      <c r="M16" t="s">
        <v>26</v>
      </c>
      <c r="N16" t="s">
        <v>26</v>
      </c>
      <c r="O16" t="s">
        <v>26</v>
      </c>
      <c r="P16" t="s">
        <v>26</v>
      </c>
      <c r="Q16" t="s">
        <v>26</v>
      </c>
      <c r="R16" t="s">
        <v>26</v>
      </c>
      <c r="S16" t="s">
        <v>26</v>
      </c>
      <c r="T16" t="s">
        <v>26</v>
      </c>
    </row>
    <row r="17" spans="1:20" x14ac:dyDescent="0.35">
      <c r="A17" t="s">
        <v>45</v>
      </c>
      <c r="B17">
        <v>19</v>
      </c>
      <c r="C17" t="s">
        <v>242</v>
      </c>
      <c r="D17">
        <v>148</v>
      </c>
      <c r="E17" t="s">
        <v>243</v>
      </c>
      <c r="F17" t="s">
        <v>95</v>
      </c>
      <c r="G17" t="s">
        <v>23</v>
      </c>
      <c r="H17">
        <v>75</v>
      </c>
      <c r="I17" t="s">
        <v>86</v>
      </c>
      <c r="J17">
        <v>1</v>
      </c>
      <c r="K17">
        <v>1</v>
      </c>
      <c r="L17">
        <v>0</v>
      </c>
      <c r="M17" t="s">
        <v>26</v>
      </c>
      <c r="N17" t="s">
        <v>25</v>
      </c>
      <c r="O17">
        <v>18</v>
      </c>
      <c r="P17" t="s">
        <v>25</v>
      </c>
      <c r="Q17" t="s">
        <v>25</v>
      </c>
      <c r="R17">
        <v>0</v>
      </c>
      <c r="S17">
        <f>2*75</f>
        <v>150</v>
      </c>
      <c r="T17" t="s">
        <v>25</v>
      </c>
    </row>
    <row r="18" spans="1:20" x14ac:dyDescent="0.35">
      <c r="A18" t="s">
        <v>46</v>
      </c>
      <c r="B18">
        <v>20</v>
      </c>
      <c r="C18" t="s">
        <v>242</v>
      </c>
      <c r="D18">
        <v>148</v>
      </c>
      <c r="E18" t="s">
        <v>243</v>
      </c>
      <c r="F18" t="s">
        <v>95</v>
      </c>
      <c r="G18" t="s">
        <v>23</v>
      </c>
      <c r="H18">
        <v>100</v>
      </c>
      <c r="I18" t="s">
        <v>86</v>
      </c>
      <c r="J18">
        <v>1201</v>
      </c>
      <c r="K18" s="3">
        <v>2</v>
      </c>
      <c r="L18">
        <v>1</v>
      </c>
      <c r="M18" t="s">
        <v>26</v>
      </c>
      <c r="N18" t="s">
        <v>25</v>
      </c>
      <c r="O18">
        <v>18</v>
      </c>
      <c r="P18" t="s">
        <v>25</v>
      </c>
      <c r="Q18" t="s">
        <v>25</v>
      </c>
      <c r="R18">
        <v>5</v>
      </c>
      <c r="S18">
        <v>50</v>
      </c>
      <c r="T18" t="s">
        <v>25</v>
      </c>
    </row>
    <row r="19" spans="1:20" x14ac:dyDescent="0.35">
      <c r="A19" t="s">
        <v>47</v>
      </c>
      <c r="B19">
        <v>21</v>
      </c>
      <c r="C19" t="s">
        <v>242</v>
      </c>
      <c r="D19">
        <v>148</v>
      </c>
      <c r="E19" t="s">
        <v>243</v>
      </c>
      <c r="F19" t="s">
        <v>95</v>
      </c>
      <c r="G19" t="s">
        <v>87</v>
      </c>
      <c r="H19">
        <v>100</v>
      </c>
      <c r="I19" t="s">
        <v>25</v>
      </c>
      <c r="J19">
        <v>0</v>
      </c>
      <c r="K19">
        <v>0</v>
      </c>
      <c r="L19">
        <v>0</v>
      </c>
      <c r="M19" t="s">
        <v>26</v>
      </c>
      <c r="N19" t="s">
        <v>25</v>
      </c>
      <c r="O19">
        <v>18</v>
      </c>
      <c r="P19" t="s">
        <v>25</v>
      </c>
      <c r="Q19" t="s">
        <v>25</v>
      </c>
      <c r="R19">
        <v>0</v>
      </c>
      <c r="T19" t="s">
        <v>25</v>
      </c>
    </row>
    <row r="20" spans="1:20" x14ac:dyDescent="0.35">
      <c r="A20" t="s">
        <v>48</v>
      </c>
      <c r="B20">
        <v>22</v>
      </c>
      <c r="C20" t="s">
        <v>242</v>
      </c>
      <c r="D20">
        <v>148</v>
      </c>
      <c r="E20" t="s">
        <v>243</v>
      </c>
      <c r="F20" t="s">
        <v>95</v>
      </c>
      <c r="G20" t="s">
        <v>25</v>
      </c>
      <c r="H20" t="s">
        <v>26</v>
      </c>
      <c r="I20" t="s">
        <v>26</v>
      </c>
      <c r="J20" t="s">
        <v>26</v>
      </c>
      <c r="K20" t="s">
        <v>26</v>
      </c>
      <c r="L20" t="s">
        <v>26</v>
      </c>
      <c r="M20" t="s">
        <v>26</v>
      </c>
      <c r="N20" t="s">
        <v>26</v>
      </c>
      <c r="O20" t="s">
        <v>26</v>
      </c>
      <c r="P20" t="s">
        <v>26</v>
      </c>
      <c r="Q20" t="s">
        <v>26</v>
      </c>
      <c r="R20" t="s">
        <v>26</v>
      </c>
      <c r="S20" t="s">
        <v>26</v>
      </c>
      <c r="T20" t="s">
        <v>26</v>
      </c>
    </row>
    <row r="21" spans="1:20" x14ac:dyDescent="0.35">
      <c r="A21" t="s">
        <v>49</v>
      </c>
      <c r="B21">
        <v>23</v>
      </c>
      <c r="C21" t="s">
        <v>242</v>
      </c>
      <c r="D21">
        <v>148</v>
      </c>
      <c r="E21" t="s">
        <v>243</v>
      </c>
      <c r="F21" t="s">
        <v>95</v>
      </c>
      <c r="G21" t="s">
        <v>23</v>
      </c>
      <c r="H21">
        <v>250</v>
      </c>
      <c r="I21" t="s">
        <v>25</v>
      </c>
      <c r="J21">
        <v>1</v>
      </c>
      <c r="K21">
        <v>0</v>
      </c>
      <c r="M21" t="s">
        <v>26</v>
      </c>
      <c r="N21" t="s">
        <v>25</v>
      </c>
      <c r="O21">
        <v>18</v>
      </c>
      <c r="P21" t="s">
        <v>25</v>
      </c>
      <c r="Q21" t="s">
        <v>25</v>
      </c>
      <c r="S21">
        <f>2*25</f>
        <v>50</v>
      </c>
      <c r="T21" t="s">
        <v>25</v>
      </c>
    </row>
    <row r="22" spans="1:20" x14ac:dyDescent="0.35">
      <c r="A22" t="s">
        <v>50</v>
      </c>
      <c r="B22">
        <v>24</v>
      </c>
      <c r="C22" t="s">
        <v>242</v>
      </c>
      <c r="D22">
        <v>148</v>
      </c>
      <c r="E22" t="s">
        <v>243</v>
      </c>
      <c r="F22" t="s">
        <v>95</v>
      </c>
      <c r="G22" t="s">
        <v>25</v>
      </c>
      <c r="H22" t="s">
        <v>26</v>
      </c>
      <c r="I22" t="s">
        <v>26</v>
      </c>
      <c r="J22" t="s">
        <v>26</v>
      </c>
      <c r="K22" t="s">
        <v>26</v>
      </c>
      <c r="L22" t="s">
        <v>26</v>
      </c>
      <c r="M22" t="s">
        <v>26</v>
      </c>
      <c r="N22" t="s">
        <v>26</v>
      </c>
      <c r="O22" t="s">
        <v>26</v>
      </c>
      <c r="P22" t="s">
        <v>26</v>
      </c>
      <c r="Q22" t="s">
        <v>26</v>
      </c>
      <c r="R22" t="s">
        <v>26</v>
      </c>
      <c r="S22" t="s">
        <v>26</v>
      </c>
      <c r="T22" t="s">
        <v>26</v>
      </c>
    </row>
    <row r="23" spans="1:20" x14ac:dyDescent="0.35">
      <c r="A23" t="s">
        <v>51</v>
      </c>
      <c r="B23">
        <v>25</v>
      </c>
      <c r="C23" t="s">
        <v>242</v>
      </c>
      <c r="D23">
        <v>148</v>
      </c>
      <c r="E23" t="s">
        <v>243</v>
      </c>
      <c r="F23" t="s">
        <v>95</v>
      </c>
      <c r="G23" t="s">
        <v>25</v>
      </c>
      <c r="H23" t="s">
        <v>26</v>
      </c>
      <c r="I23" t="s">
        <v>26</v>
      </c>
      <c r="J23" t="s">
        <v>26</v>
      </c>
      <c r="K23" t="s">
        <v>26</v>
      </c>
      <c r="L23" t="s">
        <v>26</v>
      </c>
      <c r="M23" t="s">
        <v>26</v>
      </c>
      <c r="N23" t="s">
        <v>26</v>
      </c>
      <c r="O23" t="s">
        <v>26</v>
      </c>
      <c r="P23" t="s">
        <v>26</v>
      </c>
      <c r="Q23" t="s">
        <v>26</v>
      </c>
      <c r="R23" t="s">
        <v>26</v>
      </c>
      <c r="S23" t="s">
        <v>26</v>
      </c>
      <c r="T23" t="s">
        <v>26</v>
      </c>
    </row>
    <row r="24" spans="1:20" x14ac:dyDescent="0.35">
      <c r="A24" t="s">
        <v>52</v>
      </c>
      <c r="B24">
        <v>26</v>
      </c>
      <c r="C24" t="s">
        <v>242</v>
      </c>
      <c r="D24">
        <v>148</v>
      </c>
      <c r="E24" t="s">
        <v>243</v>
      </c>
      <c r="F24" t="s">
        <v>95</v>
      </c>
      <c r="G24" t="s">
        <v>25</v>
      </c>
      <c r="H24" t="s">
        <v>26</v>
      </c>
      <c r="I24" t="s">
        <v>26</v>
      </c>
      <c r="J24" t="s">
        <v>26</v>
      </c>
      <c r="K24" t="s">
        <v>26</v>
      </c>
      <c r="L24" t="s">
        <v>26</v>
      </c>
      <c r="M24" t="s">
        <v>26</v>
      </c>
      <c r="N24" t="s">
        <v>26</v>
      </c>
      <c r="O24" t="s">
        <v>26</v>
      </c>
      <c r="P24" t="s">
        <v>26</v>
      </c>
      <c r="Q24" t="s">
        <v>26</v>
      </c>
      <c r="R24" t="s">
        <v>26</v>
      </c>
      <c r="S24" t="s">
        <v>26</v>
      </c>
      <c r="T24" t="s">
        <v>26</v>
      </c>
    </row>
    <row r="25" spans="1:20" x14ac:dyDescent="0.35">
      <c r="A25" t="s">
        <v>53</v>
      </c>
      <c r="B25">
        <v>27</v>
      </c>
      <c r="C25" t="s">
        <v>242</v>
      </c>
      <c r="D25">
        <v>148</v>
      </c>
      <c r="E25" t="s">
        <v>243</v>
      </c>
      <c r="F25" t="s">
        <v>95</v>
      </c>
      <c r="G25" t="s">
        <v>23</v>
      </c>
      <c r="H25">
        <v>420</v>
      </c>
      <c r="I25" t="s">
        <v>25</v>
      </c>
      <c r="J25">
        <v>201</v>
      </c>
      <c r="K25">
        <v>2</v>
      </c>
      <c r="L25">
        <v>0</v>
      </c>
      <c r="M25">
        <v>200</v>
      </c>
      <c r="N25" t="s">
        <v>25</v>
      </c>
      <c r="O25">
        <v>18</v>
      </c>
      <c r="P25" t="s">
        <v>25</v>
      </c>
      <c r="Q25" t="s">
        <v>25</v>
      </c>
      <c r="R25">
        <v>0</v>
      </c>
      <c r="S25">
        <v>420</v>
      </c>
      <c r="T25" t="s">
        <v>31</v>
      </c>
    </row>
    <row r="26" spans="1:20" x14ac:dyDescent="0.35">
      <c r="A26" t="s">
        <v>54</v>
      </c>
      <c r="B26">
        <v>28</v>
      </c>
      <c r="C26" t="s">
        <v>242</v>
      </c>
      <c r="D26">
        <v>148</v>
      </c>
      <c r="E26" t="s">
        <v>243</v>
      </c>
      <c r="F26" t="s">
        <v>95</v>
      </c>
      <c r="G26" t="s">
        <v>23</v>
      </c>
      <c r="H26">
        <v>150</v>
      </c>
      <c r="I26" t="s">
        <v>25</v>
      </c>
      <c r="J26">
        <v>1</v>
      </c>
      <c r="K26">
        <v>0</v>
      </c>
      <c r="L26">
        <v>0</v>
      </c>
      <c r="M26">
        <f>2000*(9/12)</f>
        <v>1500</v>
      </c>
      <c r="N26" t="s">
        <v>25</v>
      </c>
      <c r="O26">
        <v>18</v>
      </c>
      <c r="P26" t="s">
        <v>30</v>
      </c>
      <c r="Q26" t="s">
        <v>25</v>
      </c>
      <c r="R26">
        <v>0</v>
      </c>
      <c r="S26">
        <f>2*150</f>
        <v>300</v>
      </c>
      <c r="T26" t="s">
        <v>25</v>
      </c>
    </row>
    <row r="27" spans="1:20" x14ac:dyDescent="0.35">
      <c r="A27" t="s">
        <v>55</v>
      </c>
      <c r="B27">
        <v>29</v>
      </c>
      <c r="C27" t="s">
        <v>242</v>
      </c>
      <c r="D27">
        <v>148</v>
      </c>
      <c r="E27" t="s">
        <v>243</v>
      </c>
      <c r="F27" t="s">
        <v>95</v>
      </c>
      <c r="G27" t="s">
        <v>23</v>
      </c>
      <c r="H27">
        <v>100</v>
      </c>
      <c r="I27" t="s">
        <v>25</v>
      </c>
      <c r="J27">
        <v>1</v>
      </c>
      <c r="K27">
        <v>0</v>
      </c>
      <c r="L27">
        <v>0</v>
      </c>
      <c r="M27">
        <v>300</v>
      </c>
      <c r="N27" t="s">
        <v>25</v>
      </c>
      <c r="O27" t="s">
        <v>26</v>
      </c>
      <c r="P27" t="s">
        <v>25</v>
      </c>
      <c r="Q27" t="s">
        <v>25</v>
      </c>
      <c r="R27">
        <v>0</v>
      </c>
      <c r="S27">
        <v>100</v>
      </c>
      <c r="T27" t="s">
        <v>31</v>
      </c>
    </row>
    <row r="28" spans="1:20" x14ac:dyDescent="0.35">
      <c r="A28" t="s">
        <v>56</v>
      </c>
      <c r="B28">
        <v>30</v>
      </c>
      <c r="C28" t="s">
        <v>242</v>
      </c>
      <c r="D28">
        <v>148</v>
      </c>
      <c r="E28" t="s">
        <v>243</v>
      </c>
      <c r="F28" t="s">
        <v>95</v>
      </c>
      <c r="G28" t="s">
        <v>25</v>
      </c>
      <c r="H28" t="s">
        <v>26</v>
      </c>
      <c r="I28" t="s">
        <v>26</v>
      </c>
      <c r="J28" t="s">
        <v>26</v>
      </c>
      <c r="K28" t="s">
        <v>26</v>
      </c>
      <c r="L28" t="s">
        <v>26</v>
      </c>
      <c r="M28" t="s">
        <v>26</v>
      </c>
      <c r="N28" t="s">
        <v>26</v>
      </c>
      <c r="O28" t="s">
        <v>26</v>
      </c>
      <c r="P28" t="s">
        <v>26</v>
      </c>
      <c r="Q28" t="s">
        <v>26</v>
      </c>
      <c r="R28" t="s">
        <v>26</v>
      </c>
      <c r="S28" t="s">
        <v>26</v>
      </c>
      <c r="T28" t="s">
        <v>26</v>
      </c>
    </row>
    <row r="29" spans="1:20" x14ac:dyDescent="0.35">
      <c r="A29" t="s">
        <v>57</v>
      </c>
      <c r="B29">
        <v>31</v>
      </c>
      <c r="C29" t="s">
        <v>242</v>
      </c>
      <c r="D29">
        <v>148</v>
      </c>
      <c r="E29" t="s">
        <v>243</v>
      </c>
      <c r="F29" t="s">
        <v>95</v>
      </c>
      <c r="G29" t="s">
        <v>23</v>
      </c>
      <c r="H29">
        <v>95</v>
      </c>
      <c r="I29" t="s">
        <v>86</v>
      </c>
      <c r="J29">
        <v>4</v>
      </c>
      <c r="K29">
        <v>1</v>
      </c>
      <c r="L29">
        <v>1</v>
      </c>
      <c r="M29" t="s">
        <v>26</v>
      </c>
      <c r="N29" t="s">
        <v>30</v>
      </c>
      <c r="O29">
        <v>18</v>
      </c>
      <c r="P29" t="s">
        <v>25</v>
      </c>
      <c r="Q29" t="s">
        <v>30</v>
      </c>
      <c r="R29">
        <v>2</v>
      </c>
      <c r="S29">
        <v>118</v>
      </c>
      <c r="T29" t="s">
        <v>25</v>
      </c>
    </row>
    <row r="30" spans="1:20" x14ac:dyDescent="0.35">
      <c r="A30" t="s">
        <v>58</v>
      </c>
      <c r="B30">
        <v>32</v>
      </c>
      <c r="C30" t="s">
        <v>242</v>
      </c>
      <c r="D30">
        <v>148</v>
      </c>
      <c r="E30" t="s">
        <v>243</v>
      </c>
      <c r="F30" t="s">
        <v>95</v>
      </c>
      <c r="G30" t="s">
        <v>25</v>
      </c>
      <c r="H30" t="s">
        <v>26</v>
      </c>
      <c r="I30" t="s">
        <v>26</v>
      </c>
      <c r="J30" t="s">
        <v>26</v>
      </c>
      <c r="K30" t="s">
        <v>26</v>
      </c>
      <c r="L30" t="s">
        <v>26</v>
      </c>
      <c r="M30" t="s">
        <v>26</v>
      </c>
      <c r="N30" t="s">
        <v>26</v>
      </c>
      <c r="O30" t="s">
        <v>26</v>
      </c>
      <c r="P30" t="s">
        <v>26</v>
      </c>
      <c r="Q30" t="s">
        <v>26</v>
      </c>
      <c r="R30">
        <v>0</v>
      </c>
      <c r="S30" t="s">
        <v>26</v>
      </c>
      <c r="T30" t="s">
        <v>26</v>
      </c>
    </row>
    <row r="31" spans="1:20" x14ac:dyDescent="0.35">
      <c r="A31" t="s">
        <v>59</v>
      </c>
      <c r="B31">
        <v>33</v>
      </c>
      <c r="C31" t="s">
        <v>242</v>
      </c>
      <c r="D31">
        <v>148</v>
      </c>
      <c r="E31" t="s">
        <v>243</v>
      </c>
      <c r="F31" t="s">
        <v>95</v>
      </c>
      <c r="G31" t="s">
        <v>23</v>
      </c>
      <c r="H31">
        <v>110</v>
      </c>
      <c r="I31" t="s">
        <v>25</v>
      </c>
      <c r="J31">
        <v>1500</v>
      </c>
      <c r="K31">
        <v>0</v>
      </c>
      <c r="M31">
        <v>2000</v>
      </c>
      <c r="N31" t="s">
        <v>25</v>
      </c>
      <c r="O31" t="s">
        <v>26</v>
      </c>
      <c r="P31" t="s">
        <v>25</v>
      </c>
      <c r="Q31" t="s">
        <v>25</v>
      </c>
      <c r="R31">
        <v>3</v>
      </c>
      <c r="S31">
        <v>110</v>
      </c>
      <c r="T31" t="s">
        <v>25</v>
      </c>
    </row>
    <row r="32" spans="1:20" x14ac:dyDescent="0.35">
      <c r="A32" t="s">
        <v>60</v>
      </c>
      <c r="B32">
        <v>34</v>
      </c>
      <c r="C32" t="s">
        <v>242</v>
      </c>
      <c r="D32">
        <v>148</v>
      </c>
      <c r="E32" t="s">
        <v>243</v>
      </c>
      <c r="F32" t="s">
        <v>95</v>
      </c>
      <c r="G32" t="s">
        <v>25</v>
      </c>
      <c r="H32" t="s">
        <v>26</v>
      </c>
      <c r="I32" t="s">
        <v>26</v>
      </c>
      <c r="J32" t="s">
        <v>26</v>
      </c>
      <c r="K32" t="s">
        <v>26</v>
      </c>
      <c r="L32" t="s">
        <v>26</v>
      </c>
      <c r="M32" t="s">
        <v>26</v>
      </c>
      <c r="N32" t="s">
        <v>26</v>
      </c>
      <c r="O32" t="s">
        <v>26</v>
      </c>
      <c r="P32" t="s">
        <v>26</v>
      </c>
      <c r="Q32" t="s">
        <v>26</v>
      </c>
      <c r="R32" t="s">
        <v>26</v>
      </c>
      <c r="S32" t="s">
        <v>26</v>
      </c>
      <c r="T32" t="s">
        <v>26</v>
      </c>
    </row>
    <row r="33" spans="1:20" x14ac:dyDescent="0.35">
      <c r="A33" t="s">
        <v>61</v>
      </c>
      <c r="B33">
        <v>35</v>
      </c>
      <c r="C33" t="s">
        <v>242</v>
      </c>
      <c r="D33">
        <v>148</v>
      </c>
      <c r="E33" t="s">
        <v>243</v>
      </c>
      <c r="F33" t="s">
        <v>95</v>
      </c>
      <c r="G33" t="s">
        <v>23</v>
      </c>
      <c r="H33">
        <v>100</v>
      </c>
      <c r="I33" t="s">
        <v>25</v>
      </c>
      <c r="J33">
        <v>1400</v>
      </c>
      <c r="K33">
        <v>0</v>
      </c>
      <c r="L33">
        <v>2</v>
      </c>
      <c r="M33">
        <v>1400</v>
      </c>
      <c r="N33" t="s">
        <v>25</v>
      </c>
      <c r="O33">
        <v>18</v>
      </c>
      <c r="P33" t="s">
        <v>25</v>
      </c>
      <c r="Q33" t="s">
        <v>25</v>
      </c>
      <c r="R33">
        <v>0</v>
      </c>
      <c r="S33">
        <f>2*100</f>
        <v>200</v>
      </c>
      <c r="T33" t="s">
        <v>27</v>
      </c>
    </row>
    <row r="34" spans="1:20" x14ac:dyDescent="0.35">
      <c r="A34" t="s">
        <v>62</v>
      </c>
      <c r="B34">
        <v>36</v>
      </c>
      <c r="C34" t="s">
        <v>242</v>
      </c>
      <c r="D34">
        <v>148</v>
      </c>
      <c r="E34" t="s">
        <v>243</v>
      </c>
      <c r="F34" t="s">
        <v>95</v>
      </c>
      <c r="G34" t="s">
        <v>25</v>
      </c>
      <c r="H34" t="s">
        <v>26</v>
      </c>
      <c r="I34" t="s">
        <v>26</v>
      </c>
      <c r="J34" t="s">
        <v>26</v>
      </c>
      <c r="K34" t="s">
        <v>26</v>
      </c>
      <c r="L34" t="s">
        <v>26</v>
      </c>
      <c r="M34" t="s">
        <v>26</v>
      </c>
      <c r="N34" t="s">
        <v>26</v>
      </c>
      <c r="O34" t="s">
        <v>26</v>
      </c>
      <c r="P34" t="s">
        <v>26</v>
      </c>
      <c r="Q34" t="s">
        <v>26</v>
      </c>
      <c r="R34" t="s">
        <v>26</v>
      </c>
      <c r="S34" t="s">
        <v>26</v>
      </c>
      <c r="T34" t="s">
        <v>26</v>
      </c>
    </row>
    <row r="35" spans="1:20" x14ac:dyDescent="0.35">
      <c r="A35" t="s">
        <v>63</v>
      </c>
      <c r="B35">
        <v>37</v>
      </c>
      <c r="C35" t="s">
        <v>242</v>
      </c>
      <c r="D35">
        <v>148</v>
      </c>
      <c r="E35" t="s">
        <v>243</v>
      </c>
      <c r="F35" t="s">
        <v>95</v>
      </c>
      <c r="G35" t="s">
        <v>25</v>
      </c>
      <c r="H35" t="s">
        <v>26</v>
      </c>
      <c r="I35" t="s">
        <v>26</v>
      </c>
      <c r="J35" t="s">
        <v>26</v>
      </c>
      <c r="K35" t="s">
        <v>26</v>
      </c>
      <c r="L35" t="s">
        <v>26</v>
      </c>
      <c r="M35" t="s">
        <v>26</v>
      </c>
      <c r="N35" t="s">
        <v>26</v>
      </c>
      <c r="O35" t="s">
        <v>26</v>
      </c>
      <c r="P35" t="s">
        <v>26</v>
      </c>
      <c r="Q35" t="s">
        <v>26</v>
      </c>
      <c r="R35" t="s">
        <v>26</v>
      </c>
      <c r="S35" t="s">
        <v>26</v>
      </c>
      <c r="T35" t="s">
        <v>26</v>
      </c>
    </row>
    <row r="36" spans="1:20" x14ac:dyDescent="0.35">
      <c r="A36" t="s">
        <v>64</v>
      </c>
      <c r="B36">
        <v>38</v>
      </c>
      <c r="C36" t="s">
        <v>242</v>
      </c>
      <c r="D36">
        <v>148</v>
      </c>
      <c r="E36" t="s">
        <v>243</v>
      </c>
      <c r="F36" t="s">
        <v>95</v>
      </c>
      <c r="G36" t="s">
        <v>25</v>
      </c>
      <c r="H36" t="s">
        <v>26</v>
      </c>
      <c r="I36" t="s">
        <v>26</v>
      </c>
      <c r="J36" t="s">
        <v>26</v>
      </c>
      <c r="K36" t="s">
        <v>26</v>
      </c>
      <c r="L36" t="s">
        <v>26</v>
      </c>
      <c r="M36" t="s">
        <v>26</v>
      </c>
      <c r="N36" t="s">
        <v>26</v>
      </c>
      <c r="O36" t="s">
        <v>26</v>
      </c>
      <c r="P36" t="s">
        <v>26</v>
      </c>
      <c r="Q36" t="s">
        <v>26</v>
      </c>
      <c r="R36" t="s">
        <v>26</v>
      </c>
      <c r="S36" t="s">
        <v>26</v>
      </c>
      <c r="T36" t="s">
        <v>26</v>
      </c>
    </row>
    <row r="37" spans="1:20" x14ac:dyDescent="0.35">
      <c r="A37" t="s">
        <v>65</v>
      </c>
      <c r="B37">
        <v>39</v>
      </c>
      <c r="C37" t="s">
        <v>242</v>
      </c>
      <c r="D37">
        <v>148</v>
      </c>
      <c r="E37" t="s">
        <v>243</v>
      </c>
      <c r="F37" t="s">
        <v>95</v>
      </c>
      <c r="G37" t="s">
        <v>25</v>
      </c>
      <c r="H37" t="s">
        <v>26</v>
      </c>
      <c r="I37" t="s">
        <v>26</v>
      </c>
      <c r="J37" t="s">
        <v>26</v>
      </c>
      <c r="K37" t="s">
        <v>26</v>
      </c>
      <c r="L37" t="s">
        <v>26</v>
      </c>
      <c r="M37" t="s">
        <v>26</v>
      </c>
      <c r="N37" t="s">
        <v>26</v>
      </c>
      <c r="O37" t="s">
        <v>26</v>
      </c>
      <c r="P37" t="s">
        <v>26</v>
      </c>
      <c r="Q37" t="s">
        <v>26</v>
      </c>
      <c r="R37" t="s">
        <v>26</v>
      </c>
      <c r="S37" t="s">
        <v>26</v>
      </c>
      <c r="T37" t="s">
        <v>26</v>
      </c>
    </row>
    <row r="38" spans="1:20" x14ac:dyDescent="0.35">
      <c r="A38" t="s">
        <v>66</v>
      </c>
      <c r="B38">
        <v>40</v>
      </c>
      <c r="C38" t="s">
        <v>242</v>
      </c>
      <c r="D38">
        <v>148</v>
      </c>
      <c r="E38" t="s">
        <v>243</v>
      </c>
      <c r="F38" t="s">
        <v>95</v>
      </c>
      <c r="G38" t="s">
        <v>23</v>
      </c>
      <c r="H38">
        <v>250</v>
      </c>
      <c r="I38" t="s">
        <v>25</v>
      </c>
      <c r="J38">
        <v>1</v>
      </c>
      <c r="K38">
        <v>0</v>
      </c>
      <c r="L38">
        <v>1</v>
      </c>
      <c r="M38" t="s">
        <v>26</v>
      </c>
      <c r="N38" t="s">
        <v>25</v>
      </c>
      <c r="O38">
        <v>18</v>
      </c>
      <c r="P38" t="s">
        <v>25</v>
      </c>
      <c r="Q38" t="s">
        <v>25</v>
      </c>
      <c r="R38">
        <v>0</v>
      </c>
      <c r="S38">
        <f>2*250</f>
        <v>500</v>
      </c>
      <c r="T38" t="s">
        <v>25</v>
      </c>
    </row>
    <row r="39" spans="1:20" x14ac:dyDescent="0.35">
      <c r="A39" t="s">
        <v>67</v>
      </c>
      <c r="B39">
        <v>41</v>
      </c>
      <c r="C39" t="s">
        <v>242</v>
      </c>
      <c r="D39">
        <v>148</v>
      </c>
      <c r="E39" t="s">
        <v>243</v>
      </c>
      <c r="F39" t="s">
        <v>95</v>
      </c>
      <c r="G39" t="s">
        <v>23</v>
      </c>
      <c r="H39">
        <v>150</v>
      </c>
      <c r="I39" t="s">
        <v>86</v>
      </c>
      <c r="J39">
        <v>360</v>
      </c>
      <c r="K39">
        <v>2</v>
      </c>
      <c r="L39">
        <v>1</v>
      </c>
      <c r="M39" t="s">
        <v>26</v>
      </c>
      <c r="N39" t="s">
        <v>25</v>
      </c>
      <c r="O39">
        <v>18</v>
      </c>
      <c r="P39" t="s">
        <v>25</v>
      </c>
      <c r="Q39" t="s">
        <v>25</v>
      </c>
      <c r="R39">
        <v>20</v>
      </c>
      <c r="S39">
        <f>2*50</f>
        <v>100</v>
      </c>
      <c r="T39" t="s">
        <v>31</v>
      </c>
    </row>
    <row r="40" spans="1:20" x14ac:dyDescent="0.35">
      <c r="A40" t="s">
        <v>68</v>
      </c>
      <c r="B40">
        <v>42</v>
      </c>
      <c r="C40" t="s">
        <v>242</v>
      </c>
      <c r="D40">
        <v>148</v>
      </c>
      <c r="E40" t="s">
        <v>243</v>
      </c>
      <c r="F40" t="s">
        <v>95</v>
      </c>
      <c r="G40" t="s">
        <v>25</v>
      </c>
      <c r="H40" t="s">
        <v>26</v>
      </c>
      <c r="I40" t="s">
        <v>26</v>
      </c>
      <c r="J40" t="s">
        <v>26</v>
      </c>
      <c r="K40" t="s">
        <v>26</v>
      </c>
      <c r="L40" t="s">
        <v>26</v>
      </c>
      <c r="M40" t="s">
        <v>26</v>
      </c>
      <c r="N40" t="s">
        <v>26</v>
      </c>
      <c r="O40" t="s">
        <v>26</v>
      </c>
      <c r="P40" t="s">
        <v>26</v>
      </c>
      <c r="Q40" t="s">
        <v>26</v>
      </c>
      <c r="R40" t="s">
        <v>26</v>
      </c>
      <c r="S40" t="s">
        <v>26</v>
      </c>
      <c r="T40" t="s">
        <v>26</v>
      </c>
    </row>
    <row r="41" spans="1:20" x14ac:dyDescent="0.35">
      <c r="A41" t="s">
        <v>69</v>
      </c>
      <c r="B41">
        <v>44</v>
      </c>
      <c r="C41" t="s">
        <v>242</v>
      </c>
      <c r="D41">
        <v>148</v>
      </c>
      <c r="E41" t="s">
        <v>243</v>
      </c>
      <c r="F41" t="s">
        <v>95</v>
      </c>
      <c r="G41" t="s">
        <v>87</v>
      </c>
      <c r="H41">
        <v>90</v>
      </c>
      <c r="I41" t="s">
        <v>25</v>
      </c>
      <c r="J41">
        <v>3000</v>
      </c>
      <c r="K41">
        <v>2</v>
      </c>
      <c r="L41">
        <v>1</v>
      </c>
      <c r="M41">
        <v>3000</v>
      </c>
      <c r="N41" t="s">
        <v>25</v>
      </c>
      <c r="O41">
        <v>18</v>
      </c>
      <c r="P41" t="s">
        <v>30</v>
      </c>
      <c r="Q41" t="s">
        <v>25</v>
      </c>
      <c r="R41">
        <v>0</v>
      </c>
      <c r="S41">
        <f>2*90</f>
        <v>180</v>
      </c>
      <c r="T41" t="s">
        <v>25</v>
      </c>
    </row>
    <row r="42" spans="1:20" x14ac:dyDescent="0.35">
      <c r="A42" t="s">
        <v>70</v>
      </c>
      <c r="B42">
        <v>45</v>
      </c>
      <c r="C42" t="s">
        <v>242</v>
      </c>
      <c r="D42">
        <v>148</v>
      </c>
      <c r="E42" t="s">
        <v>243</v>
      </c>
      <c r="F42" t="s">
        <v>95</v>
      </c>
      <c r="G42" t="s">
        <v>25</v>
      </c>
      <c r="H42" t="s">
        <v>26</v>
      </c>
      <c r="I42" t="s">
        <v>26</v>
      </c>
      <c r="J42" t="s">
        <v>26</v>
      </c>
      <c r="K42" t="s">
        <v>26</v>
      </c>
      <c r="L42" t="s">
        <v>26</v>
      </c>
      <c r="M42" t="s">
        <v>26</v>
      </c>
      <c r="N42" t="s">
        <v>26</v>
      </c>
      <c r="O42" t="s">
        <v>26</v>
      </c>
      <c r="P42" t="s">
        <v>26</v>
      </c>
      <c r="Q42" t="s">
        <v>26</v>
      </c>
      <c r="R42" t="s">
        <v>26</v>
      </c>
      <c r="S42" t="s">
        <v>26</v>
      </c>
      <c r="T42" t="s">
        <v>26</v>
      </c>
    </row>
    <row r="43" spans="1:20" x14ac:dyDescent="0.35">
      <c r="A43" t="s">
        <v>71</v>
      </c>
      <c r="B43">
        <v>46</v>
      </c>
      <c r="C43" t="s">
        <v>242</v>
      </c>
      <c r="D43">
        <v>148</v>
      </c>
      <c r="E43" t="s">
        <v>243</v>
      </c>
      <c r="F43" t="s">
        <v>95</v>
      </c>
      <c r="G43" t="s">
        <v>25</v>
      </c>
      <c r="H43" t="s">
        <v>26</v>
      </c>
      <c r="I43" t="s">
        <v>26</v>
      </c>
      <c r="J43" t="s">
        <v>26</v>
      </c>
      <c r="K43" t="s">
        <v>26</v>
      </c>
      <c r="L43" t="s">
        <v>26</v>
      </c>
      <c r="M43" t="s">
        <v>26</v>
      </c>
      <c r="N43" t="s">
        <v>26</v>
      </c>
      <c r="O43" t="s">
        <v>26</v>
      </c>
      <c r="P43" t="s">
        <v>26</v>
      </c>
      <c r="Q43" t="s">
        <v>26</v>
      </c>
      <c r="R43" t="s">
        <v>26</v>
      </c>
      <c r="S43" t="s">
        <v>26</v>
      </c>
      <c r="T43" t="s">
        <v>26</v>
      </c>
    </row>
    <row r="44" spans="1:20" x14ac:dyDescent="0.35">
      <c r="A44" t="s">
        <v>72</v>
      </c>
      <c r="B44">
        <v>47</v>
      </c>
      <c r="C44" t="s">
        <v>242</v>
      </c>
      <c r="D44">
        <v>148</v>
      </c>
      <c r="E44" t="s">
        <v>243</v>
      </c>
      <c r="F44" t="s">
        <v>95</v>
      </c>
      <c r="G44" t="s">
        <v>23</v>
      </c>
      <c r="H44">
        <v>140</v>
      </c>
      <c r="I44" t="s">
        <v>25</v>
      </c>
      <c r="J44">
        <v>2000</v>
      </c>
      <c r="K44">
        <v>2</v>
      </c>
      <c r="L44">
        <v>1</v>
      </c>
      <c r="M44">
        <v>2000</v>
      </c>
      <c r="N44" t="s">
        <v>25</v>
      </c>
      <c r="O44">
        <v>18</v>
      </c>
      <c r="P44" t="s">
        <v>25</v>
      </c>
      <c r="Q44" t="s">
        <v>25</v>
      </c>
      <c r="R44">
        <v>0</v>
      </c>
      <c r="S44">
        <f>2*140</f>
        <v>280</v>
      </c>
      <c r="T44" t="s">
        <v>25</v>
      </c>
    </row>
    <row r="45" spans="1:20" x14ac:dyDescent="0.35">
      <c r="A45" t="s">
        <v>73</v>
      </c>
      <c r="B45">
        <v>48</v>
      </c>
      <c r="C45" t="s">
        <v>242</v>
      </c>
      <c r="D45">
        <v>148</v>
      </c>
      <c r="E45" t="s">
        <v>243</v>
      </c>
      <c r="F45" t="s">
        <v>95</v>
      </c>
      <c r="G45" t="s">
        <v>25</v>
      </c>
      <c r="H45" t="s">
        <v>26</v>
      </c>
      <c r="I45" t="s">
        <v>26</v>
      </c>
      <c r="J45" t="s">
        <v>26</v>
      </c>
      <c r="K45" t="s">
        <v>26</v>
      </c>
      <c r="L45" t="s">
        <v>26</v>
      </c>
      <c r="M45" t="s">
        <v>26</v>
      </c>
      <c r="N45" t="s">
        <v>26</v>
      </c>
      <c r="O45" t="s">
        <v>26</v>
      </c>
      <c r="P45" t="s">
        <v>26</v>
      </c>
      <c r="Q45" t="s">
        <v>26</v>
      </c>
      <c r="R45" t="s">
        <v>26</v>
      </c>
      <c r="S45" t="s">
        <v>26</v>
      </c>
      <c r="T45" t="s">
        <v>26</v>
      </c>
    </row>
    <row r="46" spans="1:20" x14ac:dyDescent="0.35">
      <c r="A46" t="s">
        <v>74</v>
      </c>
      <c r="B46">
        <v>49</v>
      </c>
      <c r="C46" t="s">
        <v>242</v>
      </c>
      <c r="D46">
        <v>148</v>
      </c>
      <c r="E46" t="s">
        <v>243</v>
      </c>
      <c r="F46" t="s">
        <v>95</v>
      </c>
      <c r="G46" t="s">
        <v>25</v>
      </c>
      <c r="H46" t="s">
        <v>26</v>
      </c>
      <c r="I46" t="s">
        <v>26</v>
      </c>
      <c r="J46" t="s">
        <v>26</v>
      </c>
      <c r="K46" t="s">
        <v>26</v>
      </c>
      <c r="L46" t="s">
        <v>26</v>
      </c>
      <c r="M46" t="s">
        <v>26</v>
      </c>
      <c r="N46" t="s">
        <v>26</v>
      </c>
      <c r="O46" t="s">
        <v>26</v>
      </c>
      <c r="P46" t="s">
        <v>26</v>
      </c>
      <c r="Q46" t="s">
        <v>26</v>
      </c>
      <c r="R46" t="s">
        <v>26</v>
      </c>
      <c r="S46" t="s">
        <v>26</v>
      </c>
      <c r="T46" t="s">
        <v>26</v>
      </c>
    </row>
    <row r="47" spans="1:20" x14ac:dyDescent="0.35">
      <c r="A47" t="s">
        <v>75</v>
      </c>
      <c r="B47">
        <v>50</v>
      </c>
      <c r="C47" t="s">
        <v>242</v>
      </c>
      <c r="D47">
        <v>148</v>
      </c>
      <c r="E47" t="s">
        <v>243</v>
      </c>
      <c r="F47" t="s">
        <v>95</v>
      </c>
      <c r="G47" t="s">
        <v>23</v>
      </c>
      <c r="H47">
        <v>75</v>
      </c>
      <c r="I47" t="s">
        <v>25</v>
      </c>
      <c r="J47">
        <v>1003</v>
      </c>
      <c r="K47">
        <v>2</v>
      </c>
      <c r="L47">
        <v>0</v>
      </c>
      <c r="M47">
        <v>1000</v>
      </c>
      <c r="N47" t="s">
        <v>25</v>
      </c>
      <c r="O47">
        <v>18</v>
      </c>
      <c r="P47" t="s">
        <v>25</v>
      </c>
      <c r="Q47" t="s">
        <v>25</v>
      </c>
      <c r="R47">
        <v>3</v>
      </c>
      <c r="S47">
        <v>240</v>
      </c>
      <c r="T47" t="s">
        <v>25</v>
      </c>
    </row>
    <row r="48" spans="1:20" x14ac:dyDescent="0.35">
      <c r="A48" t="s">
        <v>76</v>
      </c>
      <c r="B48">
        <v>51</v>
      </c>
      <c r="C48" t="s">
        <v>242</v>
      </c>
      <c r="D48">
        <v>148</v>
      </c>
      <c r="E48" t="s">
        <v>243</v>
      </c>
      <c r="F48" t="s">
        <v>95</v>
      </c>
      <c r="G48" t="s">
        <v>23</v>
      </c>
      <c r="H48">
        <v>90</v>
      </c>
      <c r="I48" t="s">
        <v>25</v>
      </c>
      <c r="J48">
        <v>0</v>
      </c>
      <c r="K48">
        <v>0</v>
      </c>
      <c r="L48">
        <v>1</v>
      </c>
      <c r="M48">
        <v>1500</v>
      </c>
      <c r="N48" t="s">
        <v>25</v>
      </c>
      <c r="O48" t="s">
        <v>26</v>
      </c>
      <c r="P48" t="s">
        <v>25</v>
      </c>
      <c r="Q48" t="s">
        <v>25</v>
      </c>
      <c r="R48">
        <v>5</v>
      </c>
      <c r="S48">
        <v>90</v>
      </c>
      <c r="T48" t="s">
        <v>27</v>
      </c>
    </row>
    <row r="49" spans="1:20" x14ac:dyDescent="0.35">
      <c r="A49" t="s">
        <v>77</v>
      </c>
      <c r="B49">
        <v>53</v>
      </c>
      <c r="C49" t="s">
        <v>242</v>
      </c>
      <c r="D49">
        <v>148</v>
      </c>
      <c r="E49" t="s">
        <v>243</v>
      </c>
      <c r="F49" t="s">
        <v>95</v>
      </c>
      <c r="G49" t="s">
        <v>23</v>
      </c>
      <c r="H49">
        <v>275</v>
      </c>
      <c r="I49" t="s">
        <v>25</v>
      </c>
      <c r="J49">
        <v>1</v>
      </c>
      <c r="K49">
        <v>0</v>
      </c>
      <c r="L49">
        <v>0</v>
      </c>
      <c r="M49" t="s">
        <v>26</v>
      </c>
      <c r="N49" t="s">
        <v>25</v>
      </c>
      <c r="O49">
        <v>18</v>
      </c>
      <c r="P49" t="s">
        <v>25</v>
      </c>
      <c r="Q49" t="s">
        <v>25</v>
      </c>
      <c r="R49">
        <v>0</v>
      </c>
      <c r="S49">
        <f>2*275</f>
        <v>550</v>
      </c>
      <c r="T49" t="s">
        <v>25</v>
      </c>
    </row>
    <row r="50" spans="1:20" x14ac:dyDescent="0.35">
      <c r="A50" t="s">
        <v>79</v>
      </c>
      <c r="B50">
        <v>54</v>
      </c>
      <c r="C50" t="s">
        <v>242</v>
      </c>
      <c r="D50">
        <v>148</v>
      </c>
      <c r="E50" t="s">
        <v>243</v>
      </c>
      <c r="F50" t="s">
        <v>95</v>
      </c>
      <c r="G50" t="s">
        <v>25</v>
      </c>
      <c r="H50" t="s">
        <v>26</v>
      </c>
      <c r="I50" t="s">
        <v>26</v>
      </c>
      <c r="J50" t="s">
        <v>26</v>
      </c>
      <c r="K50" t="s">
        <v>26</v>
      </c>
      <c r="L50" t="s">
        <v>26</v>
      </c>
      <c r="M50" t="s">
        <v>26</v>
      </c>
      <c r="N50" t="s">
        <v>26</v>
      </c>
      <c r="O50" t="s">
        <v>26</v>
      </c>
      <c r="P50" t="s">
        <v>26</v>
      </c>
      <c r="Q50" t="s">
        <v>26</v>
      </c>
      <c r="R50" t="s">
        <v>26</v>
      </c>
      <c r="S50" t="s">
        <v>26</v>
      </c>
      <c r="T50" t="s">
        <v>26</v>
      </c>
    </row>
    <row r="51" spans="1:20" x14ac:dyDescent="0.35">
      <c r="A51" t="s">
        <v>80</v>
      </c>
      <c r="B51">
        <v>55</v>
      </c>
      <c r="C51" t="s">
        <v>242</v>
      </c>
      <c r="D51">
        <v>148</v>
      </c>
      <c r="E51" t="s">
        <v>243</v>
      </c>
      <c r="F51" t="s">
        <v>95</v>
      </c>
      <c r="G51" t="s">
        <v>23</v>
      </c>
      <c r="H51">
        <v>60</v>
      </c>
      <c r="I51" t="s">
        <v>25</v>
      </c>
      <c r="J51">
        <v>0</v>
      </c>
      <c r="K51">
        <v>0</v>
      </c>
      <c r="M51" t="s">
        <v>26</v>
      </c>
      <c r="N51" t="s">
        <v>25</v>
      </c>
      <c r="O51" t="s">
        <v>26</v>
      </c>
      <c r="P51" t="s">
        <v>25</v>
      </c>
      <c r="Q51" t="s">
        <v>25</v>
      </c>
      <c r="R51">
        <v>0</v>
      </c>
      <c r="S51">
        <f>2*60</f>
        <v>120</v>
      </c>
      <c r="T51" t="s">
        <v>25</v>
      </c>
    </row>
    <row r="52" spans="1:20" x14ac:dyDescent="0.35">
      <c r="A52" t="s">
        <v>81</v>
      </c>
      <c r="B52">
        <v>56</v>
      </c>
      <c r="C52" t="s">
        <v>242</v>
      </c>
      <c r="D52">
        <v>148</v>
      </c>
      <c r="E52" t="s">
        <v>243</v>
      </c>
      <c r="F52" t="s">
        <v>95</v>
      </c>
      <c r="G52" t="s">
        <v>25</v>
      </c>
      <c r="H52" t="s">
        <v>26</v>
      </c>
      <c r="I52" t="s">
        <v>26</v>
      </c>
      <c r="J52" t="s">
        <v>26</v>
      </c>
      <c r="K52" t="s">
        <v>26</v>
      </c>
      <c r="L52" t="s">
        <v>26</v>
      </c>
      <c r="M52" t="s">
        <v>26</v>
      </c>
      <c r="N52" t="s">
        <v>26</v>
      </c>
      <c r="O52" t="s">
        <v>26</v>
      </c>
      <c r="P52" t="s">
        <v>26</v>
      </c>
      <c r="Q52" t="s">
        <v>26</v>
      </c>
      <c r="R52" t="s">
        <v>26</v>
      </c>
      <c r="S52" t="s">
        <v>26</v>
      </c>
      <c r="T52" t="s">
        <v>26</v>
      </c>
    </row>
  </sheetData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5ECD99-CD23-44E0-B7F4-9042FE235580}">
  <dimension ref="A1:S52"/>
  <sheetViews>
    <sheetView zoomScale="90" zoomScaleNormal="90" workbookViewId="0">
      <selection activeCell="B5" sqref="B5"/>
    </sheetView>
  </sheetViews>
  <sheetFormatPr defaultColWidth="8.81640625" defaultRowHeight="14.5" x14ac:dyDescent="0.35"/>
  <cols>
    <col min="1" max="1" width="15.81640625" customWidth="1"/>
    <col min="2" max="2" width="8.81640625" bestFit="1" customWidth="1"/>
    <col min="3" max="3" width="13.453125" customWidth="1"/>
    <col min="4" max="4" width="16.81640625" customWidth="1"/>
    <col min="5" max="5" width="11.1796875" customWidth="1"/>
    <col min="6" max="6" width="13.7265625" customWidth="1"/>
    <col min="7" max="7" width="16.81640625" customWidth="1"/>
    <col min="8" max="8" width="9.1796875"/>
    <col min="9" max="9" width="18.26953125" customWidth="1"/>
    <col min="10" max="10" width="17.453125" customWidth="1"/>
    <col min="11" max="11" width="18.26953125" customWidth="1"/>
    <col min="12" max="12" width="12.81640625" customWidth="1"/>
    <col min="18" max="18" width="9.1796875"/>
    <col min="19" max="19" width="15.7265625" customWidth="1"/>
  </cols>
  <sheetData>
    <row r="1" spans="1:19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9" x14ac:dyDescent="0.35">
      <c r="A2" t="s">
        <v>19</v>
      </c>
      <c r="B2">
        <v>1</v>
      </c>
      <c r="C2" t="s">
        <v>89</v>
      </c>
      <c r="D2">
        <v>104</v>
      </c>
      <c r="E2" t="s">
        <v>90</v>
      </c>
      <c r="F2" t="s">
        <v>22</v>
      </c>
      <c r="G2" t="s">
        <v>23</v>
      </c>
      <c r="H2">
        <v>275</v>
      </c>
      <c r="I2" t="s">
        <v>24</v>
      </c>
      <c r="J2" t="s">
        <v>26</v>
      </c>
      <c r="K2">
        <v>6</v>
      </c>
      <c r="L2">
        <v>1</v>
      </c>
      <c r="M2" t="s">
        <v>30</v>
      </c>
      <c r="N2" t="s">
        <v>26</v>
      </c>
      <c r="O2" t="s">
        <v>30</v>
      </c>
      <c r="P2" t="s">
        <v>25</v>
      </c>
      <c r="Q2">
        <v>24</v>
      </c>
      <c r="R2">
        <f>2*100</f>
        <v>200</v>
      </c>
      <c r="S2" t="s">
        <v>31</v>
      </c>
    </row>
    <row r="3" spans="1:19" x14ac:dyDescent="0.35">
      <c r="A3" t="s">
        <v>28</v>
      </c>
      <c r="B3">
        <v>2</v>
      </c>
      <c r="C3" t="s">
        <v>89</v>
      </c>
      <c r="D3">
        <v>104</v>
      </c>
      <c r="E3" t="s">
        <v>90</v>
      </c>
      <c r="F3" t="s">
        <v>22</v>
      </c>
      <c r="G3" t="s">
        <v>23</v>
      </c>
      <c r="H3">
        <v>270</v>
      </c>
      <c r="I3" t="s">
        <v>29</v>
      </c>
      <c r="J3" t="s">
        <v>26</v>
      </c>
      <c r="K3">
        <v>5</v>
      </c>
      <c r="L3">
        <v>0</v>
      </c>
      <c r="M3" t="s">
        <v>25</v>
      </c>
      <c r="N3">
        <v>18</v>
      </c>
      <c r="O3" t="s">
        <v>30</v>
      </c>
      <c r="P3" t="s">
        <v>25</v>
      </c>
      <c r="Q3">
        <v>0</v>
      </c>
      <c r="R3">
        <v>70</v>
      </c>
      <c r="S3" t="s">
        <v>31</v>
      </c>
    </row>
    <row r="4" spans="1:19" x14ac:dyDescent="0.35">
      <c r="A4" t="s">
        <v>32</v>
      </c>
      <c r="B4">
        <v>4</v>
      </c>
      <c r="C4" t="s">
        <v>89</v>
      </c>
      <c r="D4">
        <v>104</v>
      </c>
      <c r="E4" t="s">
        <v>90</v>
      </c>
      <c r="F4" t="s">
        <v>22</v>
      </c>
      <c r="G4" t="s">
        <v>23</v>
      </c>
      <c r="H4">
        <v>300</v>
      </c>
      <c r="I4" t="s">
        <v>24</v>
      </c>
      <c r="J4" t="s">
        <v>26</v>
      </c>
      <c r="K4">
        <v>6</v>
      </c>
      <c r="L4">
        <v>1</v>
      </c>
      <c r="M4" t="s">
        <v>30</v>
      </c>
      <c r="N4" t="s">
        <v>26</v>
      </c>
      <c r="O4" t="s">
        <v>30</v>
      </c>
      <c r="P4" t="s">
        <v>25</v>
      </c>
      <c r="Q4">
        <v>20</v>
      </c>
      <c r="R4">
        <v>200</v>
      </c>
      <c r="S4" t="s">
        <v>31</v>
      </c>
    </row>
    <row r="5" spans="1:19" x14ac:dyDescent="0.35">
      <c r="A5" t="s">
        <v>33</v>
      </c>
      <c r="B5">
        <v>5</v>
      </c>
      <c r="C5" t="s">
        <v>89</v>
      </c>
      <c r="D5">
        <v>104</v>
      </c>
      <c r="E5" t="s">
        <v>90</v>
      </c>
      <c r="F5" t="s">
        <v>22</v>
      </c>
      <c r="G5" t="s">
        <v>23</v>
      </c>
      <c r="H5">
        <v>100</v>
      </c>
      <c r="I5" t="s">
        <v>29</v>
      </c>
      <c r="J5" t="s">
        <v>26</v>
      </c>
      <c r="K5">
        <v>5</v>
      </c>
      <c r="L5">
        <v>1</v>
      </c>
      <c r="M5" t="s">
        <v>25</v>
      </c>
      <c r="N5" t="s">
        <v>26</v>
      </c>
      <c r="O5" t="s">
        <v>25</v>
      </c>
      <c r="P5" t="s">
        <v>25</v>
      </c>
      <c r="Q5">
        <v>20</v>
      </c>
      <c r="R5">
        <f>2*60</f>
        <v>120</v>
      </c>
      <c r="S5" t="s">
        <v>31</v>
      </c>
    </row>
    <row r="6" spans="1:19" x14ac:dyDescent="0.35">
      <c r="A6" t="s">
        <v>34</v>
      </c>
      <c r="B6">
        <v>6</v>
      </c>
      <c r="C6" t="s">
        <v>89</v>
      </c>
      <c r="D6">
        <v>104</v>
      </c>
      <c r="E6" t="s">
        <v>90</v>
      </c>
      <c r="F6" t="s">
        <v>22</v>
      </c>
      <c r="G6" t="s">
        <v>23</v>
      </c>
      <c r="H6">
        <v>150</v>
      </c>
      <c r="I6" t="s">
        <v>24</v>
      </c>
      <c r="J6" t="s">
        <v>26</v>
      </c>
      <c r="K6">
        <v>6</v>
      </c>
      <c r="L6">
        <v>1</v>
      </c>
      <c r="M6" t="s">
        <v>25</v>
      </c>
      <c r="N6" t="s">
        <v>26</v>
      </c>
      <c r="O6" t="s">
        <v>25</v>
      </c>
      <c r="P6" t="s">
        <v>25</v>
      </c>
      <c r="Q6">
        <v>24</v>
      </c>
      <c r="R6">
        <v>150</v>
      </c>
      <c r="S6" t="s">
        <v>31</v>
      </c>
    </row>
    <row r="7" spans="1:19" x14ac:dyDescent="0.35">
      <c r="A7" t="s">
        <v>35</v>
      </c>
      <c r="B7">
        <v>8</v>
      </c>
      <c r="C7" t="s">
        <v>89</v>
      </c>
      <c r="D7">
        <v>104</v>
      </c>
      <c r="E7" t="s">
        <v>90</v>
      </c>
      <c r="F7" t="s">
        <v>22</v>
      </c>
      <c r="G7" t="s">
        <v>23</v>
      </c>
      <c r="H7">
        <v>95</v>
      </c>
      <c r="I7" t="s">
        <v>24</v>
      </c>
      <c r="J7" t="s">
        <v>26</v>
      </c>
      <c r="K7">
        <v>6</v>
      </c>
      <c r="L7">
        <v>0</v>
      </c>
      <c r="M7" t="s">
        <v>30</v>
      </c>
      <c r="N7" t="s">
        <v>26</v>
      </c>
      <c r="O7" t="s">
        <v>25</v>
      </c>
      <c r="P7" t="s">
        <v>25</v>
      </c>
      <c r="Q7">
        <v>10</v>
      </c>
      <c r="R7">
        <v>76</v>
      </c>
      <c r="S7" t="s">
        <v>27</v>
      </c>
    </row>
    <row r="8" spans="1:19" x14ac:dyDescent="0.35">
      <c r="A8" t="s">
        <v>36</v>
      </c>
      <c r="B8">
        <v>9</v>
      </c>
      <c r="C8" t="s">
        <v>89</v>
      </c>
      <c r="D8">
        <v>104</v>
      </c>
      <c r="E8" t="s">
        <v>90</v>
      </c>
      <c r="F8" t="s">
        <v>22</v>
      </c>
      <c r="G8" t="s">
        <v>23</v>
      </c>
      <c r="H8">
        <v>200</v>
      </c>
      <c r="I8" t="s">
        <v>24</v>
      </c>
      <c r="J8" t="s">
        <v>26</v>
      </c>
      <c r="K8">
        <v>6</v>
      </c>
      <c r="L8">
        <v>1</v>
      </c>
      <c r="M8" t="s">
        <v>25</v>
      </c>
      <c r="N8" t="s">
        <v>26</v>
      </c>
      <c r="O8" t="s">
        <v>25</v>
      </c>
      <c r="P8" t="s">
        <v>25</v>
      </c>
      <c r="Q8">
        <v>20</v>
      </c>
      <c r="R8">
        <v>205</v>
      </c>
      <c r="S8" t="s">
        <v>25</v>
      </c>
    </row>
    <row r="9" spans="1:19" x14ac:dyDescent="0.35">
      <c r="A9" t="s">
        <v>37</v>
      </c>
      <c r="B9">
        <v>10</v>
      </c>
      <c r="C9" t="s">
        <v>89</v>
      </c>
      <c r="D9">
        <v>104</v>
      </c>
      <c r="E9" t="s">
        <v>90</v>
      </c>
      <c r="F9" t="s">
        <v>22</v>
      </c>
      <c r="G9" t="s">
        <v>23</v>
      </c>
      <c r="H9">
        <v>165</v>
      </c>
      <c r="I9" t="s">
        <v>24</v>
      </c>
      <c r="J9" t="s">
        <v>26</v>
      </c>
      <c r="K9">
        <v>6</v>
      </c>
      <c r="L9">
        <v>1</v>
      </c>
      <c r="M9" t="s">
        <v>25</v>
      </c>
      <c r="N9" t="s">
        <v>26</v>
      </c>
      <c r="O9" t="s">
        <v>25</v>
      </c>
      <c r="P9" t="s">
        <v>25</v>
      </c>
      <c r="Q9">
        <v>30</v>
      </c>
      <c r="R9" t="s">
        <v>26</v>
      </c>
      <c r="S9" t="s">
        <v>31</v>
      </c>
    </row>
    <row r="10" spans="1:19" x14ac:dyDescent="0.35">
      <c r="A10" t="s">
        <v>38</v>
      </c>
      <c r="B10">
        <v>11</v>
      </c>
      <c r="C10" t="s">
        <v>89</v>
      </c>
      <c r="D10">
        <v>104</v>
      </c>
      <c r="E10" t="s">
        <v>90</v>
      </c>
      <c r="F10" t="s">
        <v>22</v>
      </c>
      <c r="G10" t="s">
        <v>23</v>
      </c>
      <c r="H10">
        <v>264</v>
      </c>
      <c r="I10" t="s">
        <v>29</v>
      </c>
      <c r="J10" t="s">
        <v>26</v>
      </c>
      <c r="K10">
        <v>5</v>
      </c>
      <c r="L10">
        <v>1</v>
      </c>
      <c r="M10" t="s">
        <v>25</v>
      </c>
      <c r="N10" t="s">
        <v>26</v>
      </c>
      <c r="O10" t="s">
        <v>25</v>
      </c>
      <c r="P10" t="s">
        <v>30</v>
      </c>
      <c r="Q10">
        <v>20</v>
      </c>
      <c r="R10">
        <v>229</v>
      </c>
      <c r="S10" t="s">
        <v>27</v>
      </c>
    </row>
    <row r="11" spans="1:19" x14ac:dyDescent="0.35">
      <c r="A11" t="s">
        <v>39</v>
      </c>
      <c r="B11">
        <v>12</v>
      </c>
      <c r="C11" t="s">
        <v>89</v>
      </c>
      <c r="D11">
        <v>104</v>
      </c>
      <c r="E11" t="s">
        <v>90</v>
      </c>
      <c r="F11" t="s">
        <v>22</v>
      </c>
      <c r="G11" t="s">
        <v>23</v>
      </c>
      <c r="H11">
        <v>280</v>
      </c>
      <c r="I11" t="s">
        <v>24</v>
      </c>
      <c r="J11" t="s">
        <v>26</v>
      </c>
      <c r="K11">
        <v>6</v>
      </c>
      <c r="L11">
        <v>1</v>
      </c>
      <c r="M11" t="s">
        <v>25</v>
      </c>
      <c r="N11" t="s">
        <v>26</v>
      </c>
      <c r="O11" t="s">
        <v>25</v>
      </c>
      <c r="P11" t="s">
        <v>25</v>
      </c>
      <c r="Q11">
        <v>30</v>
      </c>
      <c r="R11">
        <v>80</v>
      </c>
      <c r="S11" t="s">
        <v>27</v>
      </c>
    </row>
    <row r="12" spans="1:19" x14ac:dyDescent="0.35">
      <c r="A12" t="s">
        <v>40</v>
      </c>
      <c r="B12">
        <v>13</v>
      </c>
      <c r="C12" t="s">
        <v>89</v>
      </c>
      <c r="D12">
        <v>104</v>
      </c>
      <c r="E12" t="s">
        <v>90</v>
      </c>
      <c r="F12" t="s">
        <v>22</v>
      </c>
      <c r="G12" t="s">
        <v>23</v>
      </c>
      <c r="H12">
        <v>115</v>
      </c>
      <c r="I12" t="s">
        <v>24</v>
      </c>
      <c r="J12" t="s">
        <v>26</v>
      </c>
      <c r="K12">
        <v>6</v>
      </c>
      <c r="L12">
        <v>1</v>
      </c>
      <c r="M12" t="s">
        <v>30</v>
      </c>
      <c r="N12">
        <v>18</v>
      </c>
      <c r="O12" t="s">
        <v>25</v>
      </c>
      <c r="P12" t="s">
        <v>25</v>
      </c>
      <c r="Q12">
        <v>20</v>
      </c>
      <c r="R12">
        <v>60</v>
      </c>
      <c r="S12" t="s">
        <v>27</v>
      </c>
    </row>
    <row r="13" spans="1:19" x14ac:dyDescent="0.35">
      <c r="A13" t="s">
        <v>41</v>
      </c>
      <c r="B13">
        <v>15</v>
      </c>
      <c r="C13" t="s">
        <v>89</v>
      </c>
      <c r="D13">
        <v>104</v>
      </c>
      <c r="E13" t="s">
        <v>90</v>
      </c>
      <c r="F13" t="s">
        <v>22</v>
      </c>
      <c r="G13" t="s">
        <v>23</v>
      </c>
      <c r="H13">
        <v>264</v>
      </c>
      <c r="I13" t="s">
        <v>29</v>
      </c>
      <c r="J13" t="s">
        <v>26</v>
      </c>
      <c r="K13">
        <v>5</v>
      </c>
      <c r="L13">
        <v>1</v>
      </c>
      <c r="M13" t="s">
        <v>30</v>
      </c>
      <c r="N13">
        <v>18</v>
      </c>
      <c r="O13" t="s">
        <v>25</v>
      </c>
      <c r="P13" t="s">
        <v>25</v>
      </c>
      <c r="Q13">
        <v>0</v>
      </c>
      <c r="R13">
        <v>176</v>
      </c>
      <c r="S13" t="s">
        <v>25</v>
      </c>
    </row>
    <row r="14" spans="1:19" x14ac:dyDescent="0.35">
      <c r="A14" t="s">
        <v>42</v>
      </c>
      <c r="B14">
        <v>16</v>
      </c>
      <c r="C14" t="s">
        <v>89</v>
      </c>
      <c r="D14">
        <v>104</v>
      </c>
      <c r="E14" t="s">
        <v>90</v>
      </c>
      <c r="F14" t="s">
        <v>22</v>
      </c>
      <c r="G14" t="s">
        <v>23</v>
      </c>
      <c r="H14">
        <v>95</v>
      </c>
      <c r="I14" t="s">
        <v>29</v>
      </c>
      <c r="J14" t="s">
        <v>26</v>
      </c>
      <c r="K14">
        <v>5</v>
      </c>
      <c r="L14">
        <v>1</v>
      </c>
      <c r="M14" t="s">
        <v>25</v>
      </c>
      <c r="N14" t="s">
        <v>26</v>
      </c>
      <c r="O14" t="s">
        <v>25</v>
      </c>
      <c r="P14" t="s">
        <v>25</v>
      </c>
      <c r="Q14">
        <v>20</v>
      </c>
      <c r="R14">
        <f>2*80</f>
        <v>160</v>
      </c>
      <c r="S14" t="s">
        <v>27</v>
      </c>
    </row>
    <row r="15" spans="1:19" x14ac:dyDescent="0.35">
      <c r="A15" t="s">
        <v>43</v>
      </c>
      <c r="B15">
        <v>17</v>
      </c>
      <c r="C15" t="s">
        <v>89</v>
      </c>
      <c r="D15">
        <v>104</v>
      </c>
      <c r="E15" t="s">
        <v>90</v>
      </c>
      <c r="F15" t="s">
        <v>22</v>
      </c>
      <c r="G15" t="s">
        <v>23</v>
      </c>
      <c r="H15">
        <v>135</v>
      </c>
      <c r="I15" t="s">
        <v>24</v>
      </c>
      <c r="J15" t="s">
        <v>26</v>
      </c>
      <c r="K15">
        <v>6</v>
      </c>
      <c r="L15">
        <v>1</v>
      </c>
      <c r="M15" t="s">
        <v>25</v>
      </c>
      <c r="N15">
        <v>21</v>
      </c>
      <c r="O15" t="s">
        <v>25</v>
      </c>
      <c r="P15" t="s">
        <v>25</v>
      </c>
      <c r="Q15">
        <v>20</v>
      </c>
      <c r="R15">
        <v>145</v>
      </c>
      <c r="S15" t="s">
        <v>27</v>
      </c>
    </row>
    <row r="16" spans="1:19" x14ac:dyDescent="0.35">
      <c r="A16" t="s">
        <v>44</v>
      </c>
      <c r="B16">
        <v>18</v>
      </c>
      <c r="C16" t="s">
        <v>89</v>
      </c>
      <c r="D16">
        <v>104</v>
      </c>
      <c r="E16" t="s">
        <v>90</v>
      </c>
      <c r="F16" t="s">
        <v>22</v>
      </c>
      <c r="G16" t="s">
        <v>23</v>
      </c>
      <c r="H16">
        <v>150</v>
      </c>
      <c r="I16" t="s">
        <v>24</v>
      </c>
      <c r="J16" t="s">
        <v>26</v>
      </c>
      <c r="K16">
        <v>6</v>
      </c>
      <c r="L16">
        <v>2</v>
      </c>
      <c r="M16" t="s">
        <v>30</v>
      </c>
      <c r="N16" t="s">
        <v>26</v>
      </c>
      <c r="O16" t="s">
        <v>25</v>
      </c>
      <c r="P16" t="s">
        <v>25</v>
      </c>
      <c r="Q16">
        <v>36</v>
      </c>
      <c r="R16">
        <v>100</v>
      </c>
      <c r="S16" t="s">
        <v>27</v>
      </c>
    </row>
    <row r="17" spans="1:19" x14ac:dyDescent="0.35">
      <c r="A17" t="s">
        <v>45</v>
      </c>
      <c r="B17">
        <v>19</v>
      </c>
      <c r="C17" t="s">
        <v>89</v>
      </c>
      <c r="D17">
        <v>104</v>
      </c>
      <c r="E17" t="s">
        <v>90</v>
      </c>
      <c r="F17" t="s">
        <v>22</v>
      </c>
      <c r="G17" t="s">
        <v>23</v>
      </c>
      <c r="H17">
        <v>120</v>
      </c>
      <c r="I17" t="s">
        <v>29</v>
      </c>
      <c r="J17" t="s">
        <v>26</v>
      </c>
      <c r="K17">
        <v>5</v>
      </c>
      <c r="L17">
        <v>1</v>
      </c>
      <c r="M17" t="s">
        <v>25</v>
      </c>
      <c r="N17" t="s">
        <v>26</v>
      </c>
      <c r="O17" t="s">
        <v>25</v>
      </c>
      <c r="P17" t="s">
        <v>25</v>
      </c>
      <c r="Q17">
        <v>30</v>
      </c>
      <c r="R17">
        <v>96</v>
      </c>
      <c r="S17" t="s">
        <v>91</v>
      </c>
    </row>
    <row r="18" spans="1:19" x14ac:dyDescent="0.35">
      <c r="A18" t="s">
        <v>46</v>
      </c>
      <c r="B18">
        <v>20</v>
      </c>
      <c r="C18" t="s">
        <v>89</v>
      </c>
      <c r="D18">
        <v>104</v>
      </c>
      <c r="E18" t="s">
        <v>90</v>
      </c>
      <c r="F18" t="s">
        <v>22</v>
      </c>
      <c r="G18" t="s">
        <v>23</v>
      </c>
      <c r="H18">
        <v>135</v>
      </c>
      <c r="I18" t="s">
        <v>24</v>
      </c>
      <c r="J18" t="s">
        <v>26</v>
      </c>
      <c r="K18">
        <v>6</v>
      </c>
      <c r="L18">
        <v>1</v>
      </c>
      <c r="M18" t="s">
        <v>25</v>
      </c>
      <c r="N18" t="s">
        <v>26</v>
      </c>
      <c r="O18" t="s">
        <v>25</v>
      </c>
      <c r="P18" t="s">
        <v>25</v>
      </c>
      <c r="Q18">
        <v>20</v>
      </c>
      <c r="R18">
        <v>135</v>
      </c>
      <c r="S18" t="s">
        <v>31</v>
      </c>
    </row>
    <row r="19" spans="1:19" x14ac:dyDescent="0.35">
      <c r="A19" t="s">
        <v>47</v>
      </c>
      <c r="B19">
        <v>21</v>
      </c>
      <c r="C19" t="s">
        <v>89</v>
      </c>
      <c r="D19">
        <v>104</v>
      </c>
      <c r="E19" t="s">
        <v>90</v>
      </c>
      <c r="F19" t="s">
        <v>22</v>
      </c>
      <c r="G19" t="s">
        <v>23</v>
      </c>
      <c r="H19">
        <v>150</v>
      </c>
      <c r="I19" t="s">
        <v>24</v>
      </c>
      <c r="J19" t="s">
        <v>26</v>
      </c>
      <c r="K19">
        <v>6</v>
      </c>
      <c r="L19">
        <v>1</v>
      </c>
      <c r="M19" t="s">
        <v>30</v>
      </c>
      <c r="N19" t="s">
        <v>26</v>
      </c>
      <c r="O19" t="s">
        <v>25</v>
      </c>
      <c r="P19" t="s">
        <v>25</v>
      </c>
      <c r="Q19">
        <v>30</v>
      </c>
      <c r="R19">
        <v>100</v>
      </c>
      <c r="S19" t="s">
        <v>91</v>
      </c>
    </row>
    <row r="20" spans="1:19" x14ac:dyDescent="0.35">
      <c r="A20" t="s">
        <v>48</v>
      </c>
      <c r="B20">
        <v>22</v>
      </c>
      <c r="C20" t="s">
        <v>89</v>
      </c>
      <c r="D20">
        <v>104</v>
      </c>
      <c r="E20" t="s">
        <v>90</v>
      </c>
      <c r="F20" t="s">
        <v>22</v>
      </c>
      <c r="G20" t="s">
        <v>23</v>
      </c>
      <c r="H20">
        <v>125</v>
      </c>
      <c r="I20" t="s">
        <v>24</v>
      </c>
      <c r="J20" t="s">
        <v>26</v>
      </c>
      <c r="K20">
        <v>6</v>
      </c>
      <c r="L20">
        <v>1</v>
      </c>
      <c r="M20" t="s">
        <v>25</v>
      </c>
      <c r="N20" t="s">
        <v>26</v>
      </c>
      <c r="O20" t="s">
        <v>30</v>
      </c>
      <c r="P20" t="s">
        <v>25</v>
      </c>
      <c r="Q20">
        <v>20</v>
      </c>
      <c r="R20">
        <f>2*65</f>
        <v>130</v>
      </c>
      <c r="S20" t="s">
        <v>31</v>
      </c>
    </row>
    <row r="21" spans="1:19" x14ac:dyDescent="0.35">
      <c r="A21" t="s">
        <v>49</v>
      </c>
      <c r="B21">
        <v>23</v>
      </c>
      <c r="C21" t="s">
        <v>89</v>
      </c>
      <c r="D21">
        <v>104</v>
      </c>
      <c r="E21" t="s">
        <v>90</v>
      </c>
      <c r="F21" t="s">
        <v>22</v>
      </c>
      <c r="G21" t="s">
        <v>23</v>
      </c>
      <c r="H21">
        <v>71</v>
      </c>
      <c r="I21" t="s">
        <v>29</v>
      </c>
      <c r="J21" t="s">
        <v>26</v>
      </c>
      <c r="K21">
        <v>5</v>
      </c>
      <c r="L21">
        <v>1</v>
      </c>
      <c r="M21" t="s">
        <v>25</v>
      </c>
      <c r="N21" t="s">
        <v>26</v>
      </c>
      <c r="O21" t="s">
        <v>25</v>
      </c>
      <c r="P21" t="s">
        <v>25</v>
      </c>
      <c r="Q21">
        <v>25</v>
      </c>
      <c r="R21">
        <v>50</v>
      </c>
      <c r="S21" t="s">
        <v>25</v>
      </c>
    </row>
    <row r="22" spans="1:19" x14ac:dyDescent="0.35">
      <c r="A22" t="s">
        <v>50</v>
      </c>
      <c r="B22">
        <v>24</v>
      </c>
      <c r="C22" t="s">
        <v>89</v>
      </c>
      <c r="D22">
        <v>104</v>
      </c>
      <c r="E22" t="s">
        <v>90</v>
      </c>
      <c r="F22" t="s">
        <v>22</v>
      </c>
      <c r="G22" t="s">
        <v>23</v>
      </c>
      <c r="H22">
        <v>150</v>
      </c>
      <c r="I22" t="s">
        <v>24</v>
      </c>
      <c r="J22" t="s">
        <v>26</v>
      </c>
      <c r="K22">
        <v>6</v>
      </c>
      <c r="L22">
        <v>2</v>
      </c>
      <c r="M22" t="s">
        <v>25</v>
      </c>
      <c r="N22" t="s">
        <v>26</v>
      </c>
      <c r="O22" t="s">
        <v>30</v>
      </c>
      <c r="P22" t="s">
        <v>30</v>
      </c>
      <c r="Q22">
        <v>30</v>
      </c>
      <c r="R22">
        <v>250</v>
      </c>
      <c r="S22" t="s">
        <v>27</v>
      </c>
    </row>
    <row r="23" spans="1:19" x14ac:dyDescent="0.35">
      <c r="A23" t="s">
        <v>51</v>
      </c>
      <c r="B23">
        <v>25</v>
      </c>
      <c r="C23" t="s">
        <v>89</v>
      </c>
      <c r="D23">
        <v>104</v>
      </c>
      <c r="E23" t="s">
        <v>90</v>
      </c>
      <c r="F23" t="s">
        <v>22</v>
      </c>
      <c r="G23" t="s">
        <v>23</v>
      </c>
      <c r="H23">
        <v>68</v>
      </c>
      <c r="I23" t="s">
        <v>29</v>
      </c>
      <c r="J23" t="s">
        <v>26</v>
      </c>
      <c r="K23">
        <v>5</v>
      </c>
      <c r="L23">
        <v>1</v>
      </c>
      <c r="M23" t="s">
        <v>25</v>
      </c>
      <c r="N23" t="s">
        <v>26</v>
      </c>
      <c r="O23" t="s">
        <v>30</v>
      </c>
      <c r="P23" t="s">
        <v>25</v>
      </c>
      <c r="Q23">
        <v>20</v>
      </c>
      <c r="R23">
        <v>68</v>
      </c>
      <c r="S23" t="s">
        <v>31</v>
      </c>
    </row>
    <row r="24" spans="1:19" x14ac:dyDescent="0.35">
      <c r="A24" t="s">
        <v>52</v>
      </c>
      <c r="B24">
        <v>26</v>
      </c>
      <c r="C24" t="s">
        <v>89</v>
      </c>
      <c r="D24">
        <v>104</v>
      </c>
      <c r="E24" t="s">
        <v>90</v>
      </c>
      <c r="F24" t="s">
        <v>22</v>
      </c>
      <c r="G24" t="s">
        <v>23</v>
      </c>
      <c r="H24">
        <v>454.35</v>
      </c>
      <c r="I24" t="s">
        <v>29</v>
      </c>
      <c r="J24" t="s">
        <v>26</v>
      </c>
      <c r="K24">
        <v>5</v>
      </c>
      <c r="L24">
        <v>1</v>
      </c>
      <c r="M24" t="s">
        <v>30</v>
      </c>
      <c r="N24" t="s">
        <v>26</v>
      </c>
      <c r="O24" t="s">
        <v>30</v>
      </c>
      <c r="P24" t="s">
        <v>30</v>
      </c>
      <c r="Q24">
        <v>20</v>
      </c>
      <c r="R24">
        <v>324.60000000000002</v>
      </c>
      <c r="S24" t="s">
        <v>27</v>
      </c>
    </row>
    <row r="25" spans="1:19" x14ac:dyDescent="0.35">
      <c r="A25" t="s">
        <v>53</v>
      </c>
      <c r="B25">
        <v>27</v>
      </c>
      <c r="C25" t="s">
        <v>89</v>
      </c>
      <c r="D25">
        <v>104</v>
      </c>
      <c r="E25" t="s">
        <v>90</v>
      </c>
      <c r="F25" t="s">
        <v>22</v>
      </c>
      <c r="G25" t="s">
        <v>23</v>
      </c>
      <c r="H25">
        <v>544</v>
      </c>
      <c r="I25" t="s">
        <v>24</v>
      </c>
      <c r="J25" t="s">
        <v>26</v>
      </c>
      <c r="K25">
        <v>6</v>
      </c>
      <c r="L25">
        <v>1</v>
      </c>
      <c r="M25" t="s">
        <v>25</v>
      </c>
      <c r="N25" t="s">
        <v>26</v>
      </c>
      <c r="O25" t="s">
        <v>25</v>
      </c>
      <c r="P25" t="s">
        <v>25</v>
      </c>
      <c r="Q25">
        <v>30</v>
      </c>
      <c r="R25">
        <v>510</v>
      </c>
      <c r="S25" t="s">
        <v>31</v>
      </c>
    </row>
    <row r="26" spans="1:19" x14ac:dyDescent="0.35">
      <c r="A26" t="s">
        <v>54</v>
      </c>
      <c r="B26">
        <v>28</v>
      </c>
      <c r="C26" t="s">
        <v>89</v>
      </c>
      <c r="D26">
        <v>104</v>
      </c>
      <c r="E26" t="s">
        <v>90</v>
      </c>
      <c r="F26" t="s">
        <v>22</v>
      </c>
      <c r="G26" t="s">
        <v>23</v>
      </c>
      <c r="H26">
        <v>200</v>
      </c>
      <c r="I26" t="s">
        <v>29</v>
      </c>
      <c r="J26" t="s">
        <v>26</v>
      </c>
      <c r="K26">
        <v>5</v>
      </c>
      <c r="L26">
        <v>1</v>
      </c>
      <c r="M26" t="s">
        <v>25</v>
      </c>
      <c r="N26" t="s">
        <v>26</v>
      </c>
      <c r="O26" t="s">
        <v>25</v>
      </c>
      <c r="P26" t="s">
        <v>25</v>
      </c>
      <c r="Q26">
        <v>20</v>
      </c>
      <c r="R26">
        <v>100</v>
      </c>
      <c r="S26" t="s">
        <v>31</v>
      </c>
    </row>
    <row r="27" spans="1:19" x14ac:dyDescent="0.35">
      <c r="A27" t="s">
        <v>55</v>
      </c>
      <c r="B27">
        <v>29</v>
      </c>
      <c r="C27" t="s">
        <v>89</v>
      </c>
      <c r="D27">
        <v>104</v>
      </c>
      <c r="E27" t="s">
        <v>90</v>
      </c>
      <c r="F27" t="s">
        <v>22</v>
      </c>
      <c r="G27" t="s">
        <v>23</v>
      </c>
      <c r="H27">
        <v>25</v>
      </c>
      <c r="I27" t="s">
        <v>29</v>
      </c>
      <c r="J27" t="s">
        <v>26</v>
      </c>
      <c r="K27">
        <v>5</v>
      </c>
      <c r="L27">
        <v>2</v>
      </c>
      <c r="M27" t="s">
        <v>30</v>
      </c>
      <c r="N27" t="s">
        <v>26</v>
      </c>
      <c r="O27" t="s">
        <v>30</v>
      </c>
      <c r="P27" t="s">
        <v>25</v>
      </c>
      <c r="Q27">
        <v>30</v>
      </c>
      <c r="R27" s="4">
        <f>(2/3)*50</f>
        <v>33.333333333333329</v>
      </c>
      <c r="S27" t="s">
        <v>31</v>
      </c>
    </row>
    <row r="28" spans="1:19" x14ac:dyDescent="0.35">
      <c r="A28" t="s">
        <v>56</v>
      </c>
      <c r="B28">
        <v>30</v>
      </c>
      <c r="C28" t="s">
        <v>89</v>
      </c>
      <c r="D28">
        <v>104</v>
      </c>
      <c r="E28" t="s">
        <v>90</v>
      </c>
      <c r="F28" t="s">
        <v>22</v>
      </c>
      <c r="G28" t="s">
        <v>23</v>
      </c>
      <c r="H28">
        <v>192</v>
      </c>
      <c r="I28" t="s">
        <v>24</v>
      </c>
      <c r="J28" t="s">
        <v>26</v>
      </c>
      <c r="K28">
        <v>6</v>
      </c>
      <c r="L28">
        <v>2</v>
      </c>
      <c r="M28" t="s">
        <v>25</v>
      </c>
      <c r="N28" t="s">
        <v>26</v>
      </c>
      <c r="O28" t="s">
        <v>25</v>
      </c>
      <c r="P28" t="s">
        <v>25</v>
      </c>
      <c r="Q28">
        <v>20</v>
      </c>
      <c r="R28">
        <f>2*110</f>
        <v>220</v>
      </c>
      <c r="S28" t="s">
        <v>25</v>
      </c>
    </row>
    <row r="29" spans="1:19" x14ac:dyDescent="0.35">
      <c r="A29" t="s">
        <v>57</v>
      </c>
      <c r="B29">
        <v>31</v>
      </c>
      <c r="C29" t="s">
        <v>89</v>
      </c>
      <c r="D29">
        <v>104</v>
      </c>
      <c r="E29" t="s">
        <v>90</v>
      </c>
      <c r="F29" t="s">
        <v>22</v>
      </c>
      <c r="G29" t="s">
        <v>23</v>
      </c>
      <c r="H29">
        <v>140</v>
      </c>
      <c r="I29" t="s">
        <v>24</v>
      </c>
      <c r="J29" t="s">
        <v>26</v>
      </c>
      <c r="K29">
        <v>6</v>
      </c>
      <c r="L29">
        <v>1</v>
      </c>
      <c r="M29" t="s">
        <v>30</v>
      </c>
      <c r="N29">
        <v>19</v>
      </c>
      <c r="O29" t="s">
        <v>30</v>
      </c>
      <c r="P29" t="s">
        <v>25</v>
      </c>
      <c r="Q29">
        <v>20</v>
      </c>
      <c r="R29">
        <v>140</v>
      </c>
      <c r="S29" t="s">
        <v>27</v>
      </c>
    </row>
    <row r="30" spans="1:19" x14ac:dyDescent="0.35">
      <c r="A30" t="s">
        <v>58</v>
      </c>
      <c r="B30">
        <v>32</v>
      </c>
      <c r="C30" t="s">
        <v>89</v>
      </c>
      <c r="D30">
        <v>104</v>
      </c>
      <c r="E30" t="s">
        <v>90</v>
      </c>
      <c r="F30" t="s">
        <v>22</v>
      </c>
      <c r="G30" t="s">
        <v>23</v>
      </c>
      <c r="H30">
        <v>250</v>
      </c>
      <c r="I30" t="s">
        <v>24</v>
      </c>
      <c r="J30" t="s">
        <v>26</v>
      </c>
      <c r="K30">
        <v>6</v>
      </c>
      <c r="L30">
        <v>0</v>
      </c>
      <c r="M30" t="s">
        <v>25</v>
      </c>
      <c r="N30" t="s">
        <v>26</v>
      </c>
      <c r="O30" t="s">
        <v>30</v>
      </c>
      <c r="P30" t="s">
        <v>25</v>
      </c>
      <c r="Q30">
        <v>20</v>
      </c>
      <c r="R30">
        <f>2*100</f>
        <v>200</v>
      </c>
      <c r="S30" t="s">
        <v>27</v>
      </c>
    </row>
    <row r="31" spans="1:19" x14ac:dyDescent="0.35">
      <c r="A31" t="s">
        <v>59</v>
      </c>
      <c r="B31">
        <v>33</v>
      </c>
      <c r="C31" t="s">
        <v>89</v>
      </c>
      <c r="D31">
        <v>104</v>
      </c>
      <c r="E31" t="s">
        <v>90</v>
      </c>
      <c r="F31" t="s">
        <v>22</v>
      </c>
      <c r="G31" t="s">
        <v>23</v>
      </c>
      <c r="H31">
        <v>300</v>
      </c>
      <c r="I31" t="s">
        <v>29</v>
      </c>
      <c r="J31" t="s">
        <v>26</v>
      </c>
      <c r="K31">
        <v>5</v>
      </c>
      <c r="L31">
        <v>1</v>
      </c>
      <c r="M31" t="s">
        <v>25</v>
      </c>
      <c r="N31" t="s">
        <v>26</v>
      </c>
      <c r="O31" t="s">
        <v>30</v>
      </c>
      <c r="P31" t="s">
        <v>25</v>
      </c>
      <c r="Q31">
        <v>20</v>
      </c>
      <c r="R31">
        <v>300</v>
      </c>
      <c r="S31" t="s">
        <v>25</v>
      </c>
    </row>
    <row r="32" spans="1:19" x14ac:dyDescent="0.35">
      <c r="A32" t="s">
        <v>60</v>
      </c>
      <c r="B32">
        <v>34</v>
      </c>
      <c r="C32" t="s">
        <v>89</v>
      </c>
      <c r="D32">
        <v>104</v>
      </c>
      <c r="E32" t="s">
        <v>90</v>
      </c>
      <c r="F32" t="s">
        <v>22</v>
      </c>
      <c r="G32" t="s">
        <v>23</v>
      </c>
      <c r="H32">
        <v>245</v>
      </c>
      <c r="I32" t="s">
        <v>29</v>
      </c>
      <c r="J32" t="s">
        <v>26</v>
      </c>
      <c r="K32">
        <v>5</v>
      </c>
      <c r="L32">
        <v>1</v>
      </c>
      <c r="M32" t="s">
        <v>30</v>
      </c>
      <c r="N32" t="s">
        <v>26</v>
      </c>
      <c r="O32" t="s">
        <v>25</v>
      </c>
      <c r="P32" t="s">
        <v>25</v>
      </c>
      <c r="Q32">
        <v>20</v>
      </c>
      <c r="R32">
        <v>170</v>
      </c>
      <c r="S32" t="s">
        <v>31</v>
      </c>
    </row>
    <row r="33" spans="1:19" x14ac:dyDescent="0.35">
      <c r="A33" t="s">
        <v>61</v>
      </c>
      <c r="B33">
        <v>35</v>
      </c>
      <c r="C33" t="s">
        <v>89</v>
      </c>
      <c r="D33">
        <v>104</v>
      </c>
      <c r="E33" t="s">
        <v>90</v>
      </c>
      <c r="F33" t="s">
        <v>22</v>
      </c>
      <c r="G33" t="s">
        <v>23</v>
      </c>
      <c r="H33">
        <v>110</v>
      </c>
      <c r="I33" t="s">
        <v>24</v>
      </c>
      <c r="J33" t="s">
        <v>26</v>
      </c>
      <c r="K33">
        <v>6</v>
      </c>
      <c r="L33">
        <v>2</v>
      </c>
      <c r="M33" t="s">
        <v>25</v>
      </c>
      <c r="N33" t="s">
        <v>26</v>
      </c>
      <c r="O33" t="s">
        <v>25</v>
      </c>
      <c r="P33" t="s">
        <v>25</v>
      </c>
      <c r="Q33">
        <v>20</v>
      </c>
      <c r="R33">
        <v>200</v>
      </c>
      <c r="S33" t="s">
        <v>25</v>
      </c>
    </row>
    <row r="34" spans="1:19" x14ac:dyDescent="0.35">
      <c r="A34" t="s">
        <v>62</v>
      </c>
      <c r="B34">
        <v>36</v>
      </c>
      <c r="C34" t="s">
        <v>89</v>
      </c>
      <c r="D34">
        <v>104</v>
      </c>
      <c r="E34" t="s">
        <v>90</v>
      </c>
      <c r="F34" t="s">
        <v>22</v>
      </c>
      <c r="G34" t="s">
        <v>23</v>
      </c>
      <c r="H34">
        <v>294</v>
      </c>
      <c r="I34" t="s">
        <v>29</v>
      </c>
      <c r="J34" t="s">
        <v>26</v>
      </c>
      <c r="K34">
        <v>5</v>
      </c>
      <c r="L34">
        <v>1</v>
      </c>
      <c r="M34" t="s">
        <v>25</v>
      </c>
      <c r="N34">
        <v>21</v>
      </c>
      <c r="O34" t="s">
        <v>30</v>
      </c>
      <c r="P34" t="s">
        <v>25</v>
      </c>
      <c r="Q34">
        <v>20</v>
      </c>
      <c r="R34" s="4">
        <f>(2/3)*229</f>
        <v>152.66666666666666</v>
      </c>
      <c r="S34" t="s">
        <v>27</v>
      </c>
    </row>
    <row r="35" spans="1:19" x14ac:dyDescent="0.35">
      <c r="A35" t="s">
        <v>63</v>
      </c>
      <c r="B35">
        <v>37</v>
      </c>
      <c r="C35" t="s">
        <v>89</v>
      </c>
      <c r="D35">
        <v>104</v>
      </c>
      <c r="E35" t="s">
        <v>90</v>
      </c>
      <c r="F35" t="s">
        <v>22</v>
      </c>
      <c r="G35" t="s">
        <v>23</v>
      </c>
      <c r="H35">
        <v>93</v>
      </c>
      <c r="I35" t="s">
        <v>24</v>
      </c>
      <c r="J35" t="s">
        <v>26</v>
      </c>
      <c r="K35">
        <v>6</v>
      </c>
      <c r="L35">
        <v>1</v>
      </c>
      <c r="M35" t="s">
        <v>25</v>
      </c>
      <c r="N35" t="s">
        <v>26</v>
      </c>
      <c r="O35" t="s">
        <v>30</v>
      </c>
      <c r="P35" t="s">
        <v>25</v>
      </c>
      <c r="Q35">
        <v>60</v>
      </c>
      <c r="R35">
        <f>2*63</f>
        <v>126</v>
      </c>
      <c r="S35" t="s">
        <v>31</v>
      </c>
    </row>
    <row r="36" spans="1:19" x14ac:dyDescent="0.35">
      <c r="A36" t="s">
        <v>64</v>
      </c>
      <c r="B36">
        <v>38</v>
      </c>
      <c r="C36" t="s">
        <v>89</v>
      </c>
      <c r="D36">
        <v>104</v>
      </c>
      <c r="E36" t="s">
        <v>90</v>
      </c>
      <c r="F36" t="s">
        <v>22</v>
      </c>
      <c r="G36" t="s">
        <v>23</v>
      </c>
      <c r="H36">
        <v>350</v>
      </c>
      <c r="I36" t="s">
        <v>24</v>
      </c>
      <c r="J36" t="s">
        <v>26</v>
      </c>
      <c r="K36">
        <v>6</v>
      </c>
      <c r="L36">
        <v>1</v>
      </c>
      <c r="M36" t="s">
        <v>25</v>
      </c>
      <c r="N36" t="s">
        <v>26</v>
      </c>
      <c r="O36" t="s">
        <v>30</v>
      </c>
      <c r="P36" t="s">
        <v>25</v>
      </c>
      <c r="Q36">
        <v>20</v>
      </c>
      <c r="R36">
        <f>2*75</f>
        <v>150</v>
      </c>
      <c r="S36" t="s">
        <v>31</v>
      </c>
    </row>
    <row r="37" spans="1:19" x14ac:dyDescent="0.35">
      <c r="A37" t="s">
        <v>65</v>
      </c>
      <c r="B37">
        <v>39</v>
      </c>
      <c r="C37" t="s">
        <v>89</v>
      </c>
      <c r="D37">
        <v>104</v>
      </c>
      <c r="E37" t="s">
        <v>90</v>
      </c>
      <c r="F37" t="s">
        <v>22</v>
      </c>
      <c r="G37" t="s">
        <v>23</v>
      </c>
      <c r="H37">
        <v>200</v>
      </c>
      <c r="I37" t="s">
        <v>24</v>
      </c>
      <c r="J37" t="s">
        <v>26</v>
      </c>
      <c r="K37">
        <v>6</v>
      </c>
      <c r="L37">
        <v>1</v>
      </c>
      <c r="M37" t="s">
        <v>25</v>
      </c>
      <c r="N37" t="s">
        <v>26</v>
      </c>
      <c r="O37" t="s">
        <v>25</v>
      </c>
      <c r="P37" t="s">
        <v>25</v>
      </c>
      <c r="Q37">
        <v>20</v>
      </c>
      <c r="R37">
        <v>120</v>
      </c>
      <c r="S37" t="s">
        <v>25</v>
      </c>
    </row>
    <row r="38" spans="1:19" x14ac:dyDescent="0.35">
      <c r="A38" t="s">
        <v>66</v>
      </c>
      <c r="B38">
        <v>40</v>
      </c>
      <c r="C38" t="s">
        <v>89</v>
      </c>
      <c r="D38">
        <v>104</v>
      </c>
      <c r="E38" t="s">
        <v>90</v>
      </c>
      <c r="F38" t="s">
        <v>22</v>
      </c>
      <c r="G38" t="s">
        <v>23</v>
      </c>
      <c r="H38">
        <v>85</v>
      </c>
      <c r="I38" t="s">
        <v>24</v>
      </c>
      <c r="J38" t="s">
        <v>26</v>
      </c>
      <c r="K38">
        <v>6</v>
      </c>
      <c r="L38">
        <v>1</v>
      </c>
      <c r="M38" t="s">
        <v>30</v>
      </c>
      <c r="N38" t="s">
        <v>26</v>
      </c>
      <c r="O38" t="s">
        <v>30</v>
      </c>
      <c r="P38" t="s">
        <v>25</v>
      </c>
      <c r="Q38">
        <v>20</v>
      </c>
      <c r="R38">
        <f>2*85</f>
        <v>170</v>
      </c>
      <c r="S38" t="s">
        <v>31</v>
      </c>
    </row>
    <row r="39" spans="1:19" x14ac:dyDescent="0.35">
      <c r="A39" t="s">
        <v>67</v>
      </c>
      <c r="B39">
        <v>41</v>
      </c>
      <c r="C39" t="s">
        <v>89</v>
      </c>
      <c r="D39">
        <v>104</v>
      </c>
      <c r="E39" t="s">
        <v>90</v>
      </c>
      <c r="F39" t="s">
        <v>22</v>
      </c>
      <c r="G39" t="s">
        <v>23</v>
      </c>
      <c r="H39">
        <v>395</v>
      </c>
      <c r="I39" t="s">
        <v>24</v>
      </c>
      <c r="J39" t="s">
        <v>26</v>
      </c>
      <c r="K39">
        <v>6</v>
      </c>
      <c r="L39">
        <v>1</v>
      </c>
      <c r="M39" t="s">
        <v>25</v>
      </c>
      <c r="N39" t="s">
        <v>26</v>
      </c>
      <c r="O39" t="s">
        <v>25</v>
      </c>
      <c r="P39" t="s">
        <v>30</v>
      </c>
      <c r="Q39">
        <v>20</v>
      </c>
      <c r="R39">
        <v>250</v>
      </c>
      <c r="S39" t="s">
        <v>25</v>
      </c>
    </row>
    <row r="40" spans="1:19" x14ac:dyDescent="0.35">
      <c r="A40" t="s">
        <v>68</v>
      </c>
      <c r="B40">
        <v>42</v>
      </c>
      <c r="C40" t="s">
        <v>89</v>
      </c>
      <c r="D40">
        <v>104</v>
      </c>
      <c r="E40" t="s">
        <v>90</v>
      </c>
      <c r="F40" t="s">
        <v>22</v>
      </c>
      <c r="G40" t="s">
        <v>23</v>
      </c>
      <c r="H40">
        <v>50</v>
      </c>
      <c r="I40" t="s">
        <v>24</v>
      </c>
      <c r="J40" t="s">
        <v>26</v>
      </c>
      <c r="K40">
        <v>6</v>
      </c>
      <c r="L40">
        <v>1</v>
      </c>
      <c r="M40" t="s">
        <v>25</v>
      </c>
      <c r="N40" t="s">
        <v>26</v>
      </c>
      <c r="O40" t="s">
        <v>30</v>
      </c>
      <c r="P40" t="s">
        <v>25</v>
      </c>
      <c r="Q40">
        <v>20</v>
      </c>
      <c r="R40">
        <v>65</v>
      </c>
      <c r="S40" t="s">
        <v>31</v>
      </c>
    </row>
    <row r="41" spans="1:19" x14ac:dyDescent="0.35">
      <c r="A41" t="s">
        <v>69</v>
      </c>
      <c r="B41">
        <v>44</v>
      </c>
      <c r="C41" t="s">
        <v>89</v>
      </c>
      <c r="D41">
        <v>104</v>
      </c>
      <c r="E41" t="s">
        <v>90</v>
      </c>
      <c r="F41" t="s">
        <v>22</v>
      </c>
      <c r="G41" t="s">
        <v>23</v>
      </c>
      <c r="H41">
        <v>65</v>
      </c>
      <c r="I41" t="s">
        <v>24</v>
      </c>
      <c r="J41" t="s">
        <v>26</v>
      </c>
      <c r="K41">
        <v>6</v>
      </c>
      <c r="L41">
        <v>1</v>
      </c>
      <c r="M41" t="s">
        <v>25</v>
      </c>
      <c r="N41" t="s">
        <v>26</v>
      </c>
      <c r="O41" t="s">
        <v>30</v>
      </c>
      <c r="P41" t="s">
        <v>25</v>
      </c>
      <c r="Q41">
        <v>20</v>
      </c>
      <c r="R41">
        <v>65</v>
      </c>
      <c r="S41" t="s">
        <v>27</v>
      </c>
    </row>
    <row r="42" spans="1:19" x14ac:dyDescent="0.35">
      <c r="A42" t="s">
        <v>70</v>
      </c>
      <c r="B42">
        <v>45</v>
      </c>
      <c r="C42" t="s">
        <v>89</v>
      </c>
      <c r="D42">
        <v>104</v>
      </c>
      <c r="E42" t="s">
        <v>90</v>
      </c>
      <c r="F42" t="s">
        <v>22</v>
      </c>
      <c r="G42" t="s">
        <v>23</v>
      </c>
      <c r="H42">
        <v>220</v>
      </c>
      <c r="I42" t="s">
        <v>24</v>
      </c>
      <c r="J42" t="s">
        <v>26</v>
      </c>
      <c r="K42">
        <v>6</v>
      </c>
      <c r="L42">
        <v>1</v>
      </c>
      <c r="M42" t="s">
        <v>30</v>
      </c>
      <c r="N42" t="s">
        <v>26</v>
      </c>
      <c r="O42" t="s">
        <v>25</v>
      </c>
      <c r="P42" t="s">
        <v>25</v>
      </c>
      <c r="Q42">
        <v>16</v>
      </c>
      <c r="R42">
        <v>160</v>
      </c>
      <c r="S42" t="s">
        <v>25</v>
      </c>
    </row>
    <row r="43" spans="1:19" x14ac:dyDescent="0.35">
      <c r="A43" t="s">
        <v>71</v>
      </c>
      <c r="B43">
        <v>46</v>
      </c>
      <c r="C43" t="s">
        <v>89</v>
      </c>
      <c r="D43">
        <v>104</v>
      </c>
      <c r="E43" t="s">
        <v>90</v>
      </c>
      <c r="F43" t="s">
        <v>22</v>
      </c>
      <c r="G43" t="s">
        <v>23</v>
      </c>
      <c r="H43">
        <v>200</v>
      </c>
      <c r="I43" t="s">
        <v>29</v>
      </c>
      <c r="J43" t="s">
        <v>26</v>
      </c>
      <c r="K43">
        <v>5</v>
      </c>
      <c r="L43">
        <v>1</v>
      </c>
      <c r="M43" t="s">
        <v>25</v>
      </c>
      <c r="N43" t="s">
        <v>26</v>
      </c>
      <c r="O43" t="s">
        <v>30</v>
      </c>
      <c r="P43" t="s">
        <v>25</v>
      </c>
      <c r="Q43">
        <v>24</v>
      </c>
      <c r="R43">
        <f>2*200</f>
        <v>400</v>
      </c>
      <c r="S43" t="s">
        <v>27</v>
      </c>
    </row>
    <row r="44" spans="1:19" x14ac:dyDescent="0.35">
      <c r="A44" t="s">
        <v>72</v>
      </c>
      <c r="B44">
        <v>47</v>
      </c>
      <c r="C44" t="s">
        <v>89</v>
      </c>
      <c r="D44">
        <v>104</v>
      </c>
      <c r="E44" t="s">
        <v>90</v>
      </c>
      <c r="F44" t="s">
        <v>22</v>
      </c>
      <c r="G44" t="s">
        <v>23</v>
      </c>
      <c r="H44">
        <v>160</v>
      </c>
      <c r="I44" t="s">
        <v>24</v>
      </c>
      <c r="J44" t="s">
        <v>26</v>
      </c>
      <c r="K44">
        <v>6</v>
      </c>
      <c r="L44">
        <v>2</v>
      </c>
      <c r="M44" t="s">
        <v>30</v>
      </c>
      <c r="N44">
        <v>18</v>
      </c>
      <c r="O44" t="s">
        <v>30</v>
      </c>
      <c r="P44" t="s">
        <v>25</v>
      </c>
      <c r="Q44">
        <v>20</v>
      </c>
      <c r="R44">
        <v>70</v>
      </c>
      <c r="S44" t="s">
        <v>31</v>
      </c>
    </row>
    <row r="45" spans="1:19" x14ac:dyDescent="0.35">
      <c r="A45" t="s">
        <v>73</v>
      </c>
      <c r="B45">
        <v>48</v>
      </c>
      <c r="C45" t="s">
        <v>89</v>
      </c>
      <c r="D45">
        <v>104</v>
      </c>
      <c r="E45" t="s">
        <v>90</v>
      </c>
      <c r="F45" t="s">
        <v>22</v>
      </c>
      <c r="G45" t="s">
        <v>23</v>
      </c>
      <c r="H45">
        <v>150</v>
      </c>
      <c r="I45" t="s">
        <v>24</v>
      </c>
      <c r="J45" t="s">
        <v>26</v>
      </c>
      <c r="K45">
        <v>6</v>
      </c>
      <c r="L45">
        <v>2</v>
      </c>
      <c r="M45" t="s">
        <v>25</v>
      </c>
      <c r="N45" t="s">
        <v>26</v>
      </c>
      <c r="O45" t="s">
        <v>25</v>
      </c>
      <c r="P45" t="s">
        <v>25</v>
      </c>
      <c r="Q45">
        <v>20</v>
      </c>
      <c r="R45">
        <v>100</v>
      </c>
      <c r="S45" t="s">
        <v>25</v>
      </c>
    </row>
    <row r="46" spans="1:19" x14ac:dyDescent="0.35">
      <c r="A46" t="s">
        <v>74</v>
      </c>
      <c r="B46">
        <v>49</v>
      </c>
      <c r="C46" t="s">
        <v>89</v>
      </c>
      <c r="D46">
        <v>104</v>
      </c>
      <c r="E46" t="s">
        <v>90</v>
      </c>
      <c r="F46" t="s">
        <v>22</v>
      </c>
      <c r="G46" t="s">
        <v>23</v>
      </c>
      <c r="H46">
        <v>70</v>
      </c>
      <c r="I46" t="s">
        <v>24</v>
      </c>
      <c r="J46" t="s">
        <v>26</v>
      </c>
      <c r="K46">
        <v>6</v>
      </c>
      <c r="L46">
        <v>1</v>
      </c>
      <c r="M46" t="s">
        <v>30</v>
      </c>
      <c r="N46" t="s">
        <v>26</v>
      </c>
      <c r="O46" t="s">
        <v>25</v>
      </c>
      <c r="P46" t="s">
        <v>25</v>
      </c>
      <c r="Q46">
        <v>20</v>
      </c>
      <c r="R46">
        <v>47</v>
      </c>
      <c r="S46" t="s">
        <v>27</v>
      </c>
    </row>
    <row r="47" spans="1:19" x14ac:dyDescent="0.35">
      <c r="A47" t="s">
        <v>75</v>
      </c>
      <c r="B47">
        <v>50</v>
      </c>
      <c r="C47" t="s">
        <v>89</v>
      </c>
      <c r="D47">
        <v>104</v>
      </c>
      <c r="E47" t="s">
        <v>90</v>
      </c>
      <c r="F47" t="s">
        <v>22</v>
      </c>
      <c r="G47" t="s">
        <v>23</v>
      </c>
      <c r="H47">
        <v>100</v>
      </c>
      <c r="I47" t="s">
        <v>29</v>
      </c>
      <c r="J47" t="s">
        <v>26</v>
      </c>
      <c r="K47">
        <v>5</v>
      </c>
      <c r="L47">
        <v>1</v>
      </c>
      <c r="M47" t="s">
        <v>25</v>
      </c>
      <c r="N47" t="s">
        <v>26</v>
      </c>
      <c r="O47" t="s">
        <v>25</v>
      </c>
      <c r="P47" t="s">
        <v>25</v>
      </c>
      <c r="Q47">
        <v>20</v>
      </c>
      <c r="R47">
        <v>240</v>
      </c>
      <c r="S47" t="s">
        <v>27</v>
      </c>
    </row>
    <row r="48" spans="1:19" x14ac:dyDescent="0.35">
      <c r="A48" t="s">
        <v>76</v>
      </c>
      <c r="B48">
        <v>51</v>
      </c>
      <c r="C48" t="s">
        <v>89</v>
      </c>
      <c r="D48">
        <v>104</v>
      </c>
      <c r="E48" t="s">
        <v>90</v>
      </c>
      <c r="F48" t="s">
        <v>22</v>
      </c>
      <c r="G48" t="s">
        <v>23</v>
      </c>
      <c r="H48">
        <v>135</v>
      </c>
      <c r="I48" t="s">
        <v>24</v>
      </c>
      <c r="J48" t="s">
        <v>26</v>
      </c>
      <c r="K48">
        <v>6</v>
      </c>
      <c r="L48">
        <v>1</v>
      </c>
      <c r="M48" t="s">
        <v>25</v>
      </c>
      <c r="N48" t="s">
        <v>26</v>
      </c>
      <c r="O48" t="s">
        <v>25</v>
      </c>
      <c r="P48" t="s">
        <v>25</v>
      </c>
      <c r="Q48">
        <v>20</v>
      </c>
      <c r="R48">
        <f>2*75</f>
        <v>150</v>
      </c>
      <c r="S48" t="s">
        <v>27</v>
      </c>
    </row>
    <row r="49" spans="1:19" x14ac:dyDescent="0.35">
      <c r="A49" t="s">
        <v>77</v>
      </c>
      <c r="B49">
        <v>53</v>
      </c>
      <c r="C49" t="s">
        <v>89</v>
      </c>
      <c r="D49">
        <v>104</v>
      </c>
      <c r="E49" t="s">
        <v>90</v>
      </c>
      <c r="F49" t="s">
        <v>22</v>
      </c>
      <c r="G49" t="s">
        <v>23</v>
      </c>
      <c r="H49">
        <v>205</v>
      </c>
      <c r="I49" t="s">
        <v>29</v>
      </c>
      <c r="J49" t="s">
        <v>26</v>
      </c>
      <c r="K49">
        <v>5</v>
      </c>
      <c r="L49">
        <v>2</v>
      </c>
      <c r="M49" t="s">
        <v>25</v>
      </c>
      <c r="N49" t="s">
        <v>26</v>
      </c>
      <c r="O49" t="s">
        <v>25</v>
      </c>
      <c r="P49" t="s">
        <v>25</v>
      </c>
      <c r="Q49">
        <v>20</v>
      </c>
      <c r="R49">
        <f>2*75</f>
        <v>150</v>
      </c>
      <c r="S49" t="s">
        <v>27</v>
      </c>
    </row>
    <row r="50" spans="1:19" x14ac:dyDescent="0.35">
      <c r="A50" t="s">
        <v>79</v>
      </c>
      <c r="B50">
        <v>54</v>
      </c>
      <c r="C50" t="s">
        <v>89</v>
      </c>
      <c r="D50">
        <v>104</v>
      </c>
      <c r="E50" t="s">
        <v>90</v>
      </c>
      <c r="F50" t="s">
        <v>22</v>
      </c>
      <c r="G50" t="s">
        <v>23</v>
      </c>
      <c r="H50">
        <v>300</v>
      </c>
      <c r="I50" t="s">
        <v>29</v>
      </c>
      <c r="J50" t="s">
        <v>26</v>
      </c>
      <c r="K50">
        <v>5</v>
      </c>
      <c r="L50">
        <v>2</v>
      </c>
      <c r="M50" t="s">
        <v>30</v>
      </c>
      <c r="N50" t="s">
        <v>26</v>
      </c>
      <c r="O50" t="s">
        <v>25</v>
      </c>
      <c r="P50" t="s">
        <v>25</v>
      </c>
      <c r="Q50">
        <v>20</v>
      </c>
      <c r="R50">
        <v>175</v>
      </c>
      <c r="S50" t="s">
        <v>31</v>
      </c>
    </row>
    <row r="51" spans="1:19" x14ac:dyDescent="0.35">
      <c r="A51" t="s">
        <v>80</v>
      </c>
      <c r="B51">
        <v>55</v>
      </c>
      <c r="C51" t="s">
        <v>89</v>
      </c>
      <c r="D51">
        <v>104</v>
      </c>
      <c r="E51" t="s">
        <v>90</v>
      </c>
      <c r="F51" t="s">
        <v>22</v>
      </c>
      <c r="G51" t="s">
        <v>23</v>
      </c>
      <c r="H51">
        <v>60</v>
      </c>
      <c r="I51" t="s">
        <v>24</v>
      </c>
      <c r="J51" t="s">
        <v>26</v>
      </c>
      <c r="K51">
        <v>6</v>
      </c>
      <c r="L51">
        <v>2</v>
      </c>
      <c r="M51" t="s">
        <v>25</v>
      </c>
      <c r="N51" t="s">
        <v>26</v>
      </c>
      <c r="O51" t="s">
        <v>25</v>
      </c>
      <c r="P51" t="s">
        <v>25</v>
      </c>
      <c r="Q51">
        <v>20</v>
      </c>
      <c r="R51">
        <v>60</v>
      </c>
      <c r="S51" t="s">
        <v>31</v>
      </c>
    </row>
    <row r="52" spans="1:19" x14ac:dyDescent="0.35">
      <c r="A52" t="s">
        <v>81</v>
      </c>
      <c r="B52">
        <v>56</v>
      </c>
      <c r="C52" t="s">
        <v>89</v>
      </c>
      <c r="D52">
        <v>104</v>
      </c>
      <c r="E52" t="s">
        <v>90</v>
      </c>
      <c r="F52" t="s">
        <v>22</v>
      </c>
      <c r="G52" t="s">
        <v>23</v>
      </c>
      <c r="H52">
        <v>300</v>
      </c>
      <c r="I52" t="s">
        <v>29</v>
      </c>
      <c r="J52" t="s">
        <v>26</v>
      </c>
      <c r="K52">
        <v>5</v>
      </c>
      <c r="L52">
        <v>1</v>
      </c>
      <c r="M52" t="s">
        <v>30</v>
      </c>
      <c r="N52" t="s">
        <v>26</v>
      </c>
      <c r="O52" t="s">
        <v>25</v>
      </c>
      <c r="P52" t="s">
        <v>25</v>
      </c>
      <c r="Q52">
        <v>24</v>
      </c>
      <c r="R52">
        <f>2*100</f>
        <v>200</v>
      </c>
      <c r="S52" t="s">
        <v>27</v>
      </c>
    </row>
  </sheetData>
  <phoneticPr fontId="1" type="noConversion"/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A78064-21D2-43AB-A602-C2380044E242}">
  <dimension ref="A1:S52"/>
  <sheetViews>
    <sheetView workbookViewId="0">
      <selection activeCell="A2" sqref="A2"/>
    </sheetView>
  </sheetViews>
  <sheetFormatPr defaultColWidth="8.81640625" defaultRowHeight="14.5" x14ac:dyDescent="0.35"/>
  <cols>
    <col min="1" max="1" width="15.81640625" customWidth="1"/>
    <col min="2" max="2" width="9.7265625" customWidth="1"/>
    <col min="3" max="3" width="14" customWidth="1"/>
    <col min="4" max="4" width="13.453125" customWidth="1"/>
    <col min="5" max="5" width="7.7265625" bestFit="1" customWidth="1"/>
    <col min="6" max="6" width="13.453125" customWidth="1"/>
    <col min="7" max="7" width="11.1796875" customWidth="1"/>
    <col min="8" max="8" width="13.1796875" customWidth="1"/>
    <col min="9" max="9" width="18.26953125" customWidth="1"/>
    <col min="10" max="10" width="9.1796875"/>
    <col min="11" max="11" width="18.26953125" customWidth="1"/>
    <col min="12" max="12" width="10.81640625" customWidth="1"/>
    <col min="18" max="18" width="15.1796875" customWidth="1"/>
    <col min="19" max="19" width="15" customWidth="1"/>
  </cols>
  <sheetData>
    <row r="1" spans="1:19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9" x14ac:dyDescent="0.35">
      <c r="A2" t="s">
        <v>19</v>
      </c>
      <c r="B2">
        <v>1</v>
      </c>
      <c r="C2" t="s">
        <v>244</v>
      </c>
      <c r="D2">
        <v>149</v>
      </c>
      <c r="E2" t="s">
        <v>245</v>
      </c>
      <c r="F2" t="s">
        <v>246</v>
      </c>
      <c r="G2" t="s">
        <v>23</v>
      </c>
      <c r="H2">
        <v>250</v>
      </c>
      <c r="I2" t="s">
        <v>24</v>
      </c>
      <c r="J2" t="s">
        <v>26</v>
      </c>
      <c r="K2">
        <v>6</v>
      </c>
      <c r="L2">
        <v>3</v>
      </c>
      <c r="M2" t="s">
        <v>25</v>
      </c>
      <c r="N2">
        <v>21</v>
      </c>
      <c r="O2" t="s">
        <v>25</v>
      </c>
      <c r="P2" t="s">
        <v>25</v>
      </c>
      <c r="Q2">
        <v>40</v>
      </c>
      <c r="R2">
        <f>2*200</f>
        <v>400</v>
      </c>
      <c r="S2" t="s">
        <v>25</v>
      </c>
    </row>
    <row r="3" spans="1:19" x14ac:dyDescent="0.35">
      <c r="A3" t="s">
        <v>28</v>
      </c>
      <c r="B3">
        <v>2</v>
      </c>
      <c r="C3" t="s">
        <v>244</v>
      </c>
      <c r="D3">
        <v>149</v>
      </c>
      <c r="E3" t="s">
        <v>245</v>
      </c>
      <c r="F3" t="s">
        <v>246</v>
      </c>
      <c r="G3" t="s">
        <v>23</v>
      </c>
      <c r="H3">
        <v>1000</v>
      </c>
      <c r="I3" t="s">
        <v>24</v>
      </c>
      <c r="J3" t="s">
        <v>26</v>
      </c>
      <c r="K3">
        <v>6</v>
      </c>
      <c r="L3">
        <v>2</v>
      </c>
      <c r="M3" t="s">
        <v>25</v>
      </c>
      <c r="N3" t="s">
        <v>26</v>
      </c>
      <c r="O3" t="s">
        <v>30</v>
      </c>
      <c r="P3" t="s">
        <v>25</v>
      </c>
      <c r="Q3">
        <v>30</v>
      </c>
      <c r="R3">
        <v>500</v>
      </c>
      <c r="S3" t="s">
        <v>27</v>
      </c>
    </row>
    <row r="4" spans="1:19" x14ac:dyDescent="0.35">
      <c r="A4" t="s">
        <v>32</v>
      </c>
      <c r="B4">
        <v>4</v>
      </c>
      <c r="C4" t="s">
        <v>244</v>
      </c>
      <c r="D4">
        <v>149</v>
      </c>
      <c r="E4" t="s">
        <v>245</v>
      </c>
      <c r="F4" t="s">
        <v>246</v>
      </c>
      <c r="G4" t="s">
        <v>23</v>
      </c>
      <c r="H4">
        <v>600</v>
      </c>
      <c r="I4" t="s">
        <v>24</v>
      </c>
      <c r="J4" t="s">
        <v>26</v>
      </c>
      <c r="K4">
        <v>6</v>
      </c>
      <c r="L4">
        <v>2</v>
      </c>
      <c r="M4" t="s">
        <v>25</v>
      </c>
      <c r="N4" t="s">
        <v>26</v>
      </c>
      <c r="O4" t="s">
        <v>25</v>
      </c>
      <c r="P4" t="s">
        <v>25</v>
      </c>
      <c r="Q4">
        <v>20</v>
      </c>
      <c r="R4">
        <v>400</v>
      </c>
      <c r="S4" t="s">
        <v>27</v>
      </c>
    </row>
    <row r="5" spans="1:19" x14ac:dyDescent="0.35">
      <c r="A5" t="s">
        <v>33</v>
      </c>
      <c r="B5">
        <v>5</v>
      </c>
      <c r="C5" t="s">
        <v>244</v>
      </c>
      <c r="D5">
        <v>149</v>
      </c>
      <c r="E5" t="s">
        <v>245</v>
      </c>
      <c r="F5" t="s">
        <v>246</v>
      </c>
      <c r="G5" t="s">
        <v>23</v>
      </c>
      <c r="H5">
        <v>100</v>
      </c>
      <c r="I5" t="s">
        <v>24</v>
      </c>
      <c r="J5" t="s">
        <v>26</v>
      </c>
      <c r="K5">
        <v>6</v>
      </c>
      <c r="L5">
        <v>2</v>
      </c>
      <c r="M5" t="s">
        <v>25</v>
      </c>
      <c r="N5">
        <v>21</v>
      </c>
      <c r="O5" t="s">
        <v>30</v>
      </c>
      <c r="P5" t="s">
        <v>25</v>
      </c>
      <c r="Q5">
        <v>40</v>
      </c>
      <c r="R5">
        <f>2*100</f>
        <v>200</v>
      </c>
      <c r="S5" t="s">
        <v>27</v>
      </c>
    </row>
    <row r="6" spans="1:19" x14ac:dyDescent="0.35">
      <c r="A6" t="s">
        <v>34</v>
      </c>
      <c r="B6">
        <v>6</v>
      </c>
      <c r="C6" t="s">
        <v>244</v>
      </c>
      <c r="D6">
        <v>149</v>
      </c>
      <c r="E6" t="s">
        <v>245</v>
      </c>
      <c r="F6" t="s">
        <v>246</v>
      </c>
      <c r="G6" t="s">
        <v>23</v>
      </c>
      <c r="H6">
        <v>850</v>
      </c>
      <c r="I6" t="s">
        <v>24</v>
      </c>
      <c r="J6" t="s">
        <v>26</v>
      </c>
      <c r="K6">
        <v>6</v>
      </c>
      <c r="L6">
        <v>3</v>
      </c>
      <c r="M6" t="s">
        <v>25</v>
      </c>
      <c r="N6" t="s">
        <v>26</v>
      </c>
      <c r="O6" t="s">
        <v>25</v>
      </c>
      <c r="P6" t="s">
        <v>25</v>
      </c>
      <c r="Q6">
        <v>36</v>
      </c>
      <c r="R6">
        <v>500</v>
      </c>
      <c r="S6" t="s">
        <v>31</v>
      </c>
    </row>
    <row r="7" spans="1:19" x14ac:dyDescent="0.35">
      <c r="A7" t="s">
        <v>35</v>
      </c>
      <c r="B7">
        <v>8</v>
      </c>
      <c r="C7" t="s">
        <v>244</v>
      </c>
      <c r="D7">
        <v>149</v>
      </c>
      <c r="E7" t="s">
        <v>245</v>
      </c>
      <c r="F7" t="s">
        <v>246</v>
      </c>
      <c r="G7" t="s">
        <v>23</v>
      </c>
      <c r="H7">
        <v>150</v>
      </c>
      <c r="I7" t="s">
        <v>24</v>
      </c>
      <c r="J7" t="s">
        <v>26</v>
      </c>
      <c r="K7">
        <v>6</v>
      </c>
      <c r="L7">
        <v>1</v>
      </c>
      <c r="M7" t="s">
        <v>30</v>
      </c>
      <c r="N7">
        <v>21</v>
      </c>
      <c r="O7" t="s">
        <v>25</v>
      </c>
      <c r="P7" t="s">
        <v>25</v>
      </c>
      <c r="Q7">
        <v>32</v>
      </c>
      <c r="R7" t="s">
        <v>26</v>
      </c>
      <c r="S7" t="s">
        <v>27</v>
      </c>
    </row>
    <row r="8" spans="1:19" x14ac:dyDescent="0.35">
      <c r="A8" t="s">
        <v>36</v>
      </c>
      <c r="B8">
        <v>9</v>
      </c>
      <c r="C8" t="s">
        <v>244</v>
      </c>
      <c r="D8">
        <v>149</v>
      </c>
      <c r="E8" t="s">
        <v>245</v>
      </c>
      <c r="F8" t="s">
        <v>246</v>
      </c>
      <c r="G8" t="s">
        <v>23</v>
      </c>
      <c r="H8">
        <v>565</v>
      </c>
      <c r="I8" t="s">
        <v>24</v>
      </c>
      <c r="J8" t="s">
        <v>26</v>
      </c>
      <c r="K8">
        <v>6</v>
      </c>
      <c r="L8">
        <v>2</v>
      </c>
      <c r="M8" t="s">
        <v>25</v>
      </c>
      <c r="N8" t="s">
        <v>26</v>
      </c>
      <c r="O8" t="s">
        <v>25</v>
      </c>
      <c r="P8" t="s">
        <v>25</v>
      </c>
      <c r="Q8">
        <v>24</v>
      </c>
      <c r="R8">
        <v>570</v>
      </c>
      <c r="S8" t="s">
        <v>27</v>
      </c>
    </row>
    <row r="9" spans="1:19" x14ac:dyDescent="0.35">
      <c r="A9" t="s">
        <v>37</v>
      </c>
      <c r="B9">
        <v>10</v>
      </c>
      <c r="C9" t="s">
        <v>244</v>
      </c>
      <c r="D9">
        <v>149</v>
      </c>
      <c r="E9" t="s">
        <v>245</v>
      </c>
      <c r="F9" t="s">
        <v>246</v>
      </c>
      <c r="G9" t="s">
        <v>23</v>
      </c>
      <c r="H9">
        <v>190</v>
      </c>
      <c r="I9" t="s">
        <v>24</v>
      </c>
      <c r="J9" t="s">
        <v>26</v>
      </c>
      <c r="K9">
        <v>6</v>
      </c>
      <c r="L9">
        <v>1</v>
      </c>
      <c r="M9" t="s">
        <v>25</v>
      </c>
      <c r="N9" t="s">
        <v>26</v>
      </c>
      <c r="O9" t="s">
        <v>25</v>
      </c>
      <c r="P9" t="s">
        <v>25</v>
      </c>
      <c r="Q9">
        <v>24</v>
      </c>
      <c r="R9" t="s">
        <v>26</v>
      </c>
      <c r="S9" t="s">
        <v>31</v>
      </c>
    </row>
    <row r="10" spans="1:19" x14ac:dyDescent="0.35">
      <c r="A10" t="s">
        <v>38</v>
      </c>
      <c r="B10">
        <v>11</v>
      </c>
      <c r="C10" t="s">
        <v>244</v>
      </c>
      <c r="D10">
        <v>149</v>
      </c>
      <c r="E10" t="s">
        <v>245</v>
      </c>
      <c r="F10" t="s">
        <v>246</v>
      </c>
      <c r="G10" t="s">
        <v>23</v>
      </c>
      <c r="H10">
        <v>215</v>
      </c>
      <c r="I10" t="s">
        <v>24</v>
      </c>
      <c r="J10" t="s">
        <v>26</v>
      </c>
      <c r="K10">
        <v>6</v>
      </c>
      <c r="L10">
        <v>1</v>
      </c>
      <c r="M10" t="s">
        <v>25</v>
      </c>
      <c r="N10">
        <v>18</v>
      </c>
      <c r="O10" t="s">
        <v>25</v>
      </c>
      <c r="P10" t="s">
        <v>30</v>
      </c>
      <c r="Q10">
        <v>36</v>
      </c>
      <c r="R10">
        <v>130</v>
      </c>
      <c r="S10" t="s">
        <v>27</v>
      </c>
    </row>
    <row r="11" spans="1:19" x14ac:dyDescent="0.35">
      <c r="A11" t="s">
        <v>39</v>
      </c>
      <c r="B11">
        <v>12</v>
      </c>
      <c r="C11" t="s">
        <v>244</v>
      </c>
      <c r="D11">
        <v>149</v>
      </c>
      <c r="E11" t="s">
        <v>245</v>
      </c>
      <c r="F11" t="s">
        <v>246</v>
      </c>
      <c r="G11" t="s">
        <v>23</v>
      </c>
      <c r="H11">
        <v>345.25</v>
      </c>
      <c r="I11" t="s">
        <v>24</v>
      </c>
      <c r="J11" t="s">
        <v>26</v>
      </c>
      <c r="K11">
        <v>6</v>
      </c>
      <c r="L11">
        <v>2</v>
      </c>
      <c r="M11" t="s">
        <v>25</v>
      </c>
      <c r="N11" t="s">
        <v>26</v>
      </c>
      <c r="O11" t="s">
        <v>25</v>
      </c>
      <c r="P11" t="s">
        <v>30</v>
      </c>
      <c r="Q11">
        <v>30</v>
      </c>
      <c r="R11">
        <v>260</v>
      </c>
      <c r="S11" t="s">
        <v>27</v>
      </c>
    </row>
    <row r="12" spans="1:19" x14ac:dyDescent="0.35">
      <c r="A12" t="s">
        <v>40</v>
      </c>
      <c r="B12">
        <v>13</v>
      </c>
      <c r="C12" t="s">
        <v>244</v>
      </c>
      <c r="D12">
        <v>149</v>
      </c>
      <c r="E12" t="s">
        <v>245</v>
      </c>
      <c r="F12" t="s">
        <v>246</v>
      </c>
      <c r="G12" t="s">
        <v>23</v>
      </c>
      <c r="H12">
        <v>105</v>
      </c>
      <c r="I12" t="s">
        <v>24</v>
      </c>
      <c r="J12" t="s">
        <v>26</v>
      </c>
      <c r="K12">
        <v>6</v>
      </c>
      <c r="L12">
        <v>2</v>
      </c>
      <c r="M12" t="s">
        <v>25</v>
      </c>
      <c r="N12">
        <v>18</v>
      </c>
      <c r="O12" t="s">
        <v>30</v>
      </c>
      <c r="P12" t="s">
        <v>30</v>
      </c>
      <c r="Q12">
        <v>30</v>
      </c>
      <c r="R12">
        <v>200</v>
      </c>
      <c r="S12" t="s">
        <v>25</v>
      </c>
    </row>
    <row r="13" spans="1:19" x14ac:dyDescent="0.35">
      <c r="A13" t="s">
        <v>41</v>
      </c>
      <c r="B13">
        <v>15</v>
      </c>
      <c r="C13" t="s">
        <v>244</v>
      </c>
      <c r="D13">
        <v>149</v>
      </c>
      <c r="E13" t="s">
        <v>245</v>
      </c>
      <c r="F13" t="s">
        <v>246</v>
      </c>
      <c r="G13" t="s">
        <v>23</v>
      </c>
      <c r="H13">
        <v>490</v>
      </c>
      <c r="I13" t="s">
        <v>24</v>
      </c>
      <c r="J13" t="s">
        <v>26</v>
      </c>
      <c r="K13">
        <v>6</v>
      </c>
      <c r="L13">
        <v>3</v>
      </c>
      <c r="M13" t="s">
        <v>25</v>
      </c>
      <c r="N13">
        <v>18</v>
      </c>
      <c r="O13" t="s">
        <v>25</v>
      </c>
      <c r="P13" t="s">
        <v>25</v>
      </c>
      <c r="Q13">
        <v>20</v>
      </c>
      <c r="R13">
        <v>360</v>
      </c>
      <c r="S13" t="s">
        <v>27</v>
      </c>
    </row>
    <row r="14" spans="1:19" x14ac:dyDescent="0.35">
      <c r="A14" t="s">
        <v>42</v>
      </c>
      <c r="B14">
        <v>16</v>
      </c>
      <c r="C14" t="s">
        <v>244</v>
      </c>
      <c r="D14">
        <v>149</v>
      </c>
      <c r="E14" t="s">
        <v>245</v>
      </c>
      <c r="F14" t="s">
        <v>246</v>
      </c>
      <c r="G14" t="s">
        <v>23</v>
      </c>
      <c r="H14">
        <v>317</v>
      </c>
      <c r="I14" t="s">
        <v>24</v>
      </c>
      <c r="J14" t="s">
        <v>26</v>
      </c>
      <c r="K14">
        <v>6</v>
      </c>
      <c r="L14">
        <v>2</v>
      </c>
      <c r="M14" t="s">
        <v>25</v>
      </c>
      <c r="N14">
        <v>21</v>
      </c>
      <c r="O14" t="s">
        <v>30</v>
      </c>
      <c r="P14" t="s">
        <v>25</v>
      </c>
      <c r="Q14">
        <v>15</v>
      </c>
      <c r="R14">
        <f>2*175</f>
        <v>350</v>
      </c>
      <c r="S14" t="s">
        <v>27</v>
      </c>
    </row>
    <row r="15" spans="1:19" x14ac:dyDescent="0.35">
      <c r="A15" t="s">
        <v>43</v>
      </c>
      <c r="B15">
        <v>17</v>
      </c>
      <c r="C15" t="s">
        <v>244</v>
      </c>
      <c r="D15">
        <v>149</v>
      </c>
      <c r="E15" t="s">
        <v>245</v>
      </c>
      <c r="F15" t="s">
        <v>246</v>
      </c>
      <c r="G15" t="s">
        <v>23</v>
      </c>
      <c r="H15">
        <v>100</v>
      </c>
      <c r="I15" t="s">
        <v>24</v>
      </c>
      <c r="J15" t="s">
        <v>26</v>
      </c>
      <c r="K15">
        <v>6</v>
      </c>
      <c r="L15">
        <v>1</v>
      </c>
      <c r="M15" t="s">
        <v>25</v>
      </c>
      <c r="N15" t="s">
        <v>26</v>
      </c>
      <c r="O15" t="s">
        <v>25</v>
      </c>
      <c r="P15" t="s">
        <v>25</v>
      </c>
      <c r="Q15">
        <v>40</v>
      </c>
      <c r="R15">
        <v>50</v>
      </c>
      <c r="S15" t="s">
        <v>27</v>
      </c>
    </row>
    <row r="16" spans="1:19" x14ac:dyDescent="0.35">
      <c r="A16" t="s">
        <v>44</v>
      </c>
      <c r="B16">
        <v>18</v>
      </c>
      <c r="C16" t="s">
        <v>244</v>
      </c>
      <c r="D16">
        <v>149</v>
      </c>
      <c r="E16" t="s">
        <v>245</v>
      </c>
      <c r="F16" t="s">
        <v>246</v>
      </c>
      <c r="G16" t="s">
        <v>23</v>
      </c>
      <c r="H16">
        <v>150</v>
      </c>
      <c r="I16" t="s">
        <v>24</v>
      </c>
      <c r="J16" t="s">
        <v>26</v>
      </c>
      <c r="K16">
        <v>6</v>
      </c>
      <c r="L16">
        <v>2</v>
      </c>
      <c r="M16" t="s">
        <v>25</v>
      </c>
      <c r="N16" t="s">
        <v>26</v>
      </c>
      <c r="O16" t="s">
        <v>25</v>
      </c>
      <c r="P16" t="s">
        <v>25</v>
      </c>
      <c r="Q16">
        <v>40</v>
      </c>
      <c r="R16">
        <v>100</v>
      </c>
      <c r="S16" t="s">
        <v>27</v>
      </c>
    </row>
    <row r="17" spans="1:19" x14ac:dyDescent="0.35">
      <c r="A17" t="s">
        <v>45</v>
      </c>
      <c r="B17">
        <v>19</v>
      </c>
      <c r="C17" t="s">
        <v>244</v>
      </c>
      <c r="D17">
        <v>149</v>
      </c>
      <c r="E17" t="s">
        <v>245</v>
      </c>
      <c r="F17" t="s">
        <v>246</v>
      </c>
      <c r="G17" t="s">
        <v>23</v>
      </c>
      <c r="H17">
        <v>50</v>
      </c>
      <c r="I17" t="s">
        <v>24</v>
      </c>
      <c r="J17" t="s">
        <v>26</v>
      </c>
      <c r="K17">
        <v>6</v>
      </c>
      <c r="L17">
        <v>1</v>
      </c>
      <c r="M17" t="s">
        <v>25</v>
      </c>
      <c r="N17" t="s">
        <v>26</v>
      </c>
      <c r="O17" t="s">
        <v>25</v>
      </c>
      <c r="P17" t="s">
        <v>25</v>
      </c>
      <c r="Q17">
        <v>40</v>
      </c>
      <c r="R17">
        <v>40</v>
      </c>
      <c r="S17" t="s">
        <v>27</v>
      </c>
    </row>
    <row r="18" spans="1:19" x14ac:dyDescent="0.35">
      <c r="A18" t="s">
        <v>46</v>
      </c>
      <c r="B18">
        <v>20</v>
      </c>
      <c r="C18" t="s">
        <v>244</v>
      </c>
      <c r="D18">
        <v>149</v>
      </c>
      <c r="E18" t="s">
        <v>245</v>
      </c>
      <c r="F18" t="s">
        <v>246</v>
      </c>
      <c r="G18" t="s">
        <v>23</v>
      </c>
      <c r="H18">
        <v>125</v>
      </c>
      <c r="I18" t="s">
        <v>24</v>
      </c>
      <c r="J18" t="s">
        <v>26</v>
      </c>
      <c r="K18">
        <v>6</v>
      </c>
      <c r="L18">
        <v>3</v>
      </c>
      <c r="M18" t="s">
        <v>25</v>
      </c>
      <c r="N18" t="s">
        <v>26</v>
      </c>
      <c r="O18" t="s">
        <v>30</v>
      </c>
      <c r="P18" t="s">
        <v>25</v>
      </c>
      <c r="Q18">
        <v>40</v>
      </c>
      <c r="R18">
        <f>2*100</f>
        <v>200</v>
      </c>
      <c r="S18" t="s">
        <v>25</v>
      </c>
    </row>
    <row r="19" spans="1:19" x14ac:dyDescent="0.35">
      <c r="A19" t="s">
        <v>47</v>
      </c>
      <c r="B19">
        <v>21</v>
      </c>
      <c r="C19" t="s">
        <v>244</v>
      </c>
      <c r="D19">
        <v>149</v>
      </c>
      <c r="E19" t="s">
        <v>245</v>
      </c>
      <c r="F19" t="s">
        <v>246</v>
      </c>
      <c r="G19" t="s">
        <v>23</v>
      </c>
      <c r="H19">
        <v>200</v>
      </c>
      <c r="I19" t="s">
        <v>24</v>
      </c>
      <c r="J19" t="s">
        <v>26</v>
      </c>
      <c r="K19">
        <v>6</v>
      </c>
      <c r="L19">
        <v>1</v>
      </c>
      <c r="M19" t="s">
        <v>25</v>
      </c>
      <c r="N19" t="s">
        <v>26</v>
      </c>
      <c r="O19" t="s">
        <v>30</v>
      </c>
      <c r="P19" t="s">
        <v>25</v>
      </c>
      <c r="Q19">
        <v>30</v>
      </c>
      <c r="R19">
        <v>200</v>
      </c>
      <c r="S19" t="s">
        <v>27</v>
      </c>
    </row>
    <row r="20" spans="1:19" x14ac:dyDescent="0.35">
      <c r="A20" t="s">
        <v>48</v>
      </c>
      <c r="B20">
        <v>22</v>
      </c>
      <c r="C20" t="s">
        <v>244</v>
      </c>
      <c r="D20">
        <v>149</v>
      </c>
      <c r="E20" t="s">
        <v>245</v>
      </c>
      <c r="F20" t="s">
        <v>246</v>
      </c>
      <c r="G20" t="s">
        <v>23</v>
      </c>
      <c r="H20">
        <v>550</v>
      </c>
      <c r="I20" t="s">
        <v>24</v>
      </c>
      <c r="J20" t="s">
        <v>26</v>
      </c>
      <c r="K20">
        <v>6</v>
      </c>
      <c r="L20">
        <v>2</v>
      </c>
      <c r="M20" t="s">
        <v>25</v>
      </c>
      <c r="N20">
        <v>21</v>
      </c>
      <c r="O20" t="s">
        <v>30</v>
      </c>
      <c r="P20" t="s">
        <v>25</v>
      </c>
      <c r="Q20">
        <v>40</v>
      </c>
      <c r="R20">
        <f>2*250</f>
        <v>500</v>
      </c>
      <c r="S20" t="s">
        <v>27</v>
      </c>
    </row>
    <row r="21" spans="1:19" x14ac:dyDescent="0.35">
      <c r="A21" t="s">
        <v>49</v>
      </c>
      <c r="B21">
        <v>23</v>
      </c>
      <c r="C21" t="s">
        <v>244</v>
      </c>
      <c r="D21">
        <v>149</v>
      </c>
      <c r="E21" t="s">
        <v>245</v>
      </c>
      <c r="F21" t="s">
        <v>246</v>
      </c>
      <c r="G21" t="s">
        <v>23</v>
      </c>
      <c r="H21">
        <v>116</v>
      </c>
      <c r="I21" t="s">
        <v>24</v>
      </c>
      <c r="J21" t="s">
        <v>26</v>
      </c>
      <c r="K21">
        <v>6</v>
      </c>
      <c r="L21">
        <v>1</v>
      </c>
      <c r="M21" t="s">
        <v>25</v>
      </c>
      <c r="N21" t="s">
        <v>26</v>
      </c>
      <c r="O21" t="s">
        <v>25</v>
      </c>
      <c r="P21" t="s">
        <v>25</v>
      </c>
      <c r="Q21">
        <v>24</v>
      </c>
      <c r="R21">
        <f>2*100</f>
        <v>200</v>
      </c>
      <c r="S21" t="s">
        <v>27</v>
      </c>
    </row>
    <row r="22" spans="1:19" x14ac:dyDescent="0.35">
      <c r="A22" t="s">
        <v>50</v>
      </c>
      <c r="B22">
        <v>24</v>
      </c>
      <c r="C22" t="s">
        <v>244</v>
      </c>
      <c r="D22">
        <v>149</v>
      </c>
      <c r="E22" t="s">
        <v>245</v>
      </c>
      <c r="F22" t="s">
        <v>246</v>
      </c>
      <c r="G22" t="s">
        <v>23</v>
      </c>
      <c r="H22">
        <v>375</v>
      </c>
      <c r="I22" t="s">
        <v>24</v>
      </c>
      <c r="J22" t="s">
        <v>26</v>
      </c>
      <c r="K22">
        <v>6</v>
      </c>
      <c r="L22">
        <v>2</v>
      </c>
      <c r="M22" t="s">
        <v>25</v>
      </c>
      <c r="N22" t="s">
        <v>26</v>
      </c>
      <c r="O22" t="s">
        <v>30</v>
      </c>
      <c r="P22" t="s">
        <v>25</v>
      </c>
      <c r="Q22">
        <v>36</v>
      </c>
      <c r="R22">
        <f>2*150</f>
        <v>300</v>
      </c>
      <c r="S22" t="s">
        <v>27</v>
      </c>
    </row>
    <row r="23" spans="1:19" x14ac:dyDescent="0.35">
      <c r="A23" t="s">
        <v>51</v>
      </c>
      <c r="B23">
        <v>25</v>
      </c>
      <c r="C23" t="s">
        <v>244</v>
      </c>
      <c r="D23">
        <v>149</v>
      </c>
      <c r="E23" t="s">
        <v>245</v>
      </c>
      <c r="F23" t="s">
        <v>246</v>
      </c>
      <c r="G23" t="s">
        <v>23</v>
      </c>
      <c r="H23">
        <v>343</v>
      </c>
      <c r="I23" t="s">
        <v>24</v>
      </c>
      <c r="J23" t="s">
        <v>26</v>
      </c>
      <c r="K23">
        <v>6</v>
      </c>
      <c r="L23">
        <v>2</v>
      </c>
      <c r="M23" t="s">
        <v>25</v>
      </c>
      <c r="N23" t="s">
        <v>26</v>
      </c>
      <c r="O23" t="s">
        <v>30</v>
      </c>
      <c r="P23" t="s">
        <v>25</v>
      </c>
      <c r="Q23">
        <v>30</v>
      </c>
      <c r="R23">
        <f>2*125</f>
        <v>250</v>
      </c>
      <c r="S23" t="s">
        <v>31</v>
      </c>
    </row>
    <row r="24" spans="1:19" x14ac:dyDescent="0.35">
      <c r="A24" t="s">
        <v>52</v>
      </c>
      <c r="B24">
        <v>26</v>
      </c>
      <c r="C24" t="s">
        <v>244</v>
      </c>
      <c r="D24">
        <v>149</v>
      </c>
      <c r="E24" t="s">
        <v>245</v>
      </c>
      <c r="F24" t="s">
        <v>246</v>
      </c>
      <c r="G24" t="s">
        <v>23</v>
      </c>
      <c r="H24">
        <v>239.7</v>
      </c>
      <c r="I24" t="s">
        <v>24</v>
      </c>
      <c r="J24" t="s">
        <v>26</v>
      </c>
      <c r="K24">
        <v>6</v>
      </c>
      <c r="L24">
        <v>1</v>
      </c>
      <c r="M24" t="s">
        <v>25</v>
      </c>
      <c r="N24" t="s">
        <v>26</v>
      </c>
      <c r="O24" t="s">
        <v>30</v>
      </c>
      <c r="P24" t="s">
        <v>30</v>
      </c>
      <c r="Q24">
        <v>30</v>
      </c>
      <c r="R24">
        <f>(2/3)*214.2</f>
        <v>142.79999999999998</v>
      </c>
      <c r="S24" t="s">
        <v>27</v>
      </c>
    </row>
    <row r="25" spans="1:19" x14ac:dyDescent="0.35">
      <c r="A25" t="s">
        <v>53</v>
      </c>
      <c r="B25">
        <v>27</v>
      </c>
      <c r="C25" t="s">
        <v>244</v>
      </c>
      <c r="D25">
        <v>149</v>
      </c>
      <c r="E25" t="s">
        <v>245</v>
      </c>
      <c r="F25" t="s">
        <v>246</v>
      </c>
      <c r="G25" t="s">
        <v>23</v>
      </c>
      <c r="H25">
        <v>333.25</v>
      </c>
      <c r="I25" t="s">
        <v>24</v>
      </c>
      <c r="J25" t="s">
        <v>26</v>
      </c>
      <c r="K25">
        <v>6</v>
      </c>
      <c r="L25">
        <v>2</v>
      </c>
      <c r="M25" t="s">
        <v>25</v>
      </c>
      <c r="N25" t="s">
        <v>26</v>
      </c>
      <c r="O25" t="s">
        <v>25</v>
      </c>
      <c r="P25" t="s">
        <v>25</v>
      </c>
      <c r="Q25">
        <v>40</v>
      </c>
      <c r="R25">
        <v>200</v>
      </c>
      <c r="S25" t="s">
        <v>25</v>
      </c>
    </row>
    <row r="26" spans="1:19" x14ac:dyDescent="0.35">
      <c r="A26" t="s">
        <v>54</v>
      </c>
      <c r="B26">
        <v>28</v>
      </c>
      <c r="C26" t="s">
        <v>244</v>
      </c>
      <c r="D26">
        <v>149</v>
      </c>
      <c r="E26" t="s">
        <v>245</v>
      </c>
      <c r="F26" t="s">
        <v>246</v>
      </c>
      <c r="G26" t="s">
        <v>23</v>
      </c>
      <c r="H26">
        <v>200</v>
      </c>
      <c r="I26" t="s">
        <v>24</v>
      </c>
      <c r="J26" t="s">
        <v>26</v>
      </c>
      <c r="K26">
        <v>6</v>
      </c>
      <c r="L26">
        <v>1</v>
      </c>
      <c r="M26" t="s">
        <v>25</v>
      </c>
      <c r="N26" t="s">
        <v>26</v>
      </c>
      <c r="O26" t="s">
        <v>30</v>
      </c>
      <c r="P26" t="s">
        <v>30</v>
      </c>
      <c r="Q26">
        <v>30</v>
      </c>
      <c r="R26">
        <f>2*150</f>
        <v>300</v>
      </c>
      <c r="S26" t="s">
        <v>27</v>
      </c>
    </row>
    <row r="27" spans="1:19" x14ac:dyDescent="0.35">
      <c r="A27" t="s">
        <v>55</v>
      </c>
      <c r="B27">
        <v>29</v>
      </c>
      <c r="C27" t="s">
        <v>244</v>
      </c>
      <c r="D27">
        <v>149</v>
      </c>
      <c r="E27" t="s">
        <v>245</v>
      </c>
      <c r="F27" t="s">
        <v>246</v>
      </c>
      <c r="G27" t="s">
        <v>23</v>
      </c>
      <c r="H27">
        <v>50</v>
      </c>
      <c r="I27" t="s">
        <v>24</v>
      </c>
      <c r="J27" t="s">
        <v>26</v>
      </c>
      <c r="K27">
        <v>6</v>
      </c>
      <c r="L27">
        <v>2</v>
      </c>
      <c r="M27" t="s">
        <v>25</v>
      </c>
      <c r="N27" t="s">
        <v>26</v>
      </c>
      <c r="O27" t="s">
        <v>30</v>
      </c>
      <c r="P27" t="s">
        <v>25</v>
      </c>
      <c r="Q27">
        <v>20</v>
      </c>
      <c r="R27">
        <f>2*50</f>
        <v>100</v>
      </c>
      <c r="S27" t="s">
        <v>31</v>
      </c>
    </row>
    <row r="28" spans="1:19" x14ac:dyDescent="0.35">
      <c r="A28" t="s">
        <v>56</v>
      </c>
      <c r="B28">
        <v>30</v>
      </c>
      <c r="C28" t="s">
        <v>244</v>
      </c>
      <c r="D28">
        <v>149</v>
      </c>
      <c r="E28" t="s">
        <v>245</v>
      </c>
      <c r="F28" t="s">
        <v>246</v>
      </c>
      <c r="G28" t="s">
        <v>23</v>
      </c>
      <c r="H28">
        <v>200</v>
      </c>
      <c r="I28" t="s">
        <v>24</v>
      </c>
      <c r="J28" t="s">
        <v>26</v>
      </c>
      <c r="K28">
        <v>6</v>
      </c>
      <c r="L28">
        <v>2</v>
      </c>
      <c r="M28" t="s">
        <v>25</v>
      </c>
      <c r="N28" t="s">
        <v>26</v>
      </c>
      <c r="O28" t="s">
        <v>30</v>
      </c>
      <c r="P28" t="s">
        <v>30</v>
      </c>
      <c r="Q28">
        <v>20</v>
      </c>
      <c r="R28">
        <v>145</v>
      </c>
      <c r="S28" t="s">
        <v>31</v>
      </c>
    </row>
    <row r="29" spans="1:19" x14ac:dyDescent="0.35">
      <c r="A29" t="s">
        <v>57</v>
      </c>
      <c r="B29">
        <v>31</v>
      </c>
      <c r="C29" t="s">
        <v>244</v>
      </c>
      <c r="D29">
        <v>149</v>
      </c>
      <c r="E29" t="s">
        <v>245</v>
      </c>
      <c r="F29" t="s">
        <v>246</v>
      </c>
      <c r="G29" t="s">
        <v>23</v>
      </c>
      <c r="H29">
        <v>295.25</v>
      </c>
      <c r="I29" t="s">
        <v>24</v>
      </c>
      <c r="J29" t="s">
        <v>26</v>
      </c>
      <c r="K29">
        <v>6</v>
      </c>
      <c r="L29">
        <v>2</v>
      </c>
      <c r="M29" t="s">
        <v>25</v>
      </c>
      <c r="N29">
        <v>19</v>
      </c>
      <c r="O29" t="s">
        <v>25</v>
      </c>
      <c r="P29" t="s">
        <v>25</v>
      </c>
      <c r="Q29">
        <v>32</v>
      </c>
      <c r="R29">
        <v>168</v>
      </c>
      <c r="S29" t="s">
        <v>31</v>
      </c>
    </row>
    <row r="30" spans="1:19" x14ac:dyDescent="0.35">
      <c r="A30" t="s">
        <v>58</v>
      </c>
      <c r="B30">
        <v>32</v>
      </c>
      <c r="C30" t="s">
        <v>244</v>
      </c>
      <c r="D30">
        <v>149</v>
      </c>
      <c r="E30" t="s">
        <v>245</v>
      </c>
      <c r="F30" t="s">
        <v>246</v>
      </c>
      <c r="G30" t="s">
        <v>23</v>
      </c>
      <c r="H30">
        <v>200</v>
      </c>
      <c r="I30" t="s">
        <v>24</v>
      </c>
      <c r="J30" t="s">
        <v>26</v>
      </c>
      <c r="K30">
        <v>6</v>
      </c>
      <c r="L30">
        <v>2</v>
      </c>
      <c r="M30" t="s">
        <v>25</v>
      </c>
      <c r="N30" t="s">
        <v>26</v>
      </c>
      <c r="O30" t="s">
        <v>30</v>
      </c>
      <c r="P30" t="s">
        <v>25</v>
      </c>
      <c r="Q30">
        <v>40</v>
      </c>
      <c r="R30">
        <f>2*250</f>
        <v>500</v>
      </c>
      <c r="S30" t="s">
        <v>25</v>
      </c>
    </row>
    <row r="31" spans="1:19" x14ac:dyDescent="0.35">
      <c r="A31" t="s">
        <v>59</v>
      </c>
      <c r="B31">
        <v>33</v>
      </c>
      <c r="C31" t="s">
        <v>244</v>
      </c>
      <c r="D31">
        <v>149</v>
      </c>
      <c r="E31" t="s">
        <v>245</v>
      </c>
      <c r="F31" t="s">
        <v>246</v>
      </c>
      <c r="G31" t="s">
        <v>23</v>
      </c>
      <c r="H31">
        <v>183</v>
      </c>
      <c r="I31" t="s">
        <v>24</v>
      </c>
      <c r="J31" t="s">
        <v>26</v>
      </c>
      <c r="K31">
        <v>6</v>
      </c>
      <c r="L31">
        <v>2</v>
      </c>
      <c r="M31" t="s">
        <v>25</v>
      </c>
      <c r="N31">
        <v>18</v>
      </c>
      <c r="O31" t="s">
        <v>30</v>
      </c>
      <c r="P31" t="s">
        <v>25</v>
      </c>
      <c r="Q31">
        <v>24</v>
      </c>
      <c r="R31">
        <v>183</v>
      </c>
      <c r="S31" t="s">
        <v>31</v>
      </c>
    </row>
    <row r="32" spans="1:19" x14ac:dyDescent="0.35">
      <c r="A32" t="s">
        <v>60</v>
      </c>
      <c r="B32">
        <v>34</v>
      </c>
      <c r="C32" t="s">
        <v>244</v>
      </c>
      <c r="D32">
        <v>149</v>
      </c>
      <c r="E32" t="s">
        <v>245</v>
      </c>
      <c r="F32" t="s">
        <v>246</v>
      </c>
      <c r="G32" t="s">
        <v>23</v>
      </c>
      <c r="H32">
        <v>343.75</v>
      </c>
      <c r="I32" t="s">
        <v>24</v>
      </c>
      <c r="J32" t="s">
        <v>26</v>
      </c>
      <c r="K32">
        <v>6</v>
      </c>
      <c r="L32">
        <v>2</v>
      </c>
      <c r="M32" t="s">
        <v>25</v>
      </c>
      <c r="N32" t="s">
        <v>26</v>
      </c>
      <c r="O32" t="s">
        <v>25</v>
      </c>
      <c r="P32" t="s">
        <v>25</v>
      </c>
      <c r="Q32">
        <v>20</v>
      </c>
      <c r="R32">
        <v>250</v>
      </c>
      <c r="S32" t="s">
        <v>27</v>
      </c>
    </row>
    <row r="33" spans="1:19" x14ac:dyDescent="0.35">
      <c r="A33" t="s">
        <v>61</v>
      </c>
      <c r="B33">
        <v>35</v>
      </c>
      <c r="C33" t="s">
        <v>244</v>
      </c>
      <c r="D33">
        <v>149</v>
      </c>
      <c r="E33" t="s">
        <v>245</v>
      </c>
      <c r="F33" t="s">
        <v>246</v>
      </c>
      <c r="G33" t="s">
        <v>23</v>
      </c>
      <c r="H33">
        <v>500</v>
      </c>
      <c r="I33" t="s">
        <v>24</v>
      </c>
      <c r="J33" t="s">
        <v>26</v>
      </c>
      <c r="K33">
        <v>6</v>
      </c>
      <c r="L33">
        <v>2</v>
      </c>
      <c r="M33" t="s">
        <v>25</v>
      </c>
      <c r="N33">
        <v>18</v>
      </c>
      <c r="O33" t="s">
        <v>30</v>
      </c>
      <c r="P33" t="s">
        <v>25</v>
      </c>
      <c r="Q33">
        <v>30</v>
      </c>
      <c r="R33">
        <f>2*200</f>
        <v>400</v>
      </c>
      <c r="S33" t="s">
        <v>27</v>
      </c>
    </row>
    <row r="34" spans="1:19" x14ac:dyDescent="0.35">
      <c r="A34" t="s">
        <v>62</v>
      </c>
      <c r="B34">
        <v>36</v>
      </c>
      <c r="C34" t="s">
        <v>244</v>
      </c>
      <c r="D34">
        <v>149</v>
      </c>
      <c r="E34" t="s">
        <v>245</v>
      </c>
      <c r="F34" t="s">
        <v>246</v>
      </c>
      <c r="G34" t="s">
        <v>23</v>
      </c>
      <c r="H34">
        <v>372</v>
      </c>
      <c r="I34" t="s">
        <v>24</v>
      </c>
      <c r="J34" t="s">
        <v>26</v>
      </c>
      <c r="K34">
        <v>6</v>
      </c>
      <c r="L34">
        <v>1</v>
      </c>
      <c r="M34" t="s">
        <v>25</v>
      </c>
      <c r="N34">
        <v>21</v>
      </c>
      <c r="O34" t="s">
        <v>30</v>
      </c>
      <c r="P34" t="s">
        <v>25</v>
      </c>
      <c r="Q34">
        <v>30</v>
      </c>
      <c r="R34" s="5">
        <f>(2/3)*287</f>
        <v>191.33333333333331</v>
      </c>
      <c r="S34" t="s">
        <v>27</v>
      </c>
    </row>
    <row r="35" spans="1:19" x14ac:dyDescent="0.35">
      <c r="A35" t="s">
        <v>63</v>
      </c>
      <c r="B35">
        <v>37</v>
      </c>
      <c r="C35" t="s">
        <v>244</v>
      </c>
      <c r="D35">
        <v>149</v>
      </c>
      <c r="E35" t="s">
        <v>245</v>
      </c>
      <c r="F35" t="s">
        <v>246</v>
      </c>
      <c r="G35" t="s">
        <v>23</v>
      </c>
      <c r="H35">
        <v>475</v>
      </c>
      <c r="I35" t="s">
        <v>24</v>
      </c>
      <c r="J35" t="s">
        <v>26</v>
      </c>
      <c r="K35">
        <v>6</v>
      </c>
      <c r="L35">
        <v>2</v>
      </c>
      <c r="M35" t="s">
        <v>25</v>
      </c>
      <c r="N35" t="s">
        <v>26</v>
      </c>
      <c r="O35" t="s">
        <v>30</v>
      </c>
      <c r="P35" t="s">
        <v>30</v>
      </c>
      <c r="Q35">
        <v>40</v>
      </c>
      <c r="R35">
        <f>2*170</f>
        <v>340</v>
      </c>
      <c r="S35" t="s">
        <v>27</v>
      </c>
    </row>
    <row r="36" spans="1:19" x14ac:dyDescent="0.35">
      <c r="A36" t="s">
        <v>64</v>
      </c>
      <c r="B36">
        <v>38</v>
      </c>
      <c r="C36" t="s">
        <v>244</v>
      </c>
      <c r="D36">
        <v>149</v>
      </c>
      <c r="E36" t="s">
        <v>245</v>
      </c>
      <c r="F36" t="s">
        <v>246</v>
      </c>
      <c r="G36" t="s">
        <v>23</v>
      </c>
      <c r="H36">
        <v>115</v>
      </c>
      <c r="I36" t="s">
        <v>24</v>
      </c>
      <c r="J36" t="s">
        <v>26</v>
      </c>
      <c r="K36">
        <v>6</v>
      </c>
      <c r="L36">
        <v>2</v>
      </c>
      <c r="M36" t="s">
        <v>25</v>
      </c>
      <c r="N36" t="s">
        <v>26</v>
      </c>
      <c r="O36" t="s">
        <v>30</v>
      </c>
      <c r="P36" t="s">
        <v>25</v>
      </c>
      <c r="Q36">
        <v>24</v>
      </c>
      <c r="R36">
        <f>2*90</f>
        <v>180</v>
      </c>
      <c r="S36" t="s">
        <v>31</v>
      </c>
    </row>
    <row r="37" spans="1:19" x14ac:dyDescent="0.35">
      <c r="A37" t="s">
        <v>65</v>
      </c>
      <c r="B37">
        <v>39</v>
      </c>
      <c r="C37" t="s">
        <v>244</v>
      </c>
      <c r="D37">
        <v>149</v>
      </c>
      <c r="E37" t="s">
        <v>245</v>
      </c>
      <c r="F37" t="s">
        <v>246</v>
      </c>
      <c r="G37" t="s">
        <v>23</v>
      </c>
      <c r="H37">
        <v>428.5</v>
      </c>
      <c r="I37" t="s">
        <v>24</v>
      </c>
      <c r="J37" t="s">
        <v>26</v>
      </c>
      <c r="K37">
        <v>6</v>
      </c>
      <c r="L37">
        <v>1</v>
      </c>
      <c r="M37" t="s">
        <v>25</v>
      </c>
      <c r="N37" t="s">
        <v>26</v>
      </c>
      <c r="O37" t="s">
        <v>30</v>
      </c>
      <c r="P37" t="s">
        <v>25</v>
      </c>
      <c r="Q37">
        <v>30</v>
      </c>
      <c r="R37">
        <v>453.5</v>
      </c>
      <c r="S37" t="s">
        <v>31</v>
      </c>
    </row>
    <row r="38" spans="1:19" x14ac:dyDescent="0.35">
      <c r="A38" t="s">
        <v>66</v>
      </c>
      <c r="B38">
        <v>40</v>
      </c>
      <c r="C38" t="s">
        <v>244</v>
      </c>
      <c r="D38">
        <v>149</v>
      </c>
      <c r="E38" t="s">
        <v>245</v>
      </c>
      <c r="F38" t="s">
        <v>246</v>
      </c>
      <c r="G38" t="s">
        <v>23</v>
      </c>
      <c r="H38">
        <v>150</v>
      </c>
      <c r="I38" t="s">
        <v>24</v>
      </c>
      <c r="J38" t="s">
        <v>26</v>
      </c>
      <c r="K38">
        <v>6</v>
      </c>
      <c r="L38">
        <v>2</v>
      </c>
      <c r="M38" t="s">
        <v>25</v>
      </c>
      <c r="N38" t="s">
        <v>26</v>
      </c>
      <c r="O38" t="s">
        <v>30</v>
      </c>
      <c r="P38" t="s">
        <v>30</v>
      </c>
      <c r="Q38">
        <v>40</v>
      </c>
      <c r="R38">
        <f>2*225</f>
        <v>450</v>
      </c>
      <c r="S38" t="s">
        <v>31</v>
      </c>
    </row>
    <row r="39" spans="1:19" x14ac:dyDescent="0.35">
      <c r="A39" t="s">
        <v>67</v>
      </c>
      <c r="B39">
        <v>41</v>
      </c>
      <c r="C39" t="s">
        <v>244</v>
      </c>
      <c r="D39">
        <v>149</v>
      </c>
      <c r="E39" t="s">
        <v>245</v>
      </c>
      <c r="F39" t="s">
        <v>246</v>
      </c>
      <c r="G39" t="s">
        <v>23</v>
      </c>
      <c r="H39">
        <v>225</v>
      </c>
      <c r="I39" t="s">
        <v>24</v>
      </c>
      <c r="J39" t="s">
        <v>26</v>
      </c>
      <c r="K39">
        <v>6</v>
      </c>
      <c r="L39">
        <v>2</v>
      </c>
      <c r="M39" t="s">
        <v>25</v>
      </c>
      <c r="N39" t="s">
        <v>26</v>
      </c>
      <c r="O39" t="s">
        <v>25</v>
      </c>
      <c r="P39" t="s">
        <v>25</v>
      </c>
      <c r="Q39">
        <v>30</v>
      </c>
      <c r="R39">
        <f>2*150</f>
        <v>300</v>
      </c>
      <c r="S39" t="s">
        <v>25</v>
      </c>
    </row>
    <row r="40" spans="1:19" x14ac:dyDescent="0.35">
      <c r="A40" t="s">
        <v>68</v>
      </c>
      <c r="B40">
        <v>42</v>
      </c>
      <c r="C40" t="s">
        <v>244</v>
      </c>
      <c r="D40">
        <v>149</v>
      </c>
      <c r="E40" t="s">
        <v>245</v>
      </c>
      <c r="F40" t="s">
        <v>246</v>
      </c>
      <c r="G40" t="s">
        <v>23</v>
      </c>
      <c r="H40">
        <v>35</v>
      </c>
      <c r="I40" t="s">
        <v>24</v>
      </c>
      <c r="J40" t="s">
        <v>26</v>
      </c>
      <c r="K40">
        <v>6</v>
      </c>
      <c r="L40">
        <v>1</v>
      </c>
      <c r="M40" t="s">
        <v>25</v>
      </c>
      <c r="N40">
        <v>18</v>
      </c>
      <c r="O40" t="s">
        <v>25</v>
      </c>
      <c r="P40" t="s">
        <v>25</v>
      </c>
      <c r="Q40">
        <v>30</v>
      </c>
      <c r="R40">
        <v>360</v>
      </c>
      <c r="S40" t="s">
        <v>31</v>
      </c>
    </row>
    <row r="41" spans="1:19" x14ac:dyDescent="0.35">
      <c r="A41" t="s">
        <v>69</v>
      </c>
      <c r="B41">
        <v>44</v>
      </c>
      <c r="C41" t="s">
        <v>244</v>
      </c>
      <c r="D41">
        <v>149</v>
      </c>
      <c r="E41" t="s">
        <v>245</v>
      </c>
      <c r="F41" t="s">
        <v>246</v>
      </c>
      <c r="G41" t="s">
        <v>23</v>
      </c>
      <c r="H41">
        <v>580</v>
      </c>
      <c r="I41" t="s">
        <v>24</v>
      </c>
      <c r="J41" t="s">
        <v>26</v>
      </c>
      <c r="K41">
        <v>6</v>
      </c>
      <c r="L41">
        <v>1</v>
      </c>
      <c r="M41" t="s">
        <v>25</v>
      </c>
      <c r="N41" t="s">
        <v>26</v>
      </c>
      <c r="O41" t="s">
        <v>30</v>
      </c>
      <c r="P41" t="s">
        <v>25</v>
      </c>
      <c r="Q41">
        <v>24</v>
      </c>
      <c r="R41">
        <v>580</v>
      </c>
      <c r="S41" t="s">
        <v>27</v>
      </c>
    </row>
    <row r="42" spans="1:19" x14ac:dyDescent="0.35">
      <c r="A42" t="s">
        <v>70</v>
      </c>
      <c r="B42">
        <v>45</v>
      </c>
      <c r="C42" t="s">
        <v>244</v>
      </c>
      <c r="D42">
        <v>149</v>
      </c>
      <c r="E42" t="s">
        <v>245</v>
      </c>
      <c r="F42" t="s">
        <v>246</v>
      </c>
      <c r="G42" t="s">
        <v>23</v>
      </c>
      <c r="H42">
        <v>175</v>
      </c>
      <c r="I42" t="s">
        <v>24</v>
      </c>
      <c r="J42" t="s">
        <v>26</v>
      </c>
      <c r="K42">
        <v>6</v>
      </c>
      <c r="L42">
        <v>2</v>
      </c>
      <c r="M42" t="s">
        <v>25</v>
      </c>
      <c r="N42" t="s">
        <v>26</v>
      </c>
      <c r="O42" t="s">
        <v>25</v>
      </c>
      <c r="P42" t="s">
        <v>25</v>
      </c>
      <c r="Q42">
        <v>30</v>
      </c>
      <c r="R42">
        <v>300</v>
      </c>
      <c r="S42" t="s">
        <v>27</v>
      </c>
    </row>
    <row r="43" spans="1:19" x14ac:dyDescent="0.35">
      <c r="A43" t="s">
        <v>71</v>
      </c>
      <c r="B43">
        <v>46</v>
      </c>
      <c r="C43" t="s">
        <v>244</v>
      </c>
      <c r="D43">
        <v>149</v>
      </c>
      <c r="E43" t="s">
        <v>245</v>
      </c>
      <c r="F43" t="s">
        <v>246</v>
      </c>
      <c r="G43" t="s">
        <v>23</v>
      </c>
      <c r="H43">
        <v>175</v>
      </c>
      <c r="I43" t="s">
        <v>24</v>
      </c>
      <c r="J43" t="s">
        <v>26</v>
      </c>
      <c r="K43">
        <v>6</v>
      </c>
      <c r="L43">
        <v>2</v>
      </c>
      <c r="M43" t="s">
        <v>25</v>
      </c>
      <c r="N43">
        <v>18</v>
      </c>
      <c r="O43" t="s">
        <v>25</v>
      </c>
      <c r="P43" t="s">
        <v>25</v>
      </c>
      <c r="Q43">
        <v>32</v>
      </c>
      <c r="R43">
        <v>100</v>
      </c>
      <c r="S43" t="s">
        <v>27</v>
      </c>
    </row>
    <row r="44" spans="1:19" x14ac:dyDescent="0.35">
      <c r="A44" t="s">
        <v>72</v>
      </c>
      <c r="B44">
        <v>47</v>
      </c>
      <c r="C44" t="s">
        <v>244</v>
      </c>
      <c r="D44">
        <v>149</v>
      </c>
      <c r="E44" t="s">
        <v>245</v>
      </c>
      <c r="F44" t="s">
        <v>246</v>
      </c>
      <c r="G44" t="s">
        <v>23</v>
      </c>
      <c r="H44">
        <v>135</v>
      </c>
      <c r="I44" t="s">
        <v>24</v>
      </c>
      <c r="J44" t="s">
        <v>26</v>
      </c>
      <c r="K44">
        <v>6</v>
      </c>
      <c r="L44">
        <v>1</v>
      </c>
      <c r="M44" t="s">
        <v>25</v>
      </c>
      <c r="N44" t="s">
        <v>26</v>
      </c>
      <c r="O44" t="s">
        <v>30</v>
      </c>
      <c r="P44" t="s">
        <v>25</v>
      </c>
      <c r="Q44">
        <v>40</v>
      </c>
      <c r="R44">
        <v>360</v>
      </c>
      <c r="S44" t="s">
        <v>31</v>
      </c>
    </row>
    <row r="45" spans="1:19" x14ac:dyDescent="0.35">
      <c r="A45" t="s">
        <v>73</v>
      </c>
      <c r="B45">
        <v>48</v>
      </c>
      <c r="C45" t="s">
        <v>244</v>
      </c>
      <c r="D45">
        <v>149</v>
      </c>
      <c r="E45" t="s">
        <v>245</v>
      </c>
      <c r="F45" t="s">
        <v>246</v>
      </c>
      <c r="G45" t="s">
        <v>23</v>
      </c>
      <c r="H45">
        <v>515</v>
      </c>
      <c r="I45" t="s">
        <v>24</v>
      </c>
      <c r="J45" t="s">
        <v>26</v>
      </c>
      <c r="K45">
        <v>6</v>
      </c>
      <c r="L45">
        <v>2</v>
      </c>
      <c r="M45" t="s">
        <v>25</v>
      </c>
      <c r="N45">
        <v>18</v>
      </c>
      <c r="O45" t="s">
        <v>25</v>
      </c>
      <c r="P45" t="s">
        <v>25</v>
      </c>
      <c r="Q45">
        <v>34</v>
      </c>
      <c r="R45">
        <f>2*195</f>
        <v>390</v>
      </c>
      <c r="S45" t="s">
        <v>25</v>
      </c>
    </row>
    <row r="46" spans="1:19" x14ac:dyDescent="0.35">
      <c r="A46" t="s">
        <v>74</v>
      </c>
      <c r="B46">
        <v>49</v>
      </c>
      <c r="C46" t="s">
        <v>244</v>
      </c>
      <c r="D46">
        <v>149</v>
      </c>
      <c r="E46" t="s">
        <v>245</v>
      </c>
      <c r="F46" t="s">
        <v>246</v>
      </c>
      <c r="G46" t="s">
        <v>23</v>
      </c>
      <c r="H46">
        <v>150</v>
      </c>
      <c r="I46" t="s">
        <v>24</v>
      </c>
      <c r="J46" t="s">
        <v>26</v>
      </c>
      <c r="K46">
        <v>6</v>
      </c>
      <c r="L46">
        <v>1</v>
      </c>
      <c r="M46" t="s">
        <v>25</v>
      </c>
      <c r="N46" t="s">
        <v>26</v>
      </c>
      <c r="O46" t="s">
        <v>30</v>
      </c>
      <c r="P46" t="s">
        <v>25</v>
      </c>
      <c r="Q46">
        <v>24</v>
      </c>
      <c r="R46">
        <v>83</v>
      </c>
      <c r="S46" t="s">
        <v>27</v>
      </c>
    </row>
    <row r="47" spans="1:19" x14ac:dyDescent="0.35">
      <c r="A47" t="s">
        <v>75</v>
      </c>
      <c r="B47">
        <v>50</v>
      </c>
      <c r="C47" t="s">
        <v>244</v>
      </c>
      <c r="D47">
        <v>149</v>
      </c>
      <c r="E47" t="s">
        <v>245</v>
      </c>
      <c r="F47" t="s">
        <v>246</v>
      </c>
      <c r="G47" t="s">
        <v>23</v>
      </c>
      <c r="H47">
        <v>100</v>
      </c>
      <c r="I47" t="s">
        <v>24</v>
      </c>
      <c r="J47" t="s">
        <v>26</v>
      </c>
      <c r="K47">
        <v>6</v>
      </c>
      <c r="L47">
        <v>1</v>
      </c>
      <c r="M47" t="s">
        <v>25</v>
      </c>
      <c r="N47">
        <v>18</v>
      </c>
      <c r="O47" t="s">
        <v>25</v>
      </c>
      <c r="P47" t="s">
        <v>25</v>
      </c>
      <c r="Q47">
        <v>24</v>
      </c>
      <c r="R47">
        <v>175</v>
      </c>
      <c r="S47" t="s">
        <v>27</v>
      </c>
    </row>
    <row r="48" spans="1:19" x14ac:dyDescent="0.35">
      <c r="A48" t="s">
        <v>76</v>
      </c>
      <c r="B48">
        <v>51</v>
      </c>
      <c r="C48" t="s">
        <v>244</v>
      </c>
      <c r="D48">
        <v>149</v>
      </c>
      <c r="E48" t="s">
        <v>245</v>
      </c>
      <c r="F48" t="s">
        <v>246</v>
      </c>
      <c r="G48" t="s">
        <v>23</v>
      </c>
      <c r="H48">
        <v>200</v>
      </c>
      <c r="I48" t="s">
        <v>24</v>
      </c>
      <c r="J48" t="s">
        <v>26</v>
      </c>
      <c r="K48">
        <v>6</v>
      </c>
      <c r="L48">
        <v>1</v>
      </c>
      <c r="M48" t="s">
        <v>25</v>
      </c>
      <c r="N48" t="s">
        <v>26</v>
      </c>
      <c r="O48" t="s">
        <v>25</v>
      </c>
      <c r="P48" t="s">
        <v>25</v>
      </c>
      <c r="Q48">
        <v>30</v>
      </c>
      <c r="R48">
        <f>2*175</f>
        <v>350</v>
      </c>
      <c r="S48" t="s">
        <v>27</v>
      </c>
    </row>
    <row r="49" spans="1:19" x14ac:dyDescent="0.35">
      <c r="A49" t="s">
        <v>77</v>
      </c>
      <c r="B49">
        <v>53</v>
      </c>
      <c r="C49" t="s">
        <v>244</v>
      </c>
      <c r="D49">
        <v>149</v>
      </c>
      <c r="E49" t="s">
        <v>245</v>
      </c>
      <c r="F49" t="s">
        <v>246</v>
      </c>
      <c r="G49" t="s">
        <v>23</v>
      </c>
      <c r="H49">
        <v>286</v>
      </c>
      <c r="I49" t="s">
        <v>24</v>
      </c>
      <c r="J49" t="s">
        <v>26</v>
      </c>
      <c r="K49">
        <v>6</v>
      </c>
      <c r="L49">
        <v>2</v>
      </c>
      <c r="M49" t="s">
        <v>25</v>
      </c>
      <c r="N49">
        <v>18</v>
      </c>
      <c r="O49" t="s">
        <v>30</v>
      </c>
      <c r="P49" t="s">
        <v>25</v>
      </c>
      <c r="Q49">
        <v>30</v>
      </c>
      <c r="R49">
        <f>2*91</f>
        <v>182</v>
      </c>
      <c r="S49" t="s">
        <v>31</v>
      </c>
    </row>
    <row r="50" spans="1:19" x14ac:dyDescent="0.35">
      <c r="A50" t="s">
        <v>79</v>
      </c>
      <c r="B50">
        <v>54</v>
      </c>
      <c r="C50" t="s">
        <v>244</v>
      </c>
      <c r="D50">
        <v>149</v>
      </c>
      <c r="E50" t="s">
        <v>245</v>
      </c>
      <c r="F50" t="s">
        <v>246</v>
      </c>
      <c r="G50" t="s">
        <v>23</v>
      </c>
      <c r="H50">
        <v>300</v>
      </c>
      <c r="I50" t="s">
        <v>24</v>
      </c>
      <c r="J50" t="s">
        <v>26</v>
      </c>
      <c r="K50">
        <v>6</v>
      </c>
      <c r="L50">
        <v>2</v>
      </c>
      <c r="M50" t="s">
        <v>25</v>
      </c>
      <c r="N50">
        <v>18</v>
      </c>
      <c r="O50" t="s">
        <v>30</v>
      </c>
      <c r="P50" t="s">
        <v>25</v>
      </c>
      <c r="Q50">
        <v>36</v>
      </c>
      <c r="R50">
        <f>2*250</f>
        <v>500</v>
      </c>
      <c r="S50" t="s">
        <v>25</v>
      </c>
    </row>
    <row r="51" spans="1:19" x14ac:dyDescent="0.35">
      <c r="A51" t="s">
        <v>80</v>
      </c>
      <c r="B51">
        <v>55</v>
      </c>
      <c r="C51" t="s">
        <v>244</v>
      </c>
      <c r="D51">
        <v>149</v>
      </c>
      <c r="E51" t="s">
        <v>245</v>
      </c>
      <c r="F51" t="s">
        <v>246</v>
      </c>
      <c r="G51" t="s">
        <v>23</v>
      </c>
      <c r="H51">
        <v>115</v>
      </c>
      <c r="I51" t="s">
        <v>24</v>
      </c>
      <c r="J51" t="s">
        <v>26</v>
      </c>
      <c r="K51">
        <v>6</v>
      </c>
      <c r="L51">
        <v>2</v>
      </c>
      <c r="M51" t="s">
        <v>25</v>
      </c>
      <c r="N51" t="s">
        <v>26</v>
      </c>
      <c r="O51" t="s">
        <v>25</v>
      </c>
      <c r="P51" t="s">
        <v>25</v>
      </c>
      <c r="Q51">
        <v>30</v>
      </c>
      <c r="R51">
        <v>160</v>
      </c>
      <c r="S51" t="s">
        <v>27</v>
      </c>
    </row>
    <row r="52" spans="1:19" x14ac:dyDescent="0.35">
      <c r="A52" t="s">
        <v>81</v>
      </c>
      <c r="B52">
        <v>56</v>
      </c>
      <c r="C52" t="s">
        <v>244</v>
      </c>
      <c r="D52">
        <v>149</v>
      </c>
      <c r="E52" t="s">
        <v>245</v>
      </c>
      <c r="F52" t="s">
        <v>246</v>
      </c>
      <c r="G52" t="s">
        <v>23</v>
      </c>
      <c r="H52">
        <v>300</v>
      </c>
      <c r="I52" t="s">
        <v>24</v>
      </c>
      <c r="J52" t="s">
        <v>26</v>
      </c>
      <c r="K52">
        <v>6</v>
      </c>
      <c r="L52">
        <v>2</v>
      </c>
      <c r="M52" t="s">
        <v>25</v>
      </c>
      <c r="N52" t="s">
        <v>26</v>
      </c>
      <c r="O52" t="s">
        <v>25</v>
      </c>
      <c r="P52" t="s">
        <v>25</v>
      </c>
      <c r="Q52">
        <v>24</v>
      </c>
      <c r="R52">
        <f>2*65</f>
        <v>130</v>
      </c>
      <c r="S52" t="s">
        <v>27</v>
      </c>
    </row>
  </sheetData>
  <phoneticPr fontId="1" type="noConversion"/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6C5E5D-3B1D-4DA6-8A62-A23F8B049B31}">
  <dimension ref="A1:S52"/>
  <sheetViews>
    <sheetView workbookViewId="0">
      <selection activeCell="A2" sqref="A2"/>
    </sheetView>
  </sheetViews>
  <sheetFormatPr defaultColWidth="8.81640625" defaultRowHeight="14.5" x14ac:dyDescent="0.35"/>
  <cols>
    <col min="1" max="1" width="16.1796875" customWidth="1"/>
    <col min="2" max="2" width="8.81640625" customWidth="1"/>
    <col min="3" max="3" width="22.81640625" bestFit="1" customWidth="1"/>
    <col min="4" max="4" width="14.81640625" customWidth="1"/>
    <col min="5" max="5" width="7.7265625" bestFit="1" customWidth="1"/>
    <col min="6" max="6" width="13.7265625" customWidth="1"/>
    <col min="7" max="7" width="17.81640625" bestFit="1" customWidth="1"/>
    <col min="8" max="8" width="9.1796875"/>
    <col min="9" max="9" width="17.7265625" bestFit="1" customWidth="1"/>
    <col min="10" max="10" width="9.1796875"/>
    <col min="11" max="11" width="17.7265625" customWidth="1"/>
    <col min="17" max="17" width="13.7265625" customWidth="1"/>
    <col min="18" max="18" width="9.1796875"/>
    <col min="19" max="19" width="14.7265625" customWidth="1"/>
  </cols>
  <sheetData>
    <row r="1" spans="1:19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9" x14ac:dyDescent="0.35">
      <c r="A2" t="s">
        <v>19</v>
      </c>
      <c r="B2">
        <v>1</v>
      </c>
      <c r="C2" t="s">
        <v>247</v>
      </c>
      <c r="D2">
        <v>150</v>
      </c>
      <c r="E2" t="s">
        <v>248</v>
      </c>
      <c r="F2" t="s">
        <v>246</v>
      </c>
      <c r="G2" t="s">
        <v>23</v>
      </c>
      <c r="H2">
        <v>100</v>
      </c>
      <c r="I2" t="s">
        <v>178</v>
      </c>
      <c r="J2" t="s">
        <v>26</v>
      </c>
      <c r="K2">
        <v>3</v>
      </c>
      <c r="L2">
        <v>1</v>
      </c>
      <c r="M2" t="s">
        <v>25</v>
      </c>
      <c r="N2">
        <v>18</v>
      </c>
      <c r="O2" t="s">
        <v>30</v>
      </c>
      <c r="P2" t="s">
        <v>25</v>
      </c>
      <c r="Q2">
        <v>12</v>
      </c>
      <c r="R2">
        <f>2*75</f>
        <v>150</v>
      </c>
      <c r="S2" t="s">
        <v>25</v>
      </c>
    </row>
    <row r="3" spans="1:19" x14ac:dyDescent="0.35">
      <c r="A3" t="s">
        <v>28</v>
      </c>
      <c r="B3">
        <v>2</v>
      </c>
      <c r="C3" t="s">
        <v>247</v>
      </c>
      <c r="D3">
        <v>150</v>
      </c>
      <c r="E3" t="s">
        <v>248</v>
      </c>
      <c r="F3" t="s">
        <v>246</v>
      </c>
      <c r="G3" t="s">
        <v>23</v>
      </c>
      <c r="H3">
        <v>200</v>
      </c>
      <c r="I3" t="s">
        <v>178</v>
      </c>
      <c r="J3" t="s">
        <v>26</v>
      </c>
      <c r="K3">
        <v>3</v>
      </c>
      <c r="L3">
        <v>1</v>
      </c>
      <c r="M3" t="s">
        <v>25</v>
      </c>
      <c r="N3" t="s">
        <v>26</v>
      </c>
      <c r="O3" t="s">
        <v>30</v>
      </c>
      <c r="P3" t="s">
        <v>25</v>
      </c>
      <c r="Q3">
        <v>10</v>
      </c>
      <c r="R3">
        <v>100</v>
      </c>
      <c r="S3" t="s">
        <v>27</v>
      </c>
    </row>
    <row r="4" spans="1:19" x14ac:dyDescent="0.35">
      <c r="A4" t="s">
        <v>32</v>
      </c>
      <c r="B4">
        <v>4</v>
      </c>
      <c r="C4" t="s">
        <v>247</v>
      </c>
      <c r="D4">
        <v>150</v>
      </c>
      <c r="E4" t="s">
        <v>248</v>
      </c>
      <c r="F4" t="s">
        <v>246</v>
      </c>
      <c r="G4" t="s">
        <v>23</v>
      </c>
      <c r="H4">
        <v>200</v>
      </c>
      <c r="I4" t="s">
        <v>178</v>
      </c>
      <c r="J4" t="s">
        <v>26</v>
      </c>
      <c r="K4">
        <v>3</v>
      </c>
      <c r="L4">
        <v>2</v>
      </c>
      <c r="M4" t="s">
        <v>25</v>
      </c>
      <c r="N4">
        <v>18</v>
      </c>
      <c r="O4" t="s">
        <v>30</v>
      </c>
      <c r="P4" t="s">
        <v>25</v>
      </c>
      <c r="Q4">
        <v>20</v>
      </c>
      <c r="R4">
        <v>100</v>
      </c>
      <c r="S4" t="s">
        <v>27</v>
      </c>
    </row>
    <row r="5" spans="1:19" x14ac:dyDescent="0.35">
      <c r="A5" t="s">
        <v>33</v>
      </c>
      <c r="B5">
        <v>5</v>
      </c>
      <c r="C5" t="s">
        <v>247</v>
      </c>
      <c r="D5">
        <v>150</v>
      </c>
      <c r="E5" t="s">
        <v>248</v>
      </c>
      <c r="F5" t="s">
        <v>246</v>
      </c>
      <c r="G5" t="s">
        <v>23</v>
      </c>
      <c r="H5">
        <v>40</v>
      </c>
      <c r="I5" t="s">
        <v>178</v>
      </c>
      <c r="J5" t="s">
        <v>26</v>
      </c>
      <c r="K5">
        <v>3</v>
      </c>
      <c r="L5">
        <v>1</v>
      </c>
      <c r="M5" t="s">
        <v>25</v>
      </c>
      <c r="O5" t="s">
        <v>30</v>
      </c>
      <c r="P5" t="s">
        <v>25</v>
      </c>
      <c r="Q5">
        <v>12</v>
      </c>
      <c r="R5">
        <v>25</v>
      </c>
      <c r="S5" t="s">
        <v>25</v>
      </c>
    </row>
    <row r="6" spans="1:19" x14ac:dyDescent="0.35">
      <c r="A6" t="s">
        <v>34</v>
      </c>
      <c r="B6">
        <v>6</v>
      </c>
      <c r="C6" t="s">
        <v>247</v>
      </c>
      <c r="D6">
        <v>150</v>
      </c>
      <c r="E6" t="s">
        <v>248</v>
      </c>
      <c r="F6" t="s">
        <v>246</v>
      </c>
      <c r="G6" t="s">
        <v>23</v>
      </c>
      <c r="H6">
        <v>700</v>
      </c>
      <c r="I6" t="s">
        <v>178</v>
      </c>
      <c r="J6" t="s">
        <v>26</v>
      </c>
      <c r="K6">
        <v>3</v>
      </c>
      <c r="L6">
        <v>2</v>
      </c>
      <c r="M6" t="s">
        <v>30</v>
      </c>
      <c r="N6" t="s">
        <v>26</v>
      </c>
      <c r="O6" t="s">
        <v>25</v>
      </c>
      <c r="P6" t="s">
        <v>25</v>
      </c>
      <c r="Q6">
        <v>20</v>
      </c>
      <c r="R6">
        <v>350</v>
      </c>
      <c r="S6" t="s">
        <v>280</v>
      </c>
    </row>
    <row r="7" spans="1:19" x14ac:dyDescent="0.35">
      <c r="A7" t="s">
        <v>35</v>
      </c>
      <c r="B7">
        <v>8</v>
      </c>
      <c r="C7" t="s">
        <v>247</v>
      </c>
      <c r="D7">
        <v>150</v>
      </c>
      <c r="E7" t="s">
        <v>248</v>
      </c>
      <c r="F7" t="s">
        <v>246</v>
      </c>
      <c r="G7" t="s">
        <v>23</v>
      </c>
      <c r="H7">
        <v>130</v>
      </c>
      <c r="I7" t="s">
        <v>178</v>
      </c>
      <c r="J7" t="s">
        <v>26</v>
      </c>
      <c r="K7">
        <v>3</v>
      </c>
      <c r="L7">
        <v>1</v>
      </c>
      <c r="M7" t="s">
        <v>25</v>
      </c>
      <c r="N7">
        <v>18</v>
      </c>
      <c r="O7" t="s">
        <v>25</v>
      </c>
      <c r="P7" t="s">
        <v>25</v>
      </c>
      <c r="Q7">
        <v>20</v>
      </c>
      <c r="R7" t="s">
        <v>26</v>
      </c>
      <c r="S7" t="s">
        <v>27</v>
      </c>
    </row>
    <row r="8" spans="1:19" x14ac:dyDescent="0.35">
      <c r="A8" t="s">
        <v>36</v>
      </c>
      <c r="B8">
        <v>9</v>
      </c>
      <c r="C8" t="s">
        <v>247</v>
      </c>
      <c r="D8">
        <v>150</v>
      </c>
      <c r="E8" t="s">
        <v>248</v>
      </c>
      <c r="F8" t="s">
        <v>246</v>
      </c>
      <c r="G8" t="s">
        <v>25</v>
      </c>
      <c r="H8" t="s">
        <v>26</v>
      </c>
      <c r="I8" t="s">
        <v>26</v>
      </c>
      <c r="J8" t="s">
        <v>26</v>
      </c>
      <c r="K8" t="s">
        <v>26</v>
      </c>
      <c r="L8" t="s">
        <v>26</v>
      </c>
      <c r="M8" t="s">
        <v>26</v>
      </c>
      <c r="N8" t="s">
        <v>26</v>
      </c>
      <c r="O8" t="s">
        <v>26</v>
      </c>
      <c r="P8" t="s">
        <v>26</v>
      </c>
      <c r="Q8" t="s">
        <v>26</v>
      </c>
      <c r="R8" t="s">
        <v>26</v>
      </c>
      <c r="S8" t="s">
        <v>26</v>
      </c>
    </row>
    <row r="9" spans="1:19" x14ac:dyDescent="0.35">
      <c r="A9" t="s">
        <v>37</v>
      </c>
      <c r="B9">
        <v>10</v>
      </c>
      <c r="C9" t="s">
        <v>247</v>
      </c>
      <c r="D9">
        <v>150</v>
      </c>
      <c r="E9" t="s">
        <v>248</v>
      </c>
      <c r="F9" t="s">
        <v>246</v>
      </c>
      <c r="G9" t="s">
        <v>23</v>
      </c>
      <c r="H9">
        <v>12</v>
      </c>
      <c r="I9" t="s">
        <v>178</v>
      </c>
      <c r="J9" t="s">
        <v>26</v>
      </c>
      <c r="K9">
        <v>3</v>
      </c>
      <c r="L9">
        <v>1</v>
      </c>
      <c r="M9" t="s">
        <v>25</v>
      </c>
      <c r="N9" t="s">
        <v>26</v>
      </c>
      <c r="O9" t="s">
        <v>25</v>
      </c>
      <c r="P9" t="s">
        <v>25</v>
      </c>
      <c r="Q9">
        <v>12</v>
      </c>
      <c r="R9" t="s">
        <v>26</v>
      </c>
      <c r="S9" t="s">
        <v>31</v>
      </c>
    </row>
    <row r="10" spans="1:19" x14ac:dyDescent="0.35">
      <c r="A10" t="s">
        <v>38</v>
      </c>
      <c r="B10">
        <v>11</v>
      </c>
      <c r="C10" t="s">
        <v>247</v>
      </c>
      <c r="D10">
        <v>150</v>
      </c>
      <c r="E10" t="s">
        <v>248</v>
      </c>
      <c r="F10" t="s">
        <v>246</v>
      </c>
      <c r="G10" t="s">
        <v>25</v>
      </c>
      <c r="H10" t="s">
        <v>26</v>
      </c>
      <c r="I10" t="s">
        <v>26</v>
      </c>
      <c r="J10" t="s">
        <v>26</v>
      </c>
      <c r="K10" t="s">
        <v>26</v>
      </c>
      <c r="L10" t="s">
        <v>26</v>
      </c>
      <c r="M10" t="s">
        <v>26</v>
      </c>
      <c r="N10" t="s">
        <v>26</v>
      </c>
      <c r="O10" t="s">
        <v>26</v>
      </c>
      <c r="P10" t="s">
        <v>26</v>
      </c>
      <c r="Q10" t="s">
        <v>26</v>
      </c>
      <c r="R10" t="s">
        <v>26</v>
      </c>
      <c r="S10" t="s">
        <v>26</v>
      </c>
    </row>
    <row r="11" spans="1:19" x14ac:dyDescent="0.35">
      <c r="A11" t="s">
        <v>39</v>
      </c>
      <c r="B11">
        <v>12</v>
      </c>
      <c r="C11" t="s">
        <v>247</v>
      </c>
      <c r="D11">
        <v>150</v>
      </c>
      <c r="E11" t="s">
        <v>248</v>
      </c>
      <c r="F11" t="s">
        <v>246</v>
      </c>
      <c r="G11" t="s">
        <v>25</v>
      </c>
      <c r="H11" t="s">
        <v>26</v>
      </c>
      <c r="I11" t="s">
        <v>26</v>
      </c>
      <c r="J11" t="s">
        <v>26</v>
      </c>
      <c r="K11" t="s">
        <v>26</v>
      </c>
      <c r="L11" t="s">
        <v>26</v>
      </c>
      <c r="M11" t="s">
        <v>26</v>
      </c>
      <c r="N11" t="s">
        <v>26</v>
      </c>
      <c r="O11" t="s">
        <v>26</v>
      </c>
      <c r="P11" t="s">
        <v>26</v>
      </c>
      <c r="Q11" t="s">
        <v>26</v>
      </c>
      <c r="R11" t="s">
        <v>26</v>
      </c>
      <c r="S11" t="s">
        <v>26</v>
      </c>
    </row>
    <row r="12" spans="1:19" x14ac:dyDescent="0.35">
      <c r="A12" t="s">
        <v>40</v>
      </c>
      <c r="B12">
        <v>13</v>
      </c>
      <c r="C12" t="s">
        <v>247</v>
      </c>
      <c r="D12">
        <v>150</v>
      </c>
      <c r="E12" t="s">
        <v>248</v>
      </c>
      <c r="F12" t="s">
        <v>246</v>
      </c>
      <c r="G12" t="s">
        <v>23</v>
      </c>
      <c r="H12">
        <v>5</v>
      </c>
      <c r="I12" t="s">
        <v>178</v>
      </c>
      <c r="J12" t="s">
        <v>26</v>
      </c>
      <c r="K12">
        <v>3</v>
      </c>
      <c r="L12">
        <v>2</v>
      </c>
      <c r="M12" t="s">
        <v>25</v>
      </c>
      <c r="N12">
        <v>18</v>
      </c>
      <c r="O12" t="s">
        <v>30</v>
      </c>
      <c r="P12" t="s">
        <v>25</v>
      </c>
      <c r="Q12">
        <v>10</v>
      </c>
      <c r="R12">
        <v>70</v>
      </c>
      <c r="S12" t="s">
        <v>25</v>
      </c>
    </row>
    <row r="13" spans="1:19" x14ac:dyDescent="0.35">
      <c r="A13" t="s">
        <v>41</v>
      </c>
      <c r="B13">
        <v>15</v>
      </c>
      <c r="C13" t="s">
        <v>247</v>
      </c>
      <c r="D13">
        <v>150</v>
      </c>
      <c r="E13" t="s">
        <v>248</v>
      </c>
      <c r="F13" t="s">
        <v>246</v>
      </c>
      <c r="G13" t="s">
        <v>23</v>
      </c>
      <c r="H13">
        <v>247</v>
      </c>
      <c r="I13" t="s">
        <v>178</v>
      </c>
      <c r="J13" t="s">
        <v>26</v>
      </c>
      <c r="K13">
        <v>3</v>
      </c>
      <c r="L13">
        <v>1</v>
      </c>
      <c r="M13" t="s">
        <v>25</v>
      </c>
      <c r="N13">
        <v>18</v>
      </c>
      <c r="O13" t="s">
        <v>25</v>
      </c>
      <c r="P13" t="s">
        <v>25</v>
      </c>
      <c r="Q13">
        <v>0</v>
      </c>
      <c r="R13">
        <v>179</v>
      </c>
      <c r="S13" t="s">
        <v>27</v>
      </c>
    </row>
    <row r="14" spans="1:19" x14ac:dyDescent="0.35">
      <c r="A14" t="s">
        <v>42</v>
      </c>
      <c r="B14">
        <v>16</v>
      </c>
      <c r="C14" t="s">
        <v>247</v>
      </c>
      <c r="D14">
        <v>150</v>
      </c>
      <c r="E14" t="s">
        <v>248</v>
      </c>
      <c r="F14" t="s">
        <v>246</v>
      </c>
      <c r="G14" t="s">
        <v>23</v>
      </c>
      <c r="H14">
        <v>167</v>
      </c>
      <c r="I14" t="s">
        <v>178</v>
      </c>
      <c r="J14" t="s">
        <v>26</v>
      </c>
      <c r="K14">
        <v>3</v>
      </c>
      <c r="L14">
        <v>2</v>
      </c>
      <c r="M14" t="s">
        <v>25</v>
      </c>
      <c r="N14">
        <v>18</v>
      </c>
      <c r="O14" t="s">
        <v>30</v>
      </c>
      <c r="P14" t="s">
        <v>25</v>
      </c>
      <c r="Q14">
        <v>15</v>
      </c>
      <c r="R14">
        <f>2*75</f>
        <v>150</v>
      </c>
      <c r="S14" t="s">
        <v>27</v>
      </c>
    </row>
    <row r="15" spans="1:19" x14ac:dyDescent="0.35">
      <c r="A15" t="s">
        <v>43</v>
      </c>
      <c r="B15">
        <v>17</v>
      </c>
      <c r="C15" t="s">
        <v>247</v>
      </c>
      <c r="D15">
        <v>150</v>
      </c>
      <c r="E15" t="s">
        <v>248</v>
      </c>
      <c r="F15" t="s">
        <v>246</v>
      </c>
      <c r="G15" t="s">
        <v>23</v>
      </c>
      <c r="H15">
        <v>50</v>
      </c>
      <c r="I15" t="s">
        <v>178</v>
      </c>
      <c r="J15" t="s">
        <v>26</v>
      </c>
      <c r="K15">
        <v>3</v>
      </c>
      <c r="L15">
        <v>1</v>
      </c>
      <c r="M15" t="s">
        <v>25</v>
      </c>
      <c r="N15" t="s">
        <v>26</v>
      </c>
      <c r="O15" t="s">
        <v>25</v>
      </c>
      <c r="P15" t="s">
        <v>25</v>
      </c>
      <c r="Q15">
        <v>15</v>
      </c>
      <c r="R15">
        <v>25</v>
      </c>
      <c r="S15" t="s">
        <v>27</v>
      </c>
    </row>
    <row r="16" spans="1:19" x14ac:dyDescent="0.35">
      <c r="A16" t="s">
        <v>44</v>
      </c>
      <c r="B16">
        <v>18</v>
      </c>
      <c r="C16" t="s">
        <v>247</v>
      </c>
      <c r="D16">
        <v>150</v>
      </c>
      <c r="E16" t="s">
        <v>248</v>
      </c>
      <c r="F16" t="s">
        <v>246</v>
      </c>
      <c r="G16" t="s">
        <v>23</v>
      </c>
      <c r="H16">
        <v>30</v>
      </c>
      <c r="I16" t="s">
        <v>178</v>
      </c>
      <c r="J16" t="s">
        <v>26</v>
      </c>
      <c r="K16">
        <v>3</v>
      </c>
      <c r="L16">
        <v>1</v>
      </c>
      <c r="M16" t="s">
        <v>25</v>
      </c>
      <c r="N16">
        <v>18</v>
      </c>
      <c r="O16" t="s">
        <v>25</v>
      </c>
      <c r="P16" t="s">
        <v>25</v>
      </c>
      <c r="Q16">
        <v>16</v>
      </c>
      <c r="R16">
        <v>15</v>
      </c>
      <c r="S16" t="s">
        <v>27</v>
      </c>
    </row>
    <row r="17" spans="1:19" x14ac:dyDescent="0.35">
      <c r="A17" t="s">
        <v>45</v>
      </c>
      <c r="B17">
        <v>19</v>
      </c>
      <c r="C17" t="s">
        <v>247</v>
      </c>
      <c r="D17">
        <v>150</v>
      </c>
      <c r="E17" t="s">
        <v>248</v>
      </c>
      <c r="F17" t="s">
        <v>246</v>
      </c>
      <c r="G17" t="s">
        <v>23</v>
      </c>
      <c r="H17">
        <v>25</v>
      </c>
      <c r="I17" t="s">
        <v>178</v>
      </c>
      <c r="J17" t="s">
        <v>26</v>
      </c>
      <c r="K17">
        <v>3</v>
      </c>
      <c r="L17">
        <v>2</v>
      </c>
      <c r="M17" t="s">
        <v>25</v>
      </c>
      <c r="N17" t="s">
        <v>26</v>
      </c>
      <c r="O17" t="s">
        <v>25</v>
      </c>
      <c r="P17" t="s">
        <v>25</v>
      </c>
      <c r="Q17">
        <v>30</v>
      </c>
      <c r="R17">
        <v>15</v>
      </c>
      <c r="S17" t="s">
        <v>25</v>
      </c>
    </row>
    <row r="18" spans="1:19" x14ac:dyDescent="0.35">
      <c r="A18" t="s">
        <v>46</v>
      </c>
      <c r="B18">
        <v>20</v>
      </c>
      <c r="C18" t="s">
        <v>247</v>
      </c>
      <c r="D18">
        <v>150</v>
      </c>
      <c r="E18" t="s">
        <v>248</v>
      </c>
      <c r="F18" t="s">
        <v>246</v>
      </c>
      <c r="G18" t="s">
        <v>23</v>
      </c>
      <c r="H18">
        <v>50</v>
      </c>
      <c r="I18" t="s">
        <v>178</v>
      </c>
      <c r="J18" t="s">
        <v>26</v>
      </c>
      <c r="K18">
        <v>3</v>
      </c>
      <c r="L18">
        <v>2</v>
      </c>
      <c r="M18" t="s">
        <v>25</v>
      </c>
      <c r="N18" t="s">
        <v>26</v>
      </c>
      <c r="O18" t="s">
        <v>30</v>
      </c>
      <c r="P18" t="s">
        <v>25</v>
      </c>
      <c r="Q18">
        <v>0</v>
      </c>
      <c r="R18">
        <f>2*25</f>
        <v>50</v>
      </c>
      <c r="S18" t="s">
        <v>25</v>
      </c>
    </row>
    <row r="19" spans="1:19" x14ac:dyDescent="0.35">
      <c r="A19" t="s">
        <v>47</v>
      </c>
      <c r="B19">
        <v>21</v>
      </c>
      <c r="C19" t="s">
        <v>247</v>
      </c>
      <c r="D19">
        <v>150</v>
      </c>
      <c r="E19" t="s">
        <v>248</v>
      </c>
      <c r="F19" t="s">
        <v>246</v>
      </c>
      <c r="G19" t="s">
        <v>23</v>
      </c>
      <c r="H19">
        <v>25</v>
      </c>
      <c r="I19" t="s">
        <v>178</v>
      </c>
      <c r="J19" t="s">
        <v>26</v>
      </c>
      <c r="K19">
        <v>3</v>
      </c>
      <c r="L19">
        <v>1</v>
      </c>
      <c r="M19" t="s">
        <v>25</v>
      </c>
      <c r="N19" t="s">
        <v>26</v>
      </c>
      <c r="O19" t="s">
        <v>25</v>
      </c>
      <c r="P19" t="s">
        <v>25</v>
      </c>
      <c r="Q19">
        <v>12</v>
      </c>
      <c r="R19">
        <f>2*30</f>
        <v>60</v>
      </c>
      <c r="S19" t="s">
        <v>25</v>
      </c>
    </row>
    <row r="20" spans="1:19" x14ac:dyDescent="0.35">
      <c r="A20" t="s">
        <v>48</v>
      </c>
      <c r="B20">
        <v>22</v>
      </c>
      <c r="C20" t="s">
        <v>247</v>
      </c>
      <c r="D20">
        <v>150</v>
      </c>
      <c r="E20" t="s">
        <v>248</v>
      </c>
      <c r="F20" t="s">
        <v>246</v>
      </c>
      <c r="G20" t="s">
        <v>23</v>
      </c>
      <c r="H20">
        <v>95</v>
      </c>
      <c r="I20" t="s">
        <v>178</v>
      </c>
      <c r="J20" t="s">
        <v>26</v>
      </c>
      <c r="K20">
        <v>3</v>
      </c>
      <c r="L20">
        <v>2</v>
      </c>
      <c r="M20" t="s">
        <v>25</v>
      </c>
      <c r="N20" t="s">
        <v>26</v>
      </c>
      <c r="O20" t="s">
        <v>30</v>
      </c>
      <c r="P20" t="s">
        <v>25</v>
      </c>
      <c r="Q20">
        <v>20</v>
      </c>
      <c r="R20">
        <f>2*30</f>
        <v>60</v>
      </c>
      <c r="S20" t="s">
        <v>25</v>
      </c>
    </row>
    <row r="21" spans="1:19" x14ac:dyDescent="0.35">
      <c r="A21" t="s">
        <v>49</v>
      </c>
      <c r="B21">
        <v>23</v>
      </c>
      <c r="C21" t="s">
        <v>247</v>
      </c>
      <c r="D21">
        <v>150</v>
      </c>
      <c r="E21" t="s">
        <v>248</v>
      </c>
      <c r="F21" t="s">
        <v>246</v>
      </c>
      <c r="G21" t="s">
        <v>23</v>
      </c>
      <c r="H21">
        <v>56</v>
      </c>
      <c r="I21" t="s">
        <v>178</v>
      </c>
      <c r="J21" t="s">
        <v>26</v>
      </c>
      <c r="K21">
        <v>3</v>
      </c>
      <c r="L21">
        <v>1</v>
      </c>
      <c r="M21" t="s">
        <v>25</v>
      </c>
      <c r="N21" t="s">
        <v>26</v>
      </c>
      <c r="O21" t="s">
        <v>25</v>
      </c>
      <c r="P21" t="s">
        <v>25</v>
      </c>
      <c r="Q21">
        <v>0</v>
      </c>
      <c r="R21">
        <f>2*50</f>
        <v>100</v>
      </c>
      <c r="S21" t="s">
        <v>25</v>
      </c>
    </row>
    <row r="22" spans="1:19" x14ac:dyDescent="0.35">
      <c r="A22" t="s">
        <v>50</v>
      </c>
      <c r="B22">
        <v>24</v>
      </c>
      <c r="C22" t="s">
        <v>247</v>
      </c>
      <c r="D22">
        <v>150</v>
      </c>
      <c r="E22" t="s">
        <v>248</v>
      </c>
      <c r="F22" t="s">
        <v>246</v>
      </c>
      <c r="G22" t="s">
        <v>23</v>
      </c>
      <c r="H22">
        <v>85</v>
      </c>
      <c r="I22" t="s">
        <v>178</v>
      </c>
      <c r="J22" t="s">
        <v>26</v>
      </c>
      <c r="K22">
        <v>3</v>
      </c>
      <c r="L22">
        <v>2</v>
      </c>
      <c r="M22" t="s">
        <v>25</v>
      </c>
      <c r="N22">
        <v>18</v>
      </c>
      <c r="O22" t="s">
        <v>30</v>
      </c>
      <c r="P22" t="s">
        <v>25</v>
      </c>
      <c r="Q22">
        <v>16</v>
      </c>
      <c r="R22">
        <f>(2/3)*60</f>
        <v>40</v>
      </c>
      <c r="S22" t="s">
        <v>27</v>
      </c>
    </row>
    <row r="23" spans="1:19" x14ac:dyDescent="0.35">
      <c r="A23" t="s">
        <v>51</v>
      </c>
      <c r="B23">
        <v>25</v>
      </c>
      <c r="C23" t="s">
        <v>247</v>
      </c>
      <c r="D23">
        <v>150</v>
      </c>
      <c r="E23" t="s">
        <v>248</v>
      </c>
      <c r="F23" t="s">
        <v>246</v>
      </c>
      <c r="G23" t="s">
        <v>25</v>
      </c>
      <c r="H23" t="s">
        <v>26</v>
      </c>
      <c r="I23" t="s">
        <v>26</v>
      </c>
      <c r="J23" t="s">
        <v>26</v>
      </c>
      <c r="K23" t="s">
        <v>26</v>
      </c>
      <c r="L23" t="s">
        <v>26</v>
      </c>
      <c r="M23" t="s">
        <v>26</v>
      </c>
      <c r="N23" t="s">
        <v>26</v>
      </c>
      <c r="O23" t="s">
        <v>26</v>
      </c>
      <c r="P23" t="s">
        <v>26</v>
      </c>
      <c r="Q23" t="s">
        <v>26</v>
      </c>
      <c r="R23" t="s">
        <v>26</v>
      </c>
      <c r="S23" t="s">
        <v>26</v>
      </c>
    </row>
    <row r="24" spans="1:19" x14ac:dyDescent="0.35">
      <c r="A24" t="s">
        <v>52</v>
      </c>
      <c r="B24">
        <v>26</v>
      </c>
      <c r="C24" t="s">
        <v>247</v>
      </c>
      <c r="D24">
        <v>150</v>
      </c>
      <c r="E24" t="s">
        <v>248</v>
      </c>
      <c r="F24" t="s">
        <v>246</v>
      </c>
      <c r="G24" t="s">
        <v>23</v>
      </c>
      <c r="H24">
        <v>137.69999999999999</v>
      </c>
      <c r="I24" t="s">
        <v>178</v>
      </c>
      <c r="J24" t="s">
        <v>26</v>
      </c>
      <c r="K24">
        <v>3</v>
      </c>
      <c r="L24">
        <v>1</v>
      </c>
      <c r="M24" t="s">
        <v>25</v>
      </c>
      <c r="N24" t="s">
        <v>26</v>
      </c>
      <c r="O24" t="s">
        <v>30</v>
      </c>
      <c r="P24" t="s">
        <v>30</v>
      </c>
      <c r="Q24">
        <v>10</v>
      </c>
      <c r="R24" s="5">
        <f>(2/3)*122</f>
        <v>81.333333333333329</v>
      </c>
      <c r="S24" t="s">
        <v>27</v>
      </c>
    </row>
    <row r="25" spans="1:19" x14ac:dyDescent="0.35">
      <c r="A25" t="s">
        <v>53</v>
      </c>
      <c r="B25">
        <v>27</v>
      </c>
      <c r="C25" t="s">
        <v>247</v>
      </c>
      <c r="D25">
        <v>150</v>
      </c>
      <c r="E25" t="s">
        <v>248</v>
      </c>
      <c r="F25" t="s">
        <v>246</v>
      </c>
      <c r="G25" t="s">
        <v>25</v>
      </c>
      <c r="H25" t="s">
        <v>26</v>
      </c>
      <c r="I25" t="s">
        <v>26</v>
      </c>
      <c r="J25" t="s">
        <v>26</v>
      </c>
      <c r="K25" t="s">
        <v>26</v>
      </c>
      <c r="L25" t="s">
        <v>26</v>
      </c>
      <c r="M25" t="s">
        <v>26</v>
      </c>
      <c r="N25" t="s">
        <v>26</v>
      </c>
      <c r="O25" t="s">
        <v>26</v>
      </c>
      <c r="P25" t="s">
        <v>26</v>
      </c>
      <c r="Q25" t="s">
        <v>26</v>
      </c>
      <c r="R25" t="s">
        <v>26</v>
      </c>
      <c r="S25" t="s">
        <v>26</v>
      </c>
    </row>
    <row r="26" spans="1:19" x14ac:dyDescent="0.35">
      <c r="A26" t="s">
        <v>54</v>
      </c>
      <c r="B26">
        <v>28</v>
      </c>
      <c r="C26" t="s">
        <v>247</v>
      </c>
      <c r="D26">
        <v>150</v>
      </c>
      <c r="E26" t="s">
        <v>248</v>
      </c>
      <c r="F26" t="s">
        <v>246</v>
      </c>
      <c r="G26" t="s">
        <v>23</v>
      </c>
      <c r="H26">
        <v>100</v>
      </c>
      <c r="I26" t="s">
        <v>178</v>
      </c>
      <c r="J26" t="s">
        <v>26</v>
      </c>
      <c r="K26">
        <v>3</v>
      </c>
      <c r="L26">
        <v>1</v>
      </c>
      <c r="M26" t="s">
        <v>25</v>
      </c>
      <c r="N26" t="s">
        <v>26</v>
      </c>
      <c r="O26" t="s">
        <v>25</v>
      </c>
      <c r="P26" t="s">
        <v>25</v>
      </c>
      <c r="Q26">
        <v>20</v>
      </c>
      <c r="R26">
        <f>2*35</f>
        <v>70</v>
      </c>
      <c r="S26" t="s">
        <v>25</v>
      </c>
    </row>
    <row r="27" spans="1:19" x14ac:dyDescent="0.35">
      <c r="A27" t="s">
        <v>55</v>
      </c>
      <c r="B27">
        <v>29</v>
      </c>
      <c r="C27" t="s">
        <v>247</v>
      </c>
      <c r="D27">
        <v>150</v>
      </c>
      <c r="E27" t="s">
        <v>248</v>
      </c>
      <c r="F27" t="s">
        <v>246</v>
      </c>
      <c r="G27" t="s">
        <v>23</v>
      </c>
      <c r="H27">
        <v>50</v>
      </c>
      <c r="I27" t="s">
        <v>178</v>
      </c>
      <c r="J27" t="s">
        <v>26</v>
      </c>
      <c r="K27">
        <v>3</v>
      </c>
      <c r="L27">
        <v>2</v>
      </c>
      <c r="M27" t="s">
        <v>25</v>
      </c>
      <c r="N27">
        <v>18</v>
      </c>
      <c r="O27" t="s">
        <v>30</v>
      </c>
      <c r="P27" t="s">
        <v>25</v>
      </c>
      <c r="Q27">
        <v>10</v>
      </c>
      <c r="R27">
        <f>2*20</f>
        <v>40</v>
      </c>
      <c r="S27" t="s">
        <v>31</v>
      </c>
    </row>
    <row r="28" spans="1:19" x14ac:dyDescent="0.35">
      <c r="A28" t="s">
        <v>56</v>
      </c>
      <c r="B28">
        <v>30</v>
      </c>
      <c r="C28" t="s">
        <v>247</v>
      </c>
      <c r="D28">
        <v>150</v>
      </c>
      <c r="E28" t="s">
        <v>248</v>
      </c>
      <c r="F28" t="s">
        <v>246</v>
      </c>
      <c r="G28" t="s">
        <v>23</v>
      </c>
      <c r="H28">
        <v>150</v>
      </c>
      <c r="I28" t="s">
        <v>178</v>
      </c>
      <c r="J28" t="s">
        <v>26</v>
      </c>
      <c r="K28">
        <v>3</v>
      </c>
      <c r="L28">
        <v>2</v>
      </c>
      <c r="M28" t="s">
        <v>25</v>
      </c>
      <c r="N28" t="s">
        <v>26</v>
      </c>
      <c r="O28" t="s">
        <v>25</v>
      </c>
      <c r="P28" t="s">
        <v>25</v>
      </c>
      <c r="Q28">
        <v>20</v>
      </c>
      <c r="R28">
        <v>50</v>
      </c>
      <c r="S28" t="s">
        <v>25</v>
      </c>
    </row>
    <row r="29" spans="1:19" x14ac:dyDescent="0.35">
      <c r="A29" t="s">
        <v>57</v>
      </c>
      <c r="B29">
        <v>31</v>
      </c>
      <c r="C29" t="s">
        <v>247</v>
      </c>
      <c r="D29">
        <v>150</v>
      </c>
      <c r="E29" t="s">
        <v>248</v>
      </c>
      <c r="F29" t="s">
        <v>246</v>
      </c>
      <c r="G29" t="s">
        <v>23</v>
      </c>
      <c r="H29">
        <v>100</v>
      </c>
      <c r="I29" t="s">
        <v>178</v>
      </c>
      <c r="J29" t="s">
        <v>26</v>
      </c>
      <c r="K29">
        <v>3</v>
      </c>
      <c r="L29">
        <v>1</v>
      </c>
      <c r="M29" t="s">
        <v>25</v>
      </c>
      <c r="N29">
        <v>19</v>
      </c>
      <c r="O29" t="s">
        <v>30</v>
      </c>
      <c r="P29" t="s">
        <v>25</v>
      </c>
      <c r="Q29">
        <v>16</v>
      </c>
      <c r="R29">
        <v>63</v>
      </c>
      <c r="S29" t="s">
        <v>25</v>
      </c>
    </row>
    <row r="30" spans="1:19" x14ac:dyDescent="0.35">
      <c r="A30" t="s">
        <v>58</v>
      </c>
      <c r="B30">
        <v>32</v>
      </c>
      <c r="C30" t="s">
        <v>247</v>
      </c>
      <c r="D30">
        <v>150</v>
      </c>
      <c r="E30" t="s">
        <v>248</v>
      </c>
      <c r="F30" t="s">
        <v>246</v>
      </c>
      <c r="G30" t="s">
        <v>23</v>
      </c>
      <c r="H30">
        <v>100</v>
      </c>
      <c r="I30" t="s">
        <v>178</v>
      </c>
      <c r="J30" t="s">
        <v>26</v>
      </c>
      <c r="K30">
        <v>3</v>
      </c>
      <c r="L30">
        <v>2</v>
      </c>
      <c r="M30" t="s">
        <v>25</v>
      </c>
      <c r="N30" t="s">
        <v>26</v>
      </c>
      <c r="O30" t="s">
        <v>30</v>
      </c>
      <c r="P30" t="s">
        <v>25</v>
      </c>
      <c r="Q30">
        <v>20</v>
      </c>
      <c r="R30">
        <f>2*75</f>
        <v>150</v>
      </c>
      <c r="S30" t="s">
        <v>25</v>
      </c>
    </row>
    <row r="31" spans="1:19" x14ac:dyDescent="0.35">
      <c r="A31" t="s">
        <v>59</v>
      </c>
      <c r="B31">
        <v>33</v>
      </c>
      <c r="C31" t="s">
        <v>247</v>
      </c>
      <c r="D31">
        <v>150</v>
      </c>
      <c r="E31" t="s">
        <v>248</v>
      </c>
      <c r="F31" t="s">
        <v>246</v>
      </c>
      <c r="G31" t="s">
        <v>25</v>
      </c>
      <c r="H31" t="s">
        <v>26</v>
      </c>
      <c r="I31" t="s">
        <v>26</v>
      </c>
      <c r="J31" t="s">
        <v>26</v>
      </c>
      <c r="K31" t="s">
        <v>26</v>
      </c>
      <c r="L31" t="s">
        <v>26</v>
      </c>
      <c r="M31" t="s">
        <v>26</v>
      </c>
      <c r="N31" t="s">
        <v>26</v>
      </c>
      <c r="O31" t="s">
        <v>26</v>
      </c>
      <c r="P31" t="s">
        <v>26</v>
      </c>
      <c r="Q31" t="s">
        <v>26</v>
      </c>
      <c r="R31" t="s">
        <v>26</v>
      </c>
      <c r="S31" t="s">
        <v>26</v>
      </c>
    </row>
    <row r="32" spans="1:19" x14ac:dyDescent="0.35">
      <c r="A32" t="s">
        <v>60</v>
      </c>
      <c r="B32">
        <v>34</v>
      </c>
      <c r="C32" t="s">
        <v>247</v>
      </c>
      <c r="D32">
        <v>150</v>
      </c>
      <c r="E32" t="s">
        <v>248</v>
      </c>
      <c r="F32" t="s">
        <v>246</v>
      </c>
      <c r="G32" t="s">
        <v>25</v>
      </c>
      <c r="H32" t="s">
        <v>26</v>
      </c>
      <c r="I32" t="s">
        <v>26</v>
      </c>
      <c r="J32" t="s">
        <v>26</v>
      </c>
      <c r="K32" t="s">
        <v>26</v>
      </c>
      <c r="L32" t="s">
        <v>26</v>
      </c>
      <c r="M32" t="s">
        <v>26</v>
      </c>
      <c r="N32" t="s">
        <v>26</v>
      </c>
      <c r="O32" t="s">
        <v>26</v>
      </c>
      <c r="P32" t="s">
        <v>26</v>
      </c>
      <c r="Q32" t="s">
        <v>26</v>
      </c>
      <c r="R32" t="s">
        <v>26</v>
      </c>
      <c r="S32" t="s">
        <v>26</v>
      </c>
    </row>
    <row r="33" spans="1:19" x14ac:dyDescent="0.35">
      <c r="A33" t="s">
        <v>61</v>
      </c>
      <c r="B33">
        <v>35</v>
      </c>
      <c r="C33" t="s">
        <v>247</v>
      </c>
      <c r="D33">
        <v>150</v>
      </c>
      <c r="E33" t="s">
        <v>248</v>
      </c>
      <c r="F33" t="s">
        <v>246</v>
      </c>
      <c r="G33" t="s">
        <v>23</v>
      </c>
      <c r="H33">
        <v>100</v>
      </c>
      <c r="I33" t="s">
        <v>178</v>
      </c>
      <c r="J33" t="s">
        <v>26</v>
      </c>
      <c r="K33">
        <v>3</v>
      </c>
      <c r="L33">
        <v>2</v>
      </c>
      <c r="M33" t="s">
        <v>25</v>
      </c>
      <c r="N33" t="s">
        <v>26</v>
      </c>
      <c r="O33" t="s">
        <v>25</v>
      </c>
      <c r="P33" t="s">
        <v>25</v>
      </c>
      <c r="Q33">
        <v>16</v>
      </c>
      <c r="R33">
        <f>2*75</f>
        <v>150</v>
      </c>
      <c r="S33" t="s">
        <v>27</v>
      </c>
    </row>
    <row r="34" spans="1:19" x14ac:dyDescent="0.35">
      <c r="A34" t="s">
        <v>62</v>
      </c>
      <c r="B34">
        <v>36</v>
      </c>
      <c r="C34" t="s">
        <v>247</v>
      </c>
      <c r="D34">
        <v>150</v>
      </c>
      <c r="E34" t="s">
        <v>248</v>
      </c>
      <c r="F34" t="s">
        <v>246</v>
      </c>
      <c r="G34" t="s">
        <v>23</v>
      </c>
      <c r="H34">
        <v>177</v>
      </c>
      <c r="I34" t="s">
        <v>178</v>
      </c>
      <c r="J34" t="s">
        <v>26</v>
      </c>
      <c r="K34">
        <v>3</v>
      </c>
      <c r="L34">
        <v>1</v>
      </c>
      <c r="M34" t="s">
        <v>25</v>
      </c>
      <c r="N34" t="s">
        <v>26</v>
      </c>
      <c r="O34" t="s">
        <v>30</v>
      </c>
      <c r="P34" t="s">
        <v>25</v>
      </c>
      <c r="Q34">
        <v>16</v>
      </c>
      <c r="R34" s="5">
        <f>(2/3)*137</f>
        <v>91.333333333333329</v>
      </c>
      <c r="S34" t="s">
        <v>27</v>
      </c>
    </row>
    <row r="35" spans="1:19" x14ac:dyDescent="0.35">
      <c r="A35" t="s">
        <v>63</v>
      </c>
      <c r="B35">
        <v>37</v>
      </c>
      <c r="C35" t="s">
        <v>247</v>
      </c>
      <c r="D35">
        <v>150</v>
      </c>
      <c r="E35" t="s">
        <v>248</v>
      </c>
      <c r="F35" t="s">
        <v>246</v>
      </c>
      <c r="G35" t="s">
        <v>23</v>
      </c>
      <c r="H35">
        <v>105</v>
      </c>
      <c r="I35" t="s">
        <v>178</v>
      </c>
      <c r="J35" t="s">
        <v>26</v>
      </c>
      <c r="K35">
        <v>3</v>
      </c>
      <c r="L35">
        <v>2</v>
      </c>
      <c r="M35" t="s">
        <v>25</v>
      </c>
      <c r="N35">
        <v>18</v>
      </c>
      <c r="O35" t="s">
        <v>25</v>
      </c>
      <c r="P35" t="s">
        <v>25</v>
      </c>
      <c r="Q35">
        <v>12</v>
      </c>
      <c r="R35">
        <v>50</v>
      </c>
      <c r="S35" t="s">
        <v>27</v>
      </c>
    </row>
    <row r="36" spans="1:19" x14ac:dyDescent="0.35">
      <c r="A36" t="s">
        <v>64</v>
      </c>
      <c r="B36">
        <v>38</v>
      </c>
      <c r="C36" t="s">
        <v>247</v>
      </c>
      <c r="D36">
        <v>150</v>
      </c>
      <c r="E36" t="s">
        <v>248</v>
      </c>
      <c r="F36" t="s">
        <v>246</v>
      </c>
      <c r="G36" t="s">
        <v>23</v>
      </c>
      <c r="H36">
        <v>30</v>
      </c>
      <c r="I36" t="s">
        <v>178</v>
      </c>
      <c r="J36" t="s">
        <v>26</v>
      </c>
      <c r="K36">
        <v>3</v>
      </c>
      <c r="L36">
        <v>1</v>
      </c>
      <c r="M36" t="s">
        <v>25</v>
      </c>
      <c r="N36" t="s">
        <v>26</v>
      </c>
      <c r="O36" t="s">
        <v>25</v>
      </c>
      <c r="P36" t="s">
        <v>25</v>
      </c>
      <c r="Q36">
        <v>16</v>
      </c>
      <c r="R36">
        <f>2*20</f>
        <v>40</v>
      </c>
      <c r="S36" t="s">
        <v>25</v>
      </c>
    </row>
    <row r="37" spans="1:19" x14ac:dyDescent="0.35">
      <c r="A37" t="s">
        <v>65</v>
      </c>
      <c r="B37">
        <v>39</v>
      </c>
      <c r="C37" t="s">
        <v>247</v>
      </c>
      <c r="D37">
        <v>150</v>
      </c>
      <c r="E37" t="s">
        <v>248</v>
      </c>
      <c r="F37" t="s">
        <v>246</v>
      </c>
      <c r="G37" t="s">
        <v>23</v>
      </c>
      <c r="H37">
        <v>38.5</v>
      </c>
      <c r="I37" t="s">
        <v>178</v>
      </c>
      <c r="J37" t="s">
        <v>26</v>
      </c>
      <c r="K37">
        <v>3</v>
      </c>
      <c r="L37">
        <v>1</v>
      </c>
      <c r="M37" t="s">
        <v>25</v>
      </c>
      <c r="N37" t="s">
        <v>26</v>
      </c>
      <c r="O37" t="s">
        <v>30</v>
      </c>
      <c r="P37" t="s">
        <v>25</v>
      </c>
      <c r="Q37">
        <v>10</v>
      </c>
      <c r="R37">
        <v>63.5</v>
      </c>
      <c r="S37" t="s">
        <v>25</v>
      </c>
    </row>
    <row r="38" spans="1:19" x14ac:dyDescent="0.35">
      <c r="A38" t="s">
        <v>66</v>
      </c>
      <c r="B38">
        <v>40</v>
      </c>
      <c r="C38" t="s">
        <v>247</v>
      </c>
      <c r="D38">
        <v>150</v>
      </c>
      <c r="E38" t="s">
        <v>248</v>
      </c>
      <c r="F38" t="s">
        <v>246</v>
      </c>
      <c r="G38" t="s">
        <v>23</v>
      </c>
      <c r="H38">
        <v>130</v>
      </c>
      <c r="I38" t="s">
        <v>178</v>
      </c>
      <c r="J38" t="s">
        <v>26</v>
      </c>
      <c r="K38">
        <v>3</v>
      </c>
      <c r="L38">
        <v>2</v>
      </c>
      <c r="M38" t="s">
        <v>25</v>
      </c>
      <c r="N38" t="s">
        <v>26</v>
      </c>
      <c r="O38" t="s">
        <v>30</v>
      </c>
      <c r="P38" t="s">
        <v>25</v>
      </c>
      <c r="Q38">
        <v>20</v>
      </c>
      <c r="R38">
        <f>2*45</f>
        <v>90</v>
      </c>
      <c r="S38" t="s">
        <v>25</v>
      </c>
    </row>
    <row r="39" spans="1:19" x14ac:dyDescent="0.35">
      <c r="A39" t="s">
        <v>67</v>
      </c>
      <c r="B39">
        <v>41</v>
      </c>
      <c r="C39" t="s">
        <v>247</v>
      </c>
      <c r="D39">
        <v>150</v>
      </c>
      <c r="E39" t="s">
        <v>248</v>
      </c>
      <c r="F39" t="s">
        <v>246</v>
      </c>
      <c r="G39" t="s">
        <v>23</v>
      </c>
      <c r="H39">
        <v>35</v>
      </c>
      <c r="I39" t="s">
        <v>178</v>
      </c>
      <c r="J39" t="s">
        <v>26</v>
      </c>
      <c r="K39">
        <v>3</v>
      </c>
      <c r="L39">
        <v>2</v>
      </c>
      <c r="M39" t="s">
        <v>25</v>
      </c>
      <c r="N39" t="s">
        <v>26</v>
      </c>
      <c r="O39" t="s">
        <v>25</v>
      </c>
      <c r="P39" t="s">
        <v>25</v>
      </c>
      <c r="Q39">
        <v>15</v>
      </c>
      <c r="R39">
        <v>35</v>
      </c>
      <c r="S39" t="s">
        <v>25</v>
      </c>
    </row>
    <row r="40" spans="1:19" x14ac:dyDescent="0.35">
      <c r="A40" t="s">
        <v>68</v>
      </c>
      <c r="B40">
        <v>42</v>
      </c>
      <c r="C40" t="s">
        <v>247</v>
      </c>
      <c r="D40">
        <v>150</v>
      </c>
      <c r="E40" t="s">
        <v>248</v>
      </c>
      <c r="F40" t="s">
        <v>246</v>
      </c>
      <c r="G40" t="s">
        <v>23</v>
      </c>
      <c r="H40">
        <v>35</v>
      </c>
      <c r="I40" t="s">
        <v>178</v>
      </c>
      <c r="J40" t="s">
        <v>26</v>
      </c>
      <c r="K40">
        <v>3</v>
      </c>
      <c r="L40">
        <v>1</v>
      </c>
      <c r="M40" t="s">
        <v>25</v>
      </c>
      <c r="N40" t="s">
        <v>26</v>
      </c>
      <c r="O40" t="s">
        <v>25</v>
      </c>
      <c r="P40" t="s">
        <v>25</v>
      </c>
      <c r="Q40">
        <v>16</v>
      </c>
      <c r="R40">
        <v>100</v>
      </c>
      <c r="S40" t="s">
        <v>27</v>
      </c>
    </row>
    <row r="41" spans="1:19" x14ac:dyDescent="0.35">
      <c r="A41" t="s">
        <v>69</v>
      </c>
      <c r="B41">
        <v>44</v>
      </c>
      <c r="C41" t="s">
        <v>247</v>
      </c>
      <c r="D41">
        <v>150</v>
      </c>
      <c r="E41" t="s">
        <v>248</v>
      </c>
      <c r="F41" t="s">
        <v>246</v>
      </c>
      <c r="G41" t="s">
        <v>25</v>
      </c>
      <c r="H41" t="s">
        <v>26</v>
      </c>
      <c r="I41" t="s">
        <v>26</v>
      </c>
      <c r="J41" t="s">
        <v>26</v>
      </c>
      <c r="K41" t="s">
        <v>26</v>
      </c>
      <c r="L41" t="s">
        <v>26</v>
      </c>
      <c r="M41" t="s">
        <v>26</v>
      </c>
      <c r="N41" t="s">
        <v>26</v>
      </c>
      <c r="O41" t="s">
        <v>26</v>
      </c>
      <c r="P41" t="s">
        <v>26</v>
      </c>
      <c r="Q41" t="s">
        <v>26</v>
      </c>
      <c r="R41" t="s">
        <v>26</v>
      </c>
      <c r="S41" t="s">
        <v>26</v>
      </c>
    </row>
    <row r="42" spans="1:19" x14ac:dyDescent="0.35">
      <c r="A42" t="s">
        <v>70</v>
      </c>
      <c r="B42">
        <v>45</v>
      </c>
      <c r="C42" t="s">
        <v>247</v>
      </c>
      <c r="D42">
        <v>150</v>
      </c>
      <c r="E42" t="s">
        <v>248</v>
      </c>
      <c r="F42" t="s">
        <v>246</v>
      </c>
      <c r="G42" t="s">
        <v>23</v>
      </c>
      <c r="H42">
        <v>50</v>
      </c>
      <c r="I42" t="s">
        <v>178</v>
      </c>
      <c r="J42" t="s">
        <v>26</v>
      </c>
      <c r="K42">
        <v>3</v>
      </c>
      <c r="L42">
        <v>2</v>
      </c>
      <c r="M42" t="s">
        <v>25</v>
      </c>
      <c r="N42">
        <v>18</v>
      </c>
      <c r="O42" t="s">
        <v>30</v>
      </c>
      <c r="P42" t="s">
        <v>25</v>
      </c>
      <c r="Q42">
        <v>10</v>
      </c>
      <c r="R42">
        <v>60</v>
      </c>
      <c r="S42" t="s">
        <v>27</v>
      </c>
    </row>
    <row r="43" spans="1:19" x14ac:dyDescent="0.35">
      <c r="A43" t="s">
        <v>71</v>
      </c>
      <c r="B43">
        <v>46</v>
      </c>
      <c r="C43" t="s">
        <v>247</v>
      </c>
      <c r="D43">
        <v>150</v>
      </c>
      <c r="E43" t="s">
        <v>248</v>
      </c>
      <c r="F43" t="s">
        <v>246</v>
      </c>
      <c r="G43" t="s">
        <v>23</v>
      </c>
      <c r="H43">
        <v>20</v>
      </c>
      <c r="I43" t="s">
        <v>178</v>
      </c>
      <c r="J43" t="s">
        <v>26</v>
      </c>
      <c r="K43">
        <v>3</v>
      </c>
      <c r="L43">
        <v>1</v>
      </c>
      <c r="M43" t="s">
        <v>25</v>
      </c>
      <c r="N43" t="s">
        <v>26</v>
      </c>
      <c r="O43" t="s">
        <v>30</v>
      </c>
      <c r="P43" t="s">
        <v>25</v>
      </c>
      <c r="Q43">
        <v>12</v>
      </c>
      <c r="R43">
        <v>5</v>
      </c>
      <c r="S43" t="s">
        <v>25</v>
      </c>
    </row>
    <row r="44" spans="1:19" x14ac:dyDescent="0.35">
      <c r="A44" t="s">
        <v>72</v>
      </c>
      <c r="B44">
        <v>47</v>
      </c>
      <c r="C44" t="s">
        <v>247</v>
      </c>
      <c r="D44">
        <v>150</v>
      </c>
      <c r="E44" t="s">
        <v>248</v>
      </c>
      <c r="F44" t="s">
        <v>246</v>
      </c>
      <c r="G44" t="s">
        <v>23</v>
      </c>
      <c r="H44">
        <v>85</v>
      </c>
      <c r="I44" t="s">
        <v>178</v>
      </c>
      <c r="J44" t="s">
        <v>26</v>
      </c>
      <c r="K44">
        <v>3</v>
      </c>
      <c r="L44">
        <v>1</v>
      </c>
      <c r="M44" t="s">
        <v>25</v>
      </c>
      <c r="N44" t="s">
        <v>26</v>
      </c>
      <c r="O44" t="s">
        <v>30</v>
      </c>
      <c r="P44" t="s">
        <v>25</v>
      </c>
      <c r="Q44">
        <v>24</v>
      </c>
      <c r="R44">
        <v>90</v>
      </c>
      <c r="S44" t="s">
        <v>31</v>
      </c>
    </row>
    <row r="45" spans="1:19" x14ac:dyDescent="0.35">
      <c r="A45" t="s">
        <v>73</v>
      </c>
      <c r="B45">
        <v>48</v>
      </c>
      <c r="C45" t="s">
        <v>247</v>
      </c>
      <c r="D45">
        <v>150</v>
      </c>
      <c r="E45" t="s">
        <v>248</v>
      </c>
      <c r="F45" t="s">
        <v>246</v>
      </c>
      <c r="G45" t="s">
        <v>23</v>
      </c>
      <c r="H45">
        <v>50</v>
      </c>
      <c r="I45" t="s">
        <v>178</v>
      </c>
      <c r="J45" t="s">
        <v>26</v>
      </c>
      <c r="K45">
        <v>3</v>
      </c>
      <c r="L45">
        <v>2</v>
      </c>
      <c r="M45" t="s">
        <v>25</v>
      </c>
      <c r="N45">
        <v>18</v>
      </c>
      <c r="O45" t="s">
        <v>25</v>
      </c>
      <c r="P45" t="s">
        <v>25</v>
      </c>
      <c r="Q45">
        <v>20</v>
      </c>
      <c r="R45">
        <f>2*50</f>
        <v>100</v>
      </c>
      <c r="S45" t="s">
        <v>25</v>
      </c>
    </row>
    <row r="46" spans="1:19" x14ac:dyDescent="0.35">
      <c r="A46" t="s">
        <v>74</v>
      </c>
      <c r="B46">
        <v>49</v>
      </c>
      <c r="C46" t="s">
        <v>247</v>
      </c>
      <c r="D46">
        <v>150</v>
      </c>
      <c r="E46" t="s">
        <v>248</v>
      </c>
      <c r="F46" t="s">
        <v>246</v>
      </c>
      <c r="G46" t="s">
        <v>23</v>
      </c>
      <c r="H46">
        <v>50</v>
      </c>
      <c r="I46" t="s">
        <v>178</v>
      </c>
      <c r="J46" t="s">
        <v>26</v>
      </c>
      <c r="K46">
        <v>3</v>
      </c>
      <c r="L46">
        <v>1</v>
      </c>
      <c r="M46" t="s">
        <v>25</v>
      </c>
      <c r="N46" t="s">
        <v>26</v>
      </c>
      <c r="O46" t="s">
        <v>25</v>
      </c>
      <c r="P46" t="s">
        <v>25</v>
      </c>
      <c r="Q46">
        <v>12</v>
      </c>
      <c r="R46">
        <v>35</v>
      </c>
      <c r="S46" t="s">
        <v>27</v>
      </c>
    </row>
    <row r="47" spans="1:19" x14ac:dyDescent="0.35">
      <c r="A47" t="s">
        <v>75</v>
      </c>
      <c r="B47">
        <v>50</v>
      </c>
      <c r="C47" t="s">
        <v>247</v>
      </c>
      <c r="D47">
        <v>150</v>
      </c>
      <c r="E47" t="s">
        <v>248</v>
      </c>
      <c r="F47" t="s">
        <v>246</v>
      </c>
      <c r="G47" t="s">
        <v>25</v>
      </c>
      <c r="H47" t="s">
        <v>26</v>
      </c>
      <c r="I47" t="s">
        <v>26</v>
      </c>
      <c r="J47" t="s">
        <v>26</v>
      </c>
      <c r="K47" t="s">
        <v>26</v>
      </c>
      <c r="L47" t="s">
        <v>26</v>
      </c>
      <c r="M47" t="s">
        <v>26</v>
      </c>
      <c r="N47" t="s">
        <v>26</v>
      </c>
      <c r="O47" t="s">
        <v>26</v>
      </c>
      <c r="P47" t="s">
        <v>26</v>
      </c>
      <c r="Q47" t="s">
        <v>26</v>
      </c>
      <c r="R47" t="s">
        <v>26</v>
      </c>
      <c r="S47" t="s">
        <v>26</v>
      </c>
    </row>
    <row r="48" spans="1:19" x14ac:dyDescent="0.35">
      <c r="A48" t="s">
        <v>76</v>
      </c>
      <c r="B48">
        <v>51</v>
      </c>
      <c r="C48" t="s">
        <v>247</v>
      </c>
      <c r="D48">
        <v>150</v>
      </c>
      <c r="E48" t="s">
        <v>248</v>
      </c>
      <c r="F48" t="s">
        <v>246</v>
      </c>
      <c r="G48" t="s">
        <v>23</v>
      </c>
      <c r="H48">
        <v>65</v>
      </c>
      <c r="I48" t="s">
        <v>178</v>
      </c>
      <c r="J48" t="s">
        <v>26</v>
      </c>
      <c r="K48">
        <v>3</v>
      </c>
      <c r="L48">
        <v>1</v>
      </c>
      <c r="M48" t="s">
        <v>25</v>
      </c>
      <c r="N48" t="s">
        <v>26</v>
      </c>
      <c r="O48" t="s">
        <v>25</v>
      </c>
      <c r="P48" t="s">
        <v>25</v>
      </c>
      <c r="Q48">
        <v>16</v>
      </c>
      <c r="R48">
        <f>2*50</f>
        <v>100</v>
      </c>
      <c r="S48" t="s">
        <v>27</v>
      </c>
    </row>
    <row r="49" spans="1:19" x14ac:dyDescent="0.35">
      <c r="A49" t="s">
        <v>77</v>
      </c>
      <c r="B49">
        <v>53</v>
      </c>
      <c r="C49" t="s">
        <v>247</v>
      </c>
      <c r="D49">
        <v>150</v>
      </c>
      <c r="E49" t="s">
        <v>248</v>
      </c>
      <c r="F49" t="s">
        <v>246</v>
      </c>
      <c r="G49" t="s">
        <v>23</v>
      </c>
      <c r="H49">
        <v>270</v>
      </c>
      <c r="I49" t="s">
        <v>178</v>
      </c>
      <c r="J49" t="s">
        <v>26</v>
      </c>
      <c r="K49">
        <v>3</v>
      </c>
      <c r="L49">
        <v>2</v>
      </c>
      <c r="M49" t="s">
        <v>25</v>
      </c>
      <c r="N49" t="s">
        <v>26</v>
      </c>
      <c r="O49" t="s">
        <v>25</v>
      </c>
      <c r="P49" t="s">
        <v>25</v>
      </c>
      <c r="Q49">
        <v>20</v>
      </c>
      <c r="R49">
        <f>2*75</f>
        <v>150</v>
      </c>
      <c r="S49" t="s">
        <v>25</v>
      </c>
    </row>
    <row r="50" spans="1:19" x14ac:dyDescent="0.35">
      <c r="A50" t="s">
        <v>79</v>
      </c>
      <c r="B50">
        <v>54</v>
      </c>
      <c r="C50" t="s">
        <v>247</v>
      </c>
      <c r="D50">
        <v>150</v>
      </c>
      <c r="E50" t="s">
        <v>248</v>
      </c>
      <c r="F50" t="s">
        <v>246</v>
      </c>
      <c r="G50" t="s">
        <v>23</v>
      </c>
      <c r="H50">
        <v>10</v>
      </c>
      <c r="I50" t="s">
        <v>178</v>
      </c>
      <c r="J50" t="s">
        <v>26</v>
      </c>
      <c r="K50">
        <v>3</v>
      </c>
      <c r="L50">
        <v>2</v>
      </c>
      <c r="M50" t="s">
        <v>25</v>
      </c>
      <c r="N50">
        <v>18</v>
      </c>
      <c r="O50" t="s">
        <v>30</v>
      </c>
      <c r="P50" t="s">
        <v>25</v>
      </c>
      <c r="Q50">
        <v>16</v>
      </c>
      <c r="R50">
        <f>2*5</f>
        <v>10</v>
      </c>
      <c r="S50" t="s">
        <v>27</v>
      </c>
    </row>
    <row r="51" spans="1:19" x14ac:dyDescent="0.35">
      <c r="A51" t="s">
        <v>80</v>
      </c>
      <c r="B51">
        <v>55</v>
      </c>
      <c r="C51" t="s">
        <v>247</v>
      </c>
      <c r="D51">
        <v>150</v>
      </c>
      <c r="E51" t="s">
        <v>248</v>
      </c>
      <c r="F51" t="s">
        <v>246</v>
      </c>
      <c r="G51" t="s">
        <v>23</v>
      </c>
      <c r="H51">
        <v>115</v>
      </c>
      <c r="I51" t="s">
        <v>178</v>
      </c>
      <c r="J51" t="s">
        <v>26</v>
      </c>
      <c r="K51">
        <v>3</v>
      </c>
      <c r="L51">
        <v>2</v>
      </c>
      <c r="M51" t="s">
        <v>25</v>
      </c>
      <c r="N51">
        <v>18</v>
      </c>
      <c r="O51" t="s">
        <v>25</v>
      </c>
      <c r="P51" t="s">
        <v>25</v>
      </c>
      <c r="Q51">
        <v>15</v>
      </c>
      <c r="R51">
        <v>160</v>
      </c>
      <c r="S51" t="s">
        <v>27</v>
      </c>
    </row>
    <row r="52" spans="1:19" x14ac:dyDescent="0.35">
      <c r="A52" t="s">
        <v>81</v>
      </c>
      <c r="B52">
        <v>56</v>
      </c>
      <c r="C52" t="s">
        <v>247</v>
      </c>
      <c r="D52">
        <v>150</v>
      </c>
      <c r="E52" t="s">
        <v>248</v>
      </c>
      <c r="F52" t="s">
        <v>246</v>
      </c>
      <c r="G52" t="s">
        <v>25</v>
      </c>
      <c r="H52" t="s">
        <v>26</v>
      </c>
      <c r="I52" t="s">
        <v>26</v>
      </c>
      <c r="J52" t="s">
        <v>26</v>
      </c>
      <c r="K52" t="s">
        <v>26</v>
      </c>
      <c r="L52" t="s">
        <v>26</v>
      </c>
      <c r="M52" t="s">
        <v>26</v>
      </c>
      <c r="N52" t="s">
        <v>26</v>
      </c>
      <c r="O52" t="s">
        <v>26</v>
      </c>
      <c r="P52" t="s">
        <v>26</v>
      </c>
      <c r="Q52" t="s">
        <v>26</v>
      </c>
      <c r="R52" t="s">
        <v>26</v>
      </c>
      <c r="S52" t="s">
        <v>26</v>
      </c>
    </row>
  </sheetData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954416-4EE2-4103-B0A1-9C68A3006BC4}">
  <dimension ref="A1:T52"/>
  <sheetViews>
    <sheetView topLeftCell="C1" workbookViewId="0">
      <selection activeCell="C1" sqref="C1"/>
    </sheetView>
  </sheetViews>
  <sheetFormatPr defaultColWidth="8.81640625" defaultRowHeight="14.5" x14ac:dyDescent="0.35"/>
  <cols>
    <col min="1" max="1" width="16.1796875" customWidth="1"/>
    <col min="2" max="2" width="8.81640625" bestFit="1" customWidth="1"/>
    <col min="3" max="3" width="10.453125" bestFit="1" customWidth="1"/>
    <col min="4" max="5" width="10.453125" customWidth="1"/>
    <col min="6" max="6" width="15.81640625" customWidth="1"/>
    <col min="7" max="7" width="17.81640625" bestFit="1" customWidth="1"/>
    <col min="8" max="8" width="15.26953125" customWidth="1"/>
    <col min="9" max="9" width="13" customWidth="1"/>
    <col min="10" max="10" width="16.81640625" customWidth="1"/>
    <col min="11" max="12" width="13.453125" customWidth="1"/>
    <col min="19" max="19" width="12.453125" customWidth="1"/>
    <col min="20" max="20" width="15.453125" customWidth="1"/>
  </cols>
  <sheetData>
    <row r="1" spans="1:20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251</v>
      </c>
      <c r="J1" t="s">
        <v>8</v>
      </c>
      <c r="K1" t="s">
        <v>9</v>
      </c>
      <c r="L1" t="s">
        <v>10</v>
      </c>
      <c r="M1" t="s">
        <v>11</v>
      </c>
      <c r="N1" t="s">
        <v>12</v>
      </c>
      <c r="O1" t="s">
        <v>13</v>
      </c>
      <c r="P1" t="s">
        <v>14</v>
      </c>
      <c r="Q1" t="s">
        <v>15</v>
      </c>
      <c r="R1" t="s">
        <v>16</v>
      </c>
      <c r="S1" t="s">
        <v>17</v>
      </c>
      <c r="T1" t="s">
        <v>18</v>
      </c>
    </row>
    <row r="2" spans="1:20" x14ac:dyDescent="0.35">
      <c r="A2" t="s">
        <v>19</v>
      </c>
      <c r="B2">
        <v>1</v>
      </c>
      <c r="C2" t="s">
        <v>93</v>
      </c>
      <c r="D2">
        <v>105</v>
      </c>
      <c r="E2" t="s">
        <v>94</v>
      </c>
      <c r="F2" t="s">
        <v>95</v>
      </c>
      <c r="G2" t="s">
        <v>23</v>
      </c>
      <c r="H2">
        <v>255</v>
      </c>
      <c r="I2">
        <v>2000</v>
      </c>
      <c r="J2" t="s">
        <v>96</v>
      </c>
      <c r="K2">
        <v>1000</v>
      </c>
      <c r="L2">
        <v>2</v>
      </c>
      <c r="M2">
        <v>2</v>
      </c>
      <c r="N2" t="s">
        <v>25</v>
      </c>
      <c r="O2">
        <v>16</v>
      </c>
      <c r="P2" t="s">
        <v>25</v>
      </c>
      <c r="Q2" t="s">
        <v>25</v>
      </c>
      <c r="R2">
        <v>0</v>
      </c>
      <c r="S2">
        <v>100</v>
      </c>
      <c r="T2" t="s">
        <v>31</v>
      </c>
    </row>
    <row r="3" spans="1:20" x14ac:dyDescent="0.35">
      <c r="A3" t="s">
        <v>28</v>
      </c>
      <c r="B3">
        <v>2</v>
      </c>
      <c r="C3" t="s">
        <v>93</v>
      </c>
      <c r="D3">
        <v>105</v>
      </c>
      <c r="E3" t="s">
        <v>94</v>
      </c>
      <c r="F3" t="s">
        <v>95</v>
      </c>
      <c r="G3" t="s">
        <v>23</v>
      </c>
      <c r="H3">
        <v>390</v>
      </c>
      <c r="I3">
        <v>2000</v>
      </c>
      <c r="J3" t="s">
        <v>25</v>
      </c>
      <c r="K3">
        <v>1650</v>
      </c>
      <c r="L3">
        <v>2</v>
      </c>
      <c r="M3">
        <v>1</v>
      </c>
      <c r="N3" t="s">
        <v>25</v>
      </c>
      <c r="O3" t="s">
        <v>26</v>
      </c>
      <c r="P3" t="s">
        <v>25</v>
      </c>
      <c r="Q3" t="s">
        <v>30</v>
      </c>
      <c r="R3">
        <v>0</v>
      </c>
      <c r="S3">
        <v>180</v>
      </c>
      <c r="T3" t="s">
        <v>27</v>
      </c>
    </row>
    <row r="4" spans="1:20" x14ac:dyDescent="0.35">
      <c r="A4" t="s">
        <v>32</v>
      </c>
      <c r="B4">
        <v>4</v>
      </c>
      <c r="C4" t="s">
        <v>93</v>
      </c>
      <c r="D4">
        <v>105</v>
      </c>
      <c r="E4" t="s">
        <v>94</v>
      </c>
      <c r="F4" t="s">
        <v>95</v>
      </c>
      <c r="G4" t="s">
        <v>23</v>
      </c>
      <c r="H4">
        <v>140</v>
      </c>
      <c r="I4">
        <v>2000</v>
      </c>
      <c r="J4" t="s">
        <v>97</v>
      </c>
      <c r="K4">
        <v>1500</v>
      </c>
      <c r="L4">
        <v>2</v>
      </c>
      <c r="M4">
        <v>2</v>
      </c>
      <c r="N4" t="s">
        <v>25</v>
      </c>
      <c r="O4">
        <v>16</v>
      </c>
      <c r="P4" t="s">
        <v>25</v>
      </c>
      <c r="Q4" t="s">
        <v>25</v>
      </c>
      <c r="R4">
        <v>0</v>
      </c>
      <c r="S4">
        <v>80</v>
      </c>
      <c r="T4" t="s">
        <v>31</v>
      </c>
    </row>
    <row r="5" spans="1:20" x14ac:dyDescent="0.35">
      <c r="A5" t="s">
        <v>33</v>
      </c>
      <c r="B5">
        <v>5</v>
      </c>
      <c r="C5" t="s">
        <v>93</v>
      </c>
      <c r="D5">
        <v>105</v>
      </c>
      <c r="E5" t="s">
        <v>94</v>
      </c>
      <c r="F5" t="s">
        <v>95</v>
      </c>
      <c r="G5" t="s">
        <v>23</v>
      </c>
      <c r="H5">
        <v>125</v>
      </c>
      <c r="I5" t="s">
        <v>26</v>
      </c>
      <c r="J5" t="s">
        <v>98</v>
      </c>
      <c r="K5">
        <v>1500</v>
      </c>
      <c r="L5">
        <v>2</v>
      </c>
      <c r="M5">
        <v>2</v>
      </c>
      <c r="N5" t="s">
        <v>25</v>
      </c>
      <c r="O5">
        <v>16.5</v>
      </c>
      <c r="P5" t="s">
        <v>25</v>
      </c>
      <c r="Q5" t="s">
        <v>25</v>
      </c>
      <c r="R5">
        <v>0</v>
      </c>
      <c r="S5">
        <f>2*50</f>
        <v>100</v>
      </c>
      <c r="T5" t="s">
        <v>31</v>
      </c>
    </row>
    <row r="6" spans="1:20" x14ac:dyDescent="0.35">
      <c r="A6" t="s">
        <v>34</v>
      </c>
      <c r="B6">
        <v>6</v>
      </c>
      <c r="C6" t="s">
        <v>93</v>
      </c>
      <c r="D6">
        <v>105</v>
      </c>
      <c r="E6" t="s">
        <v>94</v>
      </c>
      <c r="F6" t="s">
        <v>95</v>
      </c>
      <c r="G6" t="s">
        <v>23</v>
      </c>
      <c r="H6">
        <v>134</v>
      </c>
      <c r="I6">
        <v>3200</v>
      </c>
      <c r="J6" t="s">
        <v>96</v>
      </c>
      <c r="K6">
        <v>1000</v>
      </c>
      <c r="L6">
        <v>2</v>
      </c>
      <c r="M6">
        <v>1</v>
      </c>
      <c r="N6" t="s">
        <v>25</v>
      </c>
      <c r="O6">
        <v>17</v>
      </c>
      <c r="P6" t="s">
        <v>25</v>
      </c>
      <c r="Q6" t="s">
        <v>25</v>
      </c>
      <c r="R6">
        <v>0</v>
      </c>
      <c r="S6">
        <v>50</v>
      </c>
      <c r="T6" t="s">
        <v>31</v>
      </c>
    </row>
    <row r="7" spans="1:20" x14ac:dyDescent="0.35">
      <c r="A7" t="s">
        <v>35</v>
      </c>
      <c r="B7">
        <v>8</v>
      </c>
      <c r="C7" t="s">
        <v>93</v>
      </c>
      <c r="D7">
        <v>105</v>
      </c>
      <c r="E7" t="s">
        <v>94</v>
      </c>
      <c r="F7" t="s">
        <v>95</v>
      </c>
      <c r="G7" t="s">
        <v>23</v>
      </c>
      <c r="H7">
        <v>152</v>
      </c>
      <c r="I7" t="s">
        <v>26</v>
      </c>
      <c r="J7" t="s">
        <v>25</v>
      </c>
      <c r="K7">
        <v>1500</v>
      </c>
      <c r="L7">
        <v>2</v>
      </c>
      <c r="M7">
        <v>2</v>
      </c>
      <c r="N7" t="s">
        <v>25</v>
      </c>
      <c r="O7">
        <v>16</v>
      </c>
      <c r="P7" t="s">
        <v>25</v>
      </c>
      <c r="Q7" t="s">
        <v>30</v>
      </c>
      <c r="R7">
        <v>0</v>
      </c>
      <c r="S7">
        <v>45</v>
      </c>
      <c r="T7" t="s">
        <v>27</v>
      </c>
    </row>
    <row r="8" spans="1:20" x14ac:dyDescent="0.35">
      <c r="A8" t="s">
        <v>36</v>
      </c>
      <c r="B8">
        <v>9</v>
      </c>
      <c r="C8" t="s">
        <v>93</v>
      </c>
      <c r="D8">
        <v>105</v>
      </c>
      <c r="E8" t="s">
        <v>94</v>
      </c>
      <c r="F8" t="s">
        <v>95</v>
      </c>
      <c r="G8" t="s">
        <v>23</v>
      </c>
      <c r="H8">
        <v>100</v>
      </c>
      <c r="I8">
        <v>2000</v>
      </c>
      <c r="J8" t="s">
        <v>252</v>
      </c>
      <c r="K8">
        <v>1000</v>
      </c>
      <c r="L8">
        <v>2</v>
      </c>
      <c r="M8">
        <v>1</v>
      </c>
      <c r="N8" t="s">
        <v>25</v>
      </c>
      <c r="O8" t="s">
        <v>26</v>
      </c>
      <c r="P8" t="s">
        <v>25</v>
      </c>
      <c r="Q8" t="s">
        <v>25</v>
      </c>
      <c r="R8">
        <v>0</v>
      </c>
      <c r="S8">
        <f>2*100</f>
        <v>200</v>
      </c>
      <c r="T8" t="s">
        <v>27</v>
      </c>
    </row>
    <row r="9" spans="1:20" x14ac:dyDescent="0.35">
      <c r="A9" t="s">
        <v>37</v>
      </c>
      <c r="B9">
        <v>10</v>
      </c>
      <c r="C9" t="s">
        <v>93</v>
      </c>
      <c r="D9">
        <v>105</v>
      </c>
      <c r="E9" t="s">
        <v>94</v>
      </c>
      <c r="F9" t="s">
        <v>95</v>
      </c>
      <c r="G9" t="s">
        <v>23</v>
      </c>
      <c r="H9">
        <v>433</v>
      </c>
      <c r="I9">
        <v>3000</v>
      </c>
      <c r="J9" t="s">
        <v>253</v>
      </c>
      <c r="K9">
        <v>1500</v>
      </c>
      <c r="L9">
        <v>2</v>
      </c>
      <c r="M9">
        <v>2</v>
      </c>
      <c r="N9" t="s">
        <v>25</v>
      </c>
      <c r="O9">
        <v>16</v>
      </c>
      <c r="P9" t="s">
        <v>25</v>
      </c>
      <c r="Q9" t="s">
        <v>30</v>
      </c>
      <c r="R9">
        <v>0</v>
      </c>
      <c r="S9">
        <v>128</v>
      </c>
      <c r="T9" t="s">
        <v>31</v>
      </c>
    </row>
    <row r="10" spans="1:20" x14ac:dyDescent="0.35">
      <c r="A10" t="s">
        <v>38</v>
      </c>
      <c r="B10">
        <v>11</v>
      </c>
      <c r="C10" t="s">
        <v>93</v>
      </c>
      <c r="D10">
        <v>105</v>
      </c>
      <c r="E10" t="s">
        <v>94</v>
      </c>
      <c r="F10" t="s">
        <v>95</v>
      </c>
      <c r="G10" t="s">
        <v>23</v>
      </c>
      <c r="H10">
        <v>175</v>
      </c>
      <c r="I10">
        <v>2000</v>
      </c>
      <c r="J10" t="s">
        <v>96</v>
      </c>
      <c r="K10">
        <v>1500</v>
      </c>
      <c r="L10">
        <v>2</v>
      </c>
      <c r="M10">
        <v>2</v>
      </c>
      <c r="N10" t="s">
        <v>25</v>
      </c>
      <c r="O10">
        <v>18</v>
      </c>
      <c r="P10" t="s">
        <v>25</v>
      </c>
      <c r="Q10" t="s">
        <v>30</v>
      </c>
      <c r="R10">
        <v>6</v>
      </c>
      <c r="S10">
        <v>110</v>
      </c>
      <c r="T10" t="s">
        <v>27</v>
      </c>
    </row>
    <row r="11" spans="1:20" x14ac:dyDescent="0.35">
      <c r="A11" t="s">
        <v>39</v>
      </c>
      <c r="B11">
        <v>12</v>
      </c>
      <c r="C11" t="s">
        <v>93</v>
      </c>
      <c r="D11">
        <v>105</v>
      </c>
      <c r="E11" t="s">
        <v>94</v>
      </c>
      <c r="F11" t="s">
        <v>95</v>
      </c>
      <c r="G11" t="s">
        <v>23</v>
      </c>
      <c r="H11">
        <v>223.5</v>
      </c>
      <c r="I11" t="s">
        <v>26</v>
      </c>
      <c r="J11" t="s">
        <v>100</v>
      </c>
      <c r="K11">
        <v>600</v>
      </c>
      <c r="L11">
        <v>2</v>
      </c>
      <c r="M11">
        <v>1</v>
      </c>
      <c r="N11" t="s">
        <v>25</v>
      </c>
      <c r="O11">
        <v>16</v>
      </c>
      <c r="P11" t="s">
        <v>25</v>
      </c>
      <c r="Q11" t="s">
        <v>25</v>
      </c>
      <c r="R11">
        <v>1</v>
      </c>
      <c r="S11">
        <v>70</v>
      </c>
      <c r="T11" t="s">
        <v>27</v>
      </c>
    </row>
    <row r="12" spans="1:20" x14ac:dyDescent="0.35">
      <c r="A12" t="s">
        <v>40</v>
      </c>
      <c r="B12">
        <v>13</v>
      </c>
      <c r="C12" t="s">
        <v>93</v>
      </c>
      <c r="D12">
        <v>105</v>
      </c>
      <c r="E12" t="s">
        <v>94</v>
      </c>
      <c r="F12" t="s">
        <v>95</v>
      </c>
      <c r="G12" t="s">
        <v>23</v>
      </c>
      <c r="H12">
        <v>30</v>
      </c>
      <c r="I12">
        <v>3000</v>
      </c>
      <c r="J12" t="s">
        <v>86</v>
      </c>
      <c r="K12">
        <v>1140</v>
      </c>
      <c r="L12">
        <v>2</v>
      </c>
      <c r="M12">
        <v>2</v>
      </c>
      <c r="N12" t="s">
        <v>25</v>
      </c>
      <c r="O12">
        <v>18</v>
      </c>
      <c r="P12" t="s">
        <v>25</v>
      </c>
      <c r="Q12" t="s">
        <v>30</v>
      </c>
      <c r="R12">
        <v>5</v>
      </c>
      <c r="S12">
        <v>50</v>
      </c>
      <c r="T12" t="s">
        <v>27</v>
      </c>
    </row>
    <row r="13" spans="1:20" x14ac:dyDescent="0.35">
      <c r="A13" t="s">
        <v>41</v>
      </c>
      <c r="B13">
        <v>15</v>
      </c>
      <c r="C13" t="s">
        <v>93</v>
      </c>
      <c r="D13">
        <v>105</v>
      </c>
      <c r="E13" t="s">
        <v>94</v>
      </c>
      <c r="F13" t="s">
        <v>95</v>
      </c>
      <c r="G13" t="s">
        <v>23</v>
      </c>
      <c r="H13">
        <v>159</v>
      </c>
      <c r="I13">
        <v>1500</v>
      </c>
      <c r="J13" t="s">
        <v>25</v>
      </c>
      <c r="K13">
        <v>1500</v>
      </c>
      <c r="L13">
        <v>2</v>
      </c>
      <c r="M13">
        <v>1</v>
      </c>
      <c r="N13" t="s">
        <v>30</v>
      </c>
      <c r="O13">
        <v>17</v>
      </c>
      <c r="P13" t="s">
        <v>30</v>
      </c>
      <c r="Q13" t="s">
        <v>25</v>
      </c>
      <c r="R13">
        <v>0</v>
      </c>
      <c r="S13">
        <v>46</v>
      </c>
      <c r="T13" t="s">
        <v>25</v>
      </c>
    </row>
    <row r="14" spans="1:20" x14ac:dyDescent="0.35">
      <c r="A14" t="s">
        <v>42</v>
      </c>
      <c r="B14">
        <v>16</v>
      </c>
      <c r="C14" t="s">
        <v>93</v>
      </c>
      <c r="D14">
        <v>105</v>
      </c>
      <c r="E14" t="s">
        <v>94</v>
      </c>
      <c r="F14" t="s">
        <v>95</v>
      </c>
      <c r="G14" t="s">
        <v>23</v>
      </c>
      <c r="H14">
        <v>239</v>
      </c>
      <c r="I14">
        <v>1800</v>
      </c>
      <c r="J14" t="s">
        <v>96</v>
      </c>
      <c r="K14">
        <v>900</v>
      </c>
      <c r="L14">
        <v>2</v>
      </c>
      <c r="M14">
        <v>2</v>
      </c>
      <c r="N14" t="s">
        <v>25</v>
      </c>
      <c r="O14">
        <v>16.5</v>
      </c>
      <c r="P14" t="s">
        <v>25</v>
      </c>
      <c r="Q14" t="s">
        <v>30</v>
      </c>
      <c r="R14">
        <v>0</v>
      </c>
      <c r="S14">
        <v>50</v>
      </c>
      <c r="T14" t="s">
        <v>27</v>
      </c>
    </row>
    <row r="15" spans="1:20" x14ac:dyDescent="0.35">
      <c r="A15" t="s">
        <v>43</v>
      </c>
      <c r="B15">
        <v>17</v>
      </c>
      <c r="C15" t="s">
        <v>93</v>
      </c>
      <c r="D15">
        <v>105</v>
      </c>
      <c r="E15" t="s">
        <v>94</v>
      </c>
      <c r="F15" t="s">
        <v>95</v>
      </c>
      <c r="G15" t="s">
        <v>23</v>
      </c>
      <c r="H15">
        <v>137</v>
      </c>
      <c r="I15" t="s">
        <v>26</v>
      </c>
      <c r="J15" t="s">
        <v>86</v>
      </c>
      <c r="K15">
        <v>1500</v>
      </c>
      <c r="L15">
        <v>2</v>
      </c>
      <c r="M15">
        <v>1</v>
      </c>
      <c r="N15" t="s">
        <v>25</v>
      </c>
      <c r="O15">
        <v>16</v>
      </c>
      <c r="P15" t="s">
        <v>25</v>
      </c>
      <c r="Q15" t="s">
        <v>25</v>
      </c>
      <c r="R15">
        <v>0</v>
      </c>
      <c r="S15">
        <v>50</v>
      </c>
      <c r="T15" t="s">
        <v>27</v>
      </c>
    </row>
    <row r="16" spans="1:20" x14ac:dyDescent="0.35">
      <c r="A16" t="s">
        <v>44</v>
      </c>
      <c r="B16">
        <v>18</v>
      </c>
      <c r="C16" t="s">
        <v>93</v>
      </c>
      <c r="D16">
        <v>105</v>
      </c>
      <c r="E16" t="s">
        <v>94</v>
      </c>
      <c r="F16" t="s">
        <v>95</v>
      </c>
      <c r="G16" t="s">
        <v>23</v>
      </c>
      <c r="H16">
        <v>90</v>
      </c>
      <c r="I16" t="s">
        <v>26</v>
      </c>
      <c r="J16" t="s">
        <v>86</v>
      </c>
      <c r="K16">
        <v>1500</v>
      </c>
      <c r="L16">
        <v>2</v>
      </c>
      <c r="M16">
        <v>1</v>
      </c>
      <c r="N16" t="s">
        <v>25</v>
      </c>
      <c r="O16">
        <v>18</v>
      </c>
      <c r="P16" t="s">
        <v>25</v>
      </c>
      <c r="Q16" t="s">
        <v>25</v>
      </c>
      <c r="R16">
        <v>0</v>
      </c>
      <c r="S16">
        <v>20</v>
      </c>
      <c r="T16" t="s">
        <v>31</v>
      </c>
    </row>
    <row r="17" spans="1:20" x14ac:dyDescent="0.35">
      <c r="A17" t="s">
        <v>45</v>
      </c>
      <c r="B17">
        <v>19</v>
      </c>
      <c r="C17" t="s">
        <v>93</v>
      </c>
      <c r="D17">
        <v>105</v>
      </c>
      <c r="E17" t="s">
        <v>94</v>
      </c>
      <c r="F17" t="s">
        <v>95</v>
      </c>
      <c r="G17" t="s">
        <v>23</v>
      </c>
      <c r="H17">
        <v>135</v>
      </c>
      <c r="I17" t="s">
        <v>26</v>
      </c>
      <c r="J17" t="s">
        <v>96</v>
      </c>
      <c r="K17">
        <v>2100</v>
      </c>
      <c r="L17">
        <v>2</v>
      </c>
      <c r="M17">
        <v>2</v>
      </c>
      <c r="N17" t="s">
        <v>25</v>
      </c>
      <c r="O17">
        <v>16</v>
      </c>
      <c r="P17" t="s">
        <v>25</v>
      </c>
      <c r="Q17" t="s">
        <v>30</v>
      </c>
      <c r="R17">
        <v>3</v>
      </c>
      <c r="S17">
        <v>60</v>
      </c>
      <c r="T17" t="s">
        <v>27</v>
      </c>
    </row>
    <row r="18" spans="1:20" x14ac:dyDescent="0.35">
      <c r="A18" t="s">
        <v>46</v>
      </c>
      <c r="B18">
        <v>20</v>
      </c>
      <c r="C18" t="s">
        <v>93</v>
      </c>
      <c r="D18">
        <v>105</v>
      </c>
      <c r="E18" t="s">
        <v>94</v>
      </c>
      <c r="F18" t="s">
        <v>95</v>
      </c>
      <c r="G18" t="s">
        <v>23</v>
      </c>
      <c r="H18">
        <v>180</v>
      </c>
      <c r="I18" t="s">
        <v>26</v>
      </c>
      <c r="J18" t="s">
        <v>86</v>
      </c>
      <c r="K18">
        <v>1200</v>
      </c>
      <c r="L18">
        <v>2</v>
      </c>
      <c r="M18">
        <v>3</v>
      </c>
      <c r="N18" t="s">
        <v>25</v>
      </c>
      <c r="O18">
        <v>16</v>
      </c>
      <c r="P18" t="s">
        <v>30</v>
      </c>
      <c r="Q18" t="s">
        <v>30</v>
      </c>
      <c r="R18">
        <v>0</v>
      </c>
      <c r="S18">
        <v>80</v>
      </c>
      <c r="T18" t="s">
        <v>31</v>
      </c>
    </row>
    <row r="19" spans="1:20" x14ac:dyDescent="0.35">
      <c r="A19" t="s">
        <v>47</v>
      </c>
      <c r="B19">
        <v>21</v>
      </c>
      <c r="C19" t="s">
        <v>93</v>
      </c>
      <c r="D19">
        <v>105</v>
      </c>
      <c r="E19" t="s">
        <v>94</v>
      </c>
      <c r="F19" t="s">
        <v>95</v>
      </c>
      <c r="G19" t="s">
        <v>23</v>
      </c>
      <c r="H19">
        <v>250</v>
      </c>
      <c r="I19">
        <v>1000</v>
      </c>
      <c r="J19" t="s">
        <v>86</v>
      </c>
      <c r="K19">
        <v>1500</v>
      </c>
      <c r="L19">
        <v>2</v>
      </c>
      <c r="M19">
        <v>1</v>
      </c>
      <c r="N19" t="s">
        <v>25</v>
      </c>
      <c r="O19">
        <v>17.5</v>
      </c>
      <c r="P19" t="s">
        <v>30</v>
      </c>
      <c r="Q19" t="s">
        <v>25</v>
      </c>
      <c r="R19">
        <v>0</v>
      </c>
      <c r="S19">
        <v>100</v>
      </c>
      <c r="T19" t="s">
        <v>27</v>
      </c>
    </row>
    <row r="20" spans="1:20" x14ac:dyDescent="0.35">
      <c r="A20" t="s">
        <v>48</v>
      </c>
      <c r="B20">
        <v>22</v>
      </c>
      <c r="C20" t="s">
        <v>93</v>
      </c>
      <c r="D20">
        <v>105</v>
      </c>
      <c r="E20" t="s">
        <v>94</v>
      </c>
      <c r="F20" t="s">
        <v>95</v>
      </c>
      <c r="G20" t="s">
        <v>23</v>
      </c>
      <c r="H20">
        <v>80</v>
      </c>
      <c r="I20">
        <v>1500</v>
      </c>
      <c r="J20" t="s">
        <v>86</v>
      </c>
      <c r="K20">
        <v>1500</v>
      </c>
      <c r="L20">
        <v>2</v>
      </c>
      <c r="M20">
        <v>2</v>
      </c>
      <c r="N20" t="s">
        <v>25</v>
      </c>
      <c r="O20">
        <v>18</v>
      </c>
      <c r="P20" t="s">
        <v>30</v>
      </c>
      <c r="Q20" t="s">
        <v>25</v>
      </c>
      <c r="R20">
        <v>0</v>
      </c>
      <c r="S20">
        <v>100</v>
      </c>
      <c r="T20" t="s">
        <v>31</v>
      </c>
    </row>
    <row r="21" spans="1:20" x14ac:dyDescent="0.35">
      <c r="A21" t="s">
        <v>49</v>
      </c>
      <c r="B21">
        <v>23</v>
      </c>
      <c r="C21" t="s">
        <v>93</v>
      </c>
      <c r="D21">
        <v>105</v>
      </c>
      <c r="E21" t="s">
        <v>94</v>
      </c>
      <c r="F21" t="s">
        <v>95</v>
      </c>
      <c r="G21" t="s">
        <v>23</v>
      </c>
      <c r="H21">
        <v>41</v>
      </c>
      <c r="I21">
        <v>1600</v>
      </c>
      <c r="J21" t="s">
        <v>25</v>
      </c>
      <c r="K21">
        <v>800</v>
      </c>
      <c r="L21">
        <v>2</v>
      </c>
      <c r="M21">
        <v>2</v>
      </c>
      <c r="N21" t="s">
        <v>25</v>
      </c>
      <c r="O21" t="s">
        <v>26</v>
      </c>
      <c r="P21" t="s">
        <v>25</v>
      </c>
      <c r="Q21" t="s">
        <v>30</v>
      </c>
      <c r="R21">
        <v>0</v>
      </c>
      <c r="S21">
        <v>40</v>
      </c>
      <c r="T21" t="s">
        <v>27</v>
      </c>
    </row>
    <row r="22" spans="1:20" x14ac:dyDescent="0.35">
      <c r="A22" t="s">
        <v>50</v>
      </c>
      <c r="B22">
        <v>24</v>
      </c>
      <c r="C22" t="s">
        <v>93</v>
      </c>
      <c r="D22">
        <v>105</v>
      </c>
      <c r="E22" t="s">
        <v>94</v>
      </c>
      <c r="F22" t="s">
        <v>95</v>
      </c>
      <c r="G22" t="s">
        <v>23</v>
      </c>
      <c r="H22">
        <v>129</v>
      </c>
      <c r="I22">
        <v>2250</v>
      </c>
      <c r="J22" t="s">
        <v>25</v>
      </c>
      <c r="K22">
        <v>1200</v>
      </c>
      <c r="L22">
        <v>2</v>
      </c>
      <c r="M22">
        <v>2</v>
      </c>
      <c r="N22" t="s">
        <v>25</v>
      </c>
      <c r="O22" t="s">
        <v>26</v>
      </c>
      <c r="P22" t="s">
        <v>25</v>
      </c>
      <c r="Q22" t="s">
        <v>30</v>
      </c>
      <c r="R22">
        <v>0</v>
      </c>
      <c r="S22">
        <v>50</v>
      </c>
      <c r="T22" t="s">
        <v>31</v>
      </c>
    </row>
    <row r="23" spans="1:20" x14ac:dyDescent="0.35">
      <c r="A23" t="s">
        <v>51</v>
      </c>
      <c r="B23">
        <v>25</v>
      </c>
      <c r="C23" t="s">
        <v>93</v>
      </c>
      <c r="D23">
        <v>105</v>
      </c>
      <c r="E23" t="s">
        <v>94</v>
      </c>
      <c r="F23" t="s">
        <v>95</v>
      </c>
      <c r="G23" t="s">
        <v>23</v>
      </c>
      <c r="H23">
        <v>20</v>
      </c>
      <c r="I23">
        <v>1000</v>
      </c>
      <c r="J23" t="s">
        <v>25</v>
      </c>
      <c r="K23">
        <v>1000</v>
      </c>
      <c r="L23">
        <v>2</v>
      </c>
      <c r="M23">
        <v>2</v>
      </c>
      <c r="N23" t="s">
        <v>25</v>
      </c>
      <c r="O23" t="s">
        <v>26</v>
      </c>
      <c r="P23" t="s">
        <v>25</v>
      </c>
      <c r="Q23" t="s">
        <v>25</v>
      </c>
      <c r="R23">
        <v>0</v>
      </c>
      <c r="S23">
        <v>78</v>
      </c>
      <c r="T23" t="s">
        <v>31</v>
      </c>
    </row>
    <row r="24" spans="1:20" x14ac:dyDescent="0.35">
      <c r="A24" t="s">
        <v>52</v>
      </c>
      <c r="B24">
        <v>26</v>
      </c>
      <c r="C24" t="s">
        <v>93</v>
      </c>
      <c r="D24">
        <v>105</v>
      </c>
      <c r="E24" t="s">
        <v>94</v>
      </c>
      <c r="F24" t="s">
        <v>95</v>
      </c>
      <c r="G24" t="s">
        <v>23</v>
      </c>
      <c r="H24">
        <v>247</v>
      </c>
      <c r="I24">
        <v>1800</v>
      </c>
      <c r="J24" t="s">
        <v>96</v>
      </c>
      <c r="K24">
        <v>1800</v>
      </c>
      <c r="L24">
        <v>2</v>
      </c>
      <c r="M24">
        <v>2</v>
      </c>
      <c r="N24" t="s">
        <v>25</v>
      </c>
      <c r="O24">
        <v>17</v>
      </c>
      <c r="P24" t="s">
        <v>30</v>
      </c>
      <c r="Q24" t="s">
        <v>25</v>
      </c>
      <c r="R24">
        <v>0</v>
      </c>
      <c r="S24">
        <v>60</v>
      </c>
      <c r="T24" t="s">
        <v>27</v>
      </c>
    </row>
    <row r="25" spans="1:20" x14ac:dyDescent="0.35">
      <c r="A25" t="s">
        <v>53</v>
      </c>
      <c r="B25">
        <v>27</v>
      </c>
      <c r="C25" t="s">
        <v>93</v>
      </c>
      <c r="D25">
        <v>105</v>
      </c>
      <c r="E25" t="s">
        <v>94</v>
      </c>
      <c r="F25" t="s">
        <v>95</v>
      </c>
      <c r="G25" t="s">
        <v>23</v>
      </c>
      <c r="H25">
        <v>160</v>
      </c>
      <c r="I25" t="s">
        <v>26</v>
      </c>
      <c r="J25" t="s">
        <v>96</v>
      </c>
      <c r="K25">
        <v>1500</v>
      </c>
      <c r="L25">
        <v>2</v>
      </c>
      <c r="M25">
        <v>2</v>
      </c>
      <c r="N25" t="s">
        <v>25</v>
      </c>
      <c r="O25" t="s">
        <v>26</v>
      </c>
      <c r="P25" t="s">
        <v>25</v>
      </c>
      <c r="Q25" t="s">
        <v>25</v>
      </c>
      <c r="R25">
        <v>0</v>
      </c>
      <c r="S25">
        <v>160</v>
      </c>
      <c r="T25" t="s">
        <v>31</v>
      </c>
    </row>
    <row r="26" spans="1:20" x14ac:dyDescent="0.35">
      <c r="A26" t="s">
        <v>54</v>
      </c>
      <c r="B26">
        <v>28</v>
      </c>
      <c r="C26" t="s">
        <v>93</v>
      </c>
      <c r="D26">
        <v>105</v>
      </c>
      <c r="E26" t="s">
        <v>94</v>
      </c>
      <c r="F26" t="s">
        <v>95</v>
      </c>
      <c r="G26" t="s">
        <v>23</v>
      </c>
      <c r="H26">
        <v>100</v>
      </c>
      <c r="I26" t="s">
        <v>26</v>
      </c>
      <c r="J26" t="s">
        <v>86</v>
      </c>
      <c r="K26">
        <v>1500</v>
      </c>
      <c r="L26">
        <v>2</v>
      </c>
      <c r="M26">
        <v>2</v>
      </c>
      <c r="N26" t="s">
        <v>25</v>
      </c>
      <c r="O26">
        <v>18</v>
      </c>
      <c r="P26" t="s">
        <v>25</v>
      </c>
      <c r="Q26" t="s">
        <v>30</v>
      </c>
      <c r="R26">
        <v>0</v>
      </c>
      <c r="S26">
        <f>2*45</f>
        <v>90</v>
      </c>
      <c r="T26" t="s">
        <v>31</v>
      </c>
    </row>
    <row r="27" spans="1:20" x14ac:dyDescent="0.35">
      <c r="A27" t="s">
        <v>55</v>
      </c>
      <c r="B27">
        <v>29</v>
      </c>
      <c r="C27" t="s">
        <v>93</v>
      </c>
      <c r="D27">
        <v>105</v>
      </c>
      <c r="E27" t="s">
        <v>94</v>
      </c>
      <c r="F27" t="s">
        <v>95</v>
      </c>
      <c r="G27" t="s">
        <v>23</v>
      </c>
      <c r="H27">
        <v>166</v>
      </c>
      <c r="I27">
        <v>2000</v>
      </c>
      <c r="J27" t="s">
        <v>96</v>
      </c>
      <c r="K27">
        <v>1000</v>
      </c>
      <c r="L27">
        <v>2</v>
      </c>
      <c r="M27">
        <v>2</v>
      </c>
      <c r="N27" t="s">
        <v>25</v>
      </c>
      <c r="O27">
        <v>17</v>
      </c>
      <c r="P27" t="s">
        <v>25</v>
      </c>
      <c r="Q27" t="s">
        <v>25</v>
      </c>
      <c r="R27">
        <v>0</v>
      </c>
      <c r="S27">
        <v>30</v>
      </c>
      <c r="T27" t="s">
        <v>31</v>
      </c>
    </row>
    <row r="28" spans="1:20" x14ac:dyDescent="0.35">
      <c r="A28" t="s">
        <v>56</v>
      </c>
      <c r="B28">
        <v>30</v>
      </c>
      <c r="C28" t="s">
        <v>93</v>
      </c>
      <c r="D28">
        <v>105</v>
      </c>
      <c r="E28" t="s">
        <v>94</v>
      </c>
      <c r="F28" t="s">
        <v>95</v>
      </c>
      <c r="G28" t="s">
        <v>23</v>
      </c>
      <c r="H28">
        <v>80</v>
      </c>
      <c r="I28" t="s">
        <v>26</v>
      </c>
      <c r="J28" t="s">
        <v>86</v>
      </c>
      <c r="K28">
        <v>1100</v>
      </c>
      <c r="L28">
        <v>2</v>
      </c>
      <c r="M28">
        <v>2</v>
      </c>
      <c r="N28" t="s">
        <v>25</v>
      </c>
      <c r="O28">
        <v>18</v>
      </c>
      <c r="P28" t="s">
        <v>30</v>
      </c>
      <c r="Q28" t="s">
        <v>30</v>
      </c>
      <c r="R28">
        <v>0</v>
      </c>
      <c r="S28">
        <v>80</v>
      </c>
      <c r="T28" t="s">
        <v>27</v>
      </c>
    </row>
    <row r="29" spans="1:20" x14ac:dyDescent="0.35">
      <c r="A29" t="s">
        <v>57</v>
      </c>
      <c r="B29">
        <v>31</v>
      </c>
      <c r="C29" t="s">
        <v>93</v>
      </c>
      <c r="D29">
        <v>105</v>
      </c>
      <c r="E29" t="s">
        <v>94</v>
      </c>
      <c r="F29" t="s">
        <v>95</v>
      </c>
      <c r="G29" t="s">
        <v>23</v>
      </c>
      <c r="H29">
        <v>220</v>
      </c>
      <c r="I29" t="s">
        <v>26</v>
      </c>
      <c r="J29" t="s">
        <v>86</v>
      </c>
      <c r="K29">
        <v>1800</v>
      </c>
      <c r="L29">
        <v>2</v>
      </c>
      <c r="M29">
        <v>2</v>
      </c>
      <c r="N29" t="s">
        <v>25</v>
      </c>
      <c r="O29">
        <v>17</v>
      </c>
      <c r="P29" t="s">
        <v>25</v>
      </c>
      <c r="Q29" t="s">
        <v>25</v>
      </c>
      <c r="R29">
        <v>0</v>
      </c>
      <c r="S29">
        <v>120</v>
      </c>
      <c r="T29" t="s">
        <v>31</v>
      </c>
    </row>
    <row r="30" spans="1:20" x14ac:dyDescent="0.35">
      <c r="A30" t="s">
        <v>58</v>
      </c>
      <c r="B30">
        <v>32</v>
      </c>
      <c r="C30" t="s">
        <v>93</v>
      </c>
      <c r="D30">
        <v>105</v>
      </c>
      <c r="E30" t="s">
        <v>94</v>
      </c>
      <c r="F30" t="s">
        <v>95</v>
      </c>
      <c r="G30" t="s">
        <v>23</v>
      </c>
      <c r="H30">
        <v>100</v>
      </c>
      <c r="I30">
        <v>1500</v>
      </c>
      <c r="J30" t="s">
        <v>96</v>
      </c>
      <c r="K30">
        <v>1500</v>
      </c>
      <c r="L30">
        <v>2</v>
      </c>
      <c r="M30">
        <v>2</v>
      </c>
      <c r="N30" t="s">
        <v>25</v>
      </c>
      <c r="O30">
        <v>16</v>
      </c>
      <c r="P30" t="s">
        <v>30</v>
      </c>
      <c r="Q30" t="s">
        <v>25</v>
      </c>
      <c r="R30">
        <v>0</v>
      </c>
      <c r="S30">
        <v>60</v>
      </c>
      <c r="T30" t="s">
        <v>27</v>
      </c>
    </row>
    <row r="31" spans="1:20" x14ac:dyDescent="0.35">
      <c r="A31" t="s">
        <v>59</v>
      </c>
      <c r="B31">
        <v>33</v>
      </c>
      <c r="C31" t="s">
        <v>93</v>
      </c>
      <c r="D31">
        <v>105</v>
      </c>
      <c r="E31" t="s">
        <v>94</v>
      </c>
      <c r="F31" t="s">
        <v>95</v>
      </c>
      <c r="G31" t="s">
        <v>23</v>
      </c>
      <c r="H31">
        <v>30</v>
      </c>
      <c r="I31">
        <v>1600</v>
      </c>
      <c r="J31" t="s">
        <v>86</v>
      </c>
      <c r="K31">
        <v>800</v>
      </c>
      <c r="L31">
        <v>2</v>
      </c>
      <c r="M31">
        <v>2</v>
      </c>
      <c r="N31" t="s">
        <v>25</v>
      </c>
      <c r="O31" t="s">
        <v>26</v>
      </c>
      <c r="P31" t="s">
        <v>30</v>
      </c>
      <c r="Q31" t="s">
        <v>30</v>
      </c>
      <c r="R31">
        <v>0</v>
      </c>
      <c r="S31">
        <v>40</v>
      </c>
      <c r="T31" t="s">
        <v>31</v>
      </c>
    </row>
    <row r="32" spans="1:20" x14ac:dyDescent="0.35">
      <c r="A32" t="s">
        <v>60</v>
      </c>
      <c r="B32">
        <v>34</v>
      </c>
      <c r="C32" t="s">
        <v>93</v>
      </c>
      <c r="D32">
        <v>105</v>
      </c>
      <c r="E32" t="s">
        <v>94</v>
      </c>
      <c r="F32" t="s">
        <v>95</v>
      </c>
      <c r="G32" t="s">
        <v>23</v>
      </c>
      <c r="H32">
        <v>140</v>
      </c>
      <c r="I32" t="s">
        <v>26</v>
      </c>
      <c r="J32" t="s">
        <v>86</v>
      </c>
      <c r="K32">
        <v>900</v>
      </c>
      <c r="L32">
        <v>2</v>
      </c>
      <c r="M32">
        <v>2</v>
      </c>
      <c r="N32" t="s">
        <v>25</v>
      </c>
      <c r="O32">
        <v>17</v>
      </c>
      <c r="P32" t="s">
        <v>30</v>
      </c>
      <c r="Q32" t="s">
        <v>25</v>
      </c>
      <c r="R32">
        <v>0</v>
      </c>
      <c r="S32">
        <v>90</v>
      </c>
      <c r="T32" t="s">
        <v>27</v>
      </c>
    </row>
    <row r="33" spans="1:20" x14ac:dyDescent="0.35">
      <c r="A33" t="s">
        <v>61</v>
      </c>
      <c r="B33">
        <v>35</v>
      </c>
      <c r="C33" t="s">
        <v>93</v>
      </c>
      <c r="D33">
        <v>105</v>
      </c>
      <c r="E33" t="s">
        <v>94</v>
      </c>
      <c r="F33" t="s">
        <v>95</v>
      </c>
      <c r="G33" t="s">
        <v>23</v>
      </c>
      <c r="H33">
        <v>313</v>
      </c>
      <c r="I33">
        <v>1200</v>
      </c>
      <c r="J33" t="s">
        <v>96</v>
      </c>
      <c r="K33">
        <v>1200</v>
      </c>
      <c r="L33">
        <v>2</v>
      </c>
      <c r="M33">
        <v>3</v>
      </c>
      <c r="N33" t="s">
        <v>25</v>
      </c>
      <c r="O33">
        <v>17</v>
      </c>
      <c r="P33" t="s">
        <v>25</v>
      </c>
      <c r="Q33" t="s">
        <v>25</v>
      </c>
      <c r="R33">
        <v>0</v>
      </c>
      <c r="S33">
        <v>200</v>
      </c>
      <c r="T33" t="s">
        <v>31</v>
      </c>
    </row>
    <row r="34" spans="1:20" x14ac:dyDescent="0.35">
      <c r="A34" t="s">
        <v>62</v>
      </c>
      <c r="B34">
        <v>36</v>
      </c>
      <c r="C34" t="s">
        <v>93</v>
      </c>
      <c r="D34">
        <v>105</v>
      </c>
      <c r="E34" t="s">
        <v>94</v>
      </c>
      <c r="F34" t="s">
        <v>95</v>
      </c>
      <c r="G34" t="s">
        <v>23</v>
      </c>
      <c r="H34">
        <v>55</v>
      </c>
      <c r="I34">
        <v>4000</v>
      </c>
      <c r="J34" t="s">
        <v>101</v>
      </c>
      <c r="K34">
        <v>540</v>
      </c>
      <c r="L34">
        <v>2</v>
      </c>
      <c r="M34">
        <v>1</v>
      </c>
      <c r="N34" t="s">
        <v>25</v>
      </c>
      <c r="O34">
        <v>17</v>
      </c>
      <c r="P34" t="s">
        <v>30</v>
      </c>
      <c r="Q34" t="s">
        <v>25</v>
      </c>
      <c r="R34">
        <v>0</v>
      </c>
      <c r="S34">
        <v>20</v>
      </c>
      <c r="T34" t="s">
        <v>31</v>
      </c>
    </row>
    <row r="35" spans="1:20" x14ac:dyDescent="0.35">
      <c r="A35" t="s">
        <v>63</v>
      </c>
      <c r="B35">
        <v>37</v>
      </c>
      <c r="C35" t="s">
        <v>93</v>
      </c>
      <c r="D35">
        <v>105</v>
      </c>
      <c r="E35" t="s">
        <v>94</v>
      </c>
      <c r="F35" t="s">
        <v>95</v>
      </c>
      <c r="G35" t="s">
        <v>23</v>
      </c>
      <c r="H35">
        <v>135</v>
      </c>
      <c r="I35">
        <v>2000</v>
      </c>
      <c r="J35" t="s">
        <v>25</v>
      </c>
      <c r="K35">
        <v>1528</v>
      </c>
      <c r="L35">
        <v>2</v>
      </c>
      <c r="M35">
        <v>1</v>
      </c>
      <c r="N35" t="s">
        <v>25</v>
      </c>
      <c r="O35" t="s">
        <v>26</v>
      </c>
      <c r="P35" t="s">
        <v>25</v>
      </c>
      <c r="Q35" t="s">
        <v>25</v>
      </c>
      <c r="R35">
        <v>0</v>
      </c>
      <c r="S35">
        <v>50</v>
      </c>
      <c r="T35" t="s">
        <v>31</v>
      </c>
    </row>
    <row r="36" spans="1:20" x14ac:dyDescent="0.35">
      <c r="A36" t="s">
        <v>64</v>
      </c>
      <c r="B36">
        <v>38</v>
      </c>
      <c r="C36" t="s">
        <v>93</v>
      </c>
      <c r="D36">
        <v>105</v>
      </c>
      <c r="E36" t="s">
        <v>94</v>
      </c>
      <c r="F36" t="s">
        <v>95</v>
      </c>
      <c r="G36" t="s">
        <v>23</v>
      </c>
      <c r="H36">
        <v>100</v>
      </c>
      <c r="I36" t="s">
        <v>26</v>
      </c>
      <c r="J36" t="s">
        <v>86</v>
      </c>
      <c r="K36">
        <v>1550</v>
      </c>
      <c r="L36">
        <v>2</v>
      </c>
      <c r="M36">
        <v>2</v>
      </c>
      <c r="N36" t="s">
        <v>25</v>
      </c>
      <c r="O36">
        <v>18</v>
      </c>
      <c r="P36" t="s">
        <v>30</v>
      </c>
      <c r="Q36" t="s">
        <v>25</v>
      </c>
      <c r="R36">
        <v>6</v>
      </c>
      <c r="S36">
        <v>200</v>
      </c>
      <c r="T36" t="s">
        <v>31</v>
      </c>
    </row>
    <row r="37" spans="1:20" x14ac:dyDescent="0.35">
      <c r="A37" t="s">
        <v>65</v>
      </c>
      <c r="B37">
        <v>39</v>
      </c>
      <c r="C37" t="s">
        <v>93</v>
      </c>
      <c r="D37">
        <v>105</v>
      </c>
      <c r="E37" t="s">
        <v>94</v>
      </c>
      <c r="F37" t="s">
        <v>95</v>
      </c>
      <c r="G37" t="s">
        <v>23</v>
      </c>
      <c r="H37">
        <v>120</v>
      </c>
      <c r="I37" t="s">
        <v>26</v>
      </c>
      <c r="J37" t="s">
        <v>252</v>
      </c>
      <c r="K37">
        <v>1800</v>
      </c>
      <c r="L37">
        <v>2</v>
      </c>
      <c r="M37">
        <v>2</v>
      </c>
      <c r="N37" t="s">
        <v>25</v>
      </c>
      <c r="O37">
        <v>18</v>
      </c>
      <c r="P37" t="s">
        <v>25</v>
      </c>
      <c r="Q37" t="s">
        <v>30</v>
      </c>
      <c r="R37">
        <v>4</v>
      </c>
      <c r="S37">
        <v>110</v>
      </c>
      <c r="T37" t="s">
        <v>31</v>
      </c>
    </row>
    <row r="38" spans="1:20" x14ac:dyDescent="0.35">
      <c r="A38" t="s">
        <v>66</v>
      </c>
      <c r="B38">
        <v>40</v>
      </c>
      <c r="C38" t="s">
        <v>93</v>
      </c>
      <c r="D38">
        <v>105</v>
      </c>
      <c r="E38" t="s">
        <v>94</v>
      </c>
      <c r="F38" t="s">
        <v>95</v>
      </c>
      <c r="G38" t="s">
        <v>23</v>
      </c>
      <c r="H38">
        <v>60</v>
      </c>
      <c r="I38">
        <v>3000</v>
      </c>
      <c r="J38" t="s">
        <v>98</v>
      </c>
      <c r="K38">
        <v>1500</v>
      </c>
      <c r="L38">
        <v>2</v>
      </c>
      <c r="M38">
        <v>2</v>
      </c>
      <c r="N38" t="s">
        <v>25</v>
      </c>
      <c r="O38">
        <v>16</v>
      </c>
      <c r="P38" t="s">
        <v>25</v>
      </c>
      <c r="Q38" t="s">
        <v>25</v>
      </c>
      <c r="R38">
        <v>0</v>
      </c>
      <c r="S38">
        <v>50</v>
      </c>
      <c r="T38" t="s">
        <v>31</v>
      </c>
    </row>
    <row r="39" spans="1:20" x14ac:dyDescent="0.35">
      <c r="A39" t="s">
        <v>67</v>
      </c>
      <c r="B39">
        <v>41</v>
      </c>
      <c r="C39" t="s">
        <v>93</v>
      </c>
      <c r="D39">
        <v>105</v>
      </c>
      <c r="E39" t="s">
        <v>94</v>
      </c>
      <c r="F39" t="s">
        <v>95</v>
      </c>
      <c r="G39" t="s">
        <v>23</v>
      </c>
      <c r="H39">
        <v>155</v>
      </c>
      <c r="I39" t="s">
        <v>26</v>
      </c>
      <c r="J39" t="s">
        <v>86</v>
      </c>
      <c r="K39">
        <v>1251</v>
      </c>
      <c r="L39">
        <v>2</v>
      </c>
      <c r="M39">
        <v>3</v>
      </c>
      <c r="N39" t="s">
        <v>25</v>
      </c>
      <c r="O39">
        <v>18</v>
      </c>
      <c r="P39" t="s">
        <v>25</v>
      </c>
      <c r="Q39" t="s">
        <v>25</v>
      </c>
      <c r="R39">
        <v>0</v>
      </c>
      <c r="S39">
        <v>65</v>
      </c>
      <c r="T39" t="s">
        <v>31</v>
      </c>
    </row>
    <row r="40" spans="1:20" x14ac:dyDescent="0.35">
      <c r="A40" t="s">
        <v>68</v>
      </c>
      <c r="B40">
        <v>42</v>
      </c>
      <c r="C40" t="s">
        <v>93</v>
      </c>
      <c r="D40">
        <v>105</v>
      </c>
      <c r="E40" t="s">
        <v>94</v>
      </c>
      <c r="F40" t="s">
        <v>95</v>
      </c>
      <c r="G40" t="s">
        <v>23</v>
      </c>
      <c r="H40">
        <v>150</v>
      </c>
      <c r="I40" t="s">
        <v>26</v>
      </c>
      <c r="J40" t="s">
        <v>252</v>
      </c>
      <c r="K40">
        <v>1250</v>
      </c>
      <c r="L40">
        <v>2</v>
      </c>
      <c r="M40">
        <v>2</v>
      </c>
      <c r="N40" t="s">
        <v>25</v>
      </c>
      <c r="O40" t="s">
        <v>26</v>
      </c>
      <c r="P40" t="s">
        <v>25</v>
      </c>
      <c r="Q40" t="s">
        <v>25</v>
      </c>
      <c r="R40">
        <v>0</v>
      </c>
      <c r="S40">
        <v>160</v>
      </c>
      <c r="T40" t="s">
        <v>31</v>
      </c>
    </row>
    <row r="41" spans="1:20" x14ac:dyDescent="0.35">
      <c r="A41" t="s">
        <v>69</v>
      </c>
      <c r="B41">
        <v>44</v>
      </c>
      <c r="C41" t="s">
        <v>93</v>
      </c>
      <c r="D41">
        <v>105</v>
      </c>
      <c r="E41" t="s">
        <v>94</v>
      </c>
      <c r="F41" t="s">
        <v>95</v>
      </c>
      <c r="G41" t="s">
        <v>23</v>
      </c>
      <c r="H41">
        <v>100</v>
      </c>
      <c r="I41">
        <v>1000</v>
      </c>
      <c r="J41" t="s">
        <v>86</v>
      </c>
      <c r="K41">
        <v>1000</v>
      </c>
      <c r="L41">
        <v>2</v>
      </c>
      <c r="M41">
        <v>1</v>
      </c>
      <c r="N41" t="s">
        <v>25</v>
      </c>
      <c r="O41">
        <v>18</v>
      </c>
      <c r="P41" t="s">
        <v>30</v>
      </c>
      <c r="Q41" t="s">
        <v>25</v>
      </c>
      <c r="R41">
        <v>0</v>
      </c>
      <c r="S41">
        <v>25</v>
      </c>
      <c r="T41" t="s">
        <v>27</v>
      </c>
    </row>
    <row r="42" spans="1:20" x14ac:dyDescent="0.35">
      <c r="A42" t="s">
        <v>70</v>
      </c>
      <c r="B42">
        <v>45</v>
      </c>
      <c r="C42" t="s">
        <v>93</v>
      </c>
      <c r="D42">
        <v>105</v>
      </c>
      <c r="E42" t="s">
        <v>94</v>
      </c>
      <c r="F42" t="s">
        <v>95</v>
      </c>
      <c r="G42" t="s">
        <v>23</v>
      </c>
      <c r="H42">
        <v>200</v>
      </c>
      <c r="I42">
        <v>1920</v>
      </c>
      <c r="J42" t="s">
        <v>102</v>
      </c>
      <c r="K42">
        <v>1500</v>
      </c>
      <c r="L42">
        <v>2</v>
      </c>
      <c r="M42">
        <v>2</v>
      </c>
      <c r="N42" t="s">
        <v>25</v>
      </c>
      <c r="O42">
        <v>17</v>
      </c>
      <c r="P42" t="s">
        <v>25</v>
      </c>
      <c r="Q42" t="s">
        <v>25</v>
      </c>
      <c r="R42">
        <v>0</v>
      </c>
      <c r="S42">
        <v>250</v>
      </c>
      <c r="T42" t="s">
        <v>31</v>
      </c>
    </row>
    <row r="43" spans="1:20" x14ac:dyDescent="0.35">
      <c r="A43" t="s">
        <v>71</v>
      </c>
      <c r="B43">
        <v>46</v>
      </c>
      <c r="C43" t="s">
        <v>93</v>
      </c>
      <c r="D43">
        <v>105</v>
      </c>
      <c r="E43" t="s">
        <v>94</v>
      </c>
      <c r="F43" t="s">
        <v>95</v>
      </c>
      <c r="G43" t="s">
        <v>23</v>
      </c>
      <c r="H43">
        <v>150</v>
      </c>
      <c r="I43" t="s">
        <v>26</v>
      </c>
      <c r="J43" t="s">
        <v>25</v>
      </c>
      <c r="K43">
        <v>1500</v>
      </c>
      <c r="L43">
        <v>2</v>
      </c>
      <c r="M43">
        <v>2</v>
      </c>
      <c r="N43" t="s">
        <v>25</v>
      </c>
      <c r="O43">
        <v>18</v>
      </c>
      <c r="P43" t="s">
        <v>25</v>
      </c>
      <c r="Q43" t="s">
        <v>25</v>
      </c>
      <c r="R43">
        <v>0</v>
      </c>
      <c r="S43">
        <v>150</v>
      </c>
      <c r="T43" t="s">
        <v>31</v>
      </c>
    </row>
    <row r="44" spans="1:20" x14ac:dyDescent="0.35">
      <c r="A44" t="s">
        <v>72</v>
      </c>
      <c r="B44">
        <v>47</v>
      </c>
      <c r="C44" t="s">
        <v>93</v>
      </c>
      <c r="D44">
        <v>105</v>
      </c>
      <c r="E44" t="s">
        <v>94</v>
      </c>
      <c r="F44" t="s">
        <v>95</v>
      </c>
      <c r="G44" t="s">
        <v>23</v>
      </c>
      <c r="H44">
        <v>200</v>
      </c>
      <c r="I44">
        <v>750</v>
      </c>
      <c r="J44" t="s">
        <v>86</v>
      </c>
      <c r="K44">
        <v>750</v>
      </c>
      <c r="L44">
        <v>2</v>
      </c>
      <c r="M44">
        <v>2</v>
      </c>
      <c r="N44" t="s">
        <v>25</v>
      </c>
      <c r="O44">
        <v>16</v>
      </c>
      <c r="P44" t="s">
        <v>25</v>
      </c>
      <c r="Q44" t="s">
        <v>25</v>
      </c>
      <c r="R44">
        <v>0</v>
      </c>
      <c r="S44">
        <v>60</v>
      </c>
      <c r="T44" t="s">
        <v>31</v>
      </c>
    </row>
    <row r="45" spans="1:20" x14ac:dyDescent="0.35">
      <c r="A45" t="s">
        <v>73</v>
      </c>
      <c r="B45">
        <v>48</v>
      </c>
      <c r="C45" t="s">
        <v>93</v>
      </c>
      <c r="D45">
        <v>105</v>
      </c>
      <c r="E45" t="s">
        <v>94</v>
      </c>
      <c r="F45" t="s">
        <v>95</v>
      </c>
      <c r="G45" t="s">
        <v>23</v>
      </c>
      <c r="H45">
        <v>177</v>
      </c>
      <c r="I45" t="s">
        <v>26</v>
      </c>
      <c r="J45" t="s">
        <v>103</v>
      </c>
      <c r="K45">
        <v>1000</v>
      </c>
      <c r="L45">
        <v>2</v>
      </c>
      <c r="M45">
        <v>2</v>
      </c>
      <c r="N45" t="s">
        <v>25</v>
      </c>
      <c r="O45">
        <v>16</v>
      </c>
      <c r="P45" t="s">
        <v>25</v>
      </c>
      <c r="Q45" t="s">
        <v>25</v>
      </c>
      <c r="R45">
        <v>0</v>
      </c>
      <c r="S45">
        <v>55</v>
      </c>
      <c r="T45" t="s">
        <v>31</v>
      </c>
    </row>
    <row r="46" spans="1:20" x14ac:dyDescent="0.35">
      <c r="A46" t="s">
        <v>74</v>
      </c>
      <c r="B46">
        <v>49</v>
      </c>
      <c r="C46" t="s">
        <v>93</v>
      </c>
      <c r="D46">
        <v>105</v>
      </c>
      <c r="E46" t="s">
        <v>94</v>
      </c>
      <c r="F46" t="s">
        <v>95</v>
      </c>
      <c r="G46" t="s">
        <v>23</v>
      </c>
      <c r="H46">
        <v>254</v>
      </c>
      <c r="I46">
        <v>1250</v>
      </c>
      <c r="J46" t="s">
        <v>86</v>
      </c>
      <c r="K46">
        <v>1000</v>
      </c>
      <c r="L46">
        <v>2</v>
      </c>
      <c r="M46">
        <v>2</v>
      </c>
      <c r="N46" t="s">
        <v>25</v>
      </c>
      <c r="O46" t="s">
        <v>26</v>
      </c>
      <c r="P46" t="s">
        <v>25</v>
      </c>
      <c r="Q46" t="s">
        <v>30</v>
      </c>
      <c r="R46">
        <v>0</v>
      </c>
      <c r="S46">
        <v>52</v>
      </c>
      <c r="T46" t="s">
        <v>27</v>
      </c>
    </row>
    <row r="47" spans="1:20" x14ac:dyDescent="0.35">
      <c r="A47" t="s">
        <v>75</v>
      </c>
      <c r="B47">
        <v>50</v>
      </c>
      <c r="C47" t="s">
        <v>93</v>
      </c>
      <c r="D47">
        <v>105</v>
      </c>
      <c r="E47" t="s">
        <v>94</v>
      </c>
      <c r="F47" t="s">
        <v>95</v>
      </c>
      <c r="G47" t="s">
        <v>23</v>
      </c>
      <c r="H47">
        <v>360</v>
      </c>
      <c r="I47">
        <v>1125</v>
      </c>
      <c r="J47" t="s">
        <v>86</v>
      </c>
      <c r="K47">
        <v>750</v>
      </c>
      <c r="L47">
        <v>2</v>
      </c>
      <c r="M47">
        <v>2</v>
      </c>
      <c r="N47" t="s">
        <v>25</v>
      </c>
      <c r="O47">
        <v>18</v>
      </c>
      <c r="P47" t="s">
        <v>25</v>
      </c>
      <c r="Q47" t="s">
        <v>25</v>
      </c>
      <c r="R47">
        <v>0</v>
      </c>
      <c r="S47">
        <v>130</v>
      </c>
      <c r="T47" t="s">
        <v>27</v>
      </c>
    </row>
    <row r="48" spans="1:20" x14ac:dyDescent="0.35">
      <c r="A48" t="s">
        <v>76</v>
      </c>
      <c r="B48">
        <v>51</v>
      </c>
      <c r="C48" t="s">
        <v>93</v>
      </c>
      <c r="D48">
        <v>105</v>
      </c>
      <c r="E48" t="s">
        <v>94</v>
      </c>
      <c r="F48" t="s">
        <v>95</v>
      </c>
      <c r="G48" t="s">
        <v>23</v>
      </c>
      <c r="H48">
        <v>267</v>
      </c>
      <c r="I48">
        <v>2000</v>
      </c>
      <c r="J48" t="s">
        <v>25</v>
      </c>
      <c r="K48">
        <v>1500</v>
      </c>
      <c r="L48">
        <v>2</v>
      </c>
      <c r="M48">
        <v>2</v>
      </c>
      <c r="N48" t="s">
        <v>25</v>
      </c>
      <c r="O48" t="s">
        <v>26</v>
      </c>
      <c r="P48" t="s">
        <v>25</v>
      </c>
      <c r="Q48" t="s">
        <v>30</v>
      </c>
      <c r="R48">
        <v>0</v>
      </c>
      <c r="S48">
        <v>95</v>
      </c>
      <c r="T48" t="s">
        <v>27</v>
      </c>
    </row>
    <row r="49" spans="1:20" x14ac:dyDescent="0.35">
      <c r="A49" t="s">
        <v>77</v>
      </c>
      <c r="B49">
        <v>53</v>
      </c>
      <c r="C49" t="s">
        <v>93</v>
      </c>
      <c r="D49">
        <v>105</v>
      </c>
      <c r="E49" t="s">
        <v>94</v>
      </c>
      <c r="F49" t="s">
        <v>95</v>
      </c>
      <c r="G49" t="s">
        <v>23</v>
      </c>
      <c r="H49">
        <v>349</v>
      </c>
      <c r="I49">
        <v>1200</v>
      </c>
      <c r="J49" t="s">
        <v>25</v>
      </c>
      <c r="K49">
        <v>1000</v>
      </c>
      <c r="L49">
        <v>2</v>
      </c>
      <c r="M49">
        <v>2</v>
      </c>
      <c r="N49" t="s">
        <v>25</v>
      </c>
      <c r="O49">
        <v>17</v>
      </c>
      <c r="P49" t="s">
        <v>25</v>
      </c>
      <c r="Q49" t="s">
        <v>30</v>
      </c>
      <c r="R49">
        <v>0</v>
      </c>
      <c r="S49">
        <v>55</v>
      </c>
      <c r="T49" t="s">
        <v>31</v>
      </c>
    </row>
    <row r="50" spans="1:20" x14ac:dyDescent="0.35">
      <c r="A50" t="s">
        <v>79</v>
      </c>
      <c r="B50">
        <v>54</v>
      </c>
      <c r="C50" t="s">
        <v>93</v>
      </c>
      <c r="D50">
        <v>105</v>
      </c>
      <c r="E50" t="s">
        <v>94</v>
      </c>
      <c r="F50" t="s">
        <v>95</v>
      </c>
      <c r="G50" t="s">
        <v>23</v>
      </c>
      <c r="H50">
        <v>134</v>
      </c>
      <c r="I50">
        <v>2400</v>
      </c>
      <c r="J50" t="s">
        <v>86</v>
      </c>
      <c r="K50">
        <v>1200</v>
      </c>
      <c r="L50">
        <v>2</v>
      </c>
      <c r="M50">
        <v>3</v>
      </c>
      <c r="N50" t="s">
        <v>25</v>
      </c>
      <c r="O50">
        <v>18</v>
      </c>
      <c r="P50" t="s">
        <v>30</v>
      </c>
      <c r="Q50" t="s">
        <v>30</v>
      </c>
      <c r="R50">
        <v>4</v>
      </c>
      <c r="S50">
        <v>70</v>
      </c>
      <c r="T50" t="s">
        <v>31</v>
      </c>
    </row>
    <row r="51" spans="1:20" x14ac:dyDescent="0.35">
      <c r="A51" t="s">
        <v>80</v>
      </c>
      <c r="B51">
        <v>55</v>
      </c>
      <c r="C51" t="s">
        <v>93</v>
      </c>
      <c r="D51">
        <v>105</v>
      </c>
      <c r="E51" t="s">
        <v>94</v>
      </c>
      <c r="F51" t="s">
        <v>95</v>
      </c>
      <c r="G51" t="s">
        <v>23</v>
      </c>
      <c r="H51">
        <v>60</v>
      </c>
      <c r="I51">
        <v>1712</v>
      </c>
      <c r="J51" t="s">
        <v>86</v>
      </c>
      <c r="K51">
        <v>1000</v>
      </c>
      <c r="L51">
        <v>2</v>
      </c>
      <c r="M51">
        <v>3</v>
      </c>
      <c r="N51" t="s">
        <v>25</v>
      </c>
      <c r="O51">
        <v>18</v>
      </c>
      <c r="P51" t="s">
        <v>25</v>
      </c>
      <c r="Q51" t="s">
        <v>30</v>
      </c>
      <c r="R51">
        <v>4</v>
      </c>
      <c r="S51">
        <v>60</v>
      </c>
      <c r="T51" t="s">
        <v>27</v>
      </c>
    </row>
    <row r="52" spans="1:20" x14ac:dyDescent="0.35">
      <c r="A52" t="s">
        <v>81</v>
      </c>
      <c r="B52">
        <v>56</v>
      </c>
      <c r="C52" t="s">
        <v>93</v>
      </c>
      <c r="D52">
        <v>105</v>
      </c>
      <c r="E52" t="s">
        <v>94</v>
      </c>
      <c r="F52" t="s">
        <v>95</v>
      </c>
      <c r="G52" t="s">
        <v>23</v>
      </c>
      <c r="H52">
        <v>200</v>
      </c>
      <c r="I52" t="s">
        <v>26</v>
      </c>
      <c r="J52" t="s">
        <v>253</v>
      </c>
      <c r="K52">
        <v>1250</v>
      </c>
      <c r="L52">
        <v>2</v>
      </c>
      <c r="M52">
        <v>2</v>
      </c>
      <c r="N52" t="s">
        <v>25</v>
      </c>
      <c r="O52">
        <v>17</v>
      </c>
      <c r="P52" t="s">
        <v>25</v>
      </c>
      <c r="Q52" t="s">
        <v>25</v>
      </c>
      <c r="R52">
        <v>0</v>
      </c>
      <c r="S52">
        <v>150</v>
      </c>
      <c r="T52" t="s">
        <v>27</v>
      </c>
    </row>
  </sheetData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9BB8E0-902B-43A7-973D-80ACC3250368}">
  <dimension ref="A1:V52"/>
  <sheetViews>
    <sheetView topLeftCell="I1" workbookViewId="0">
      <selection activeCell="C42" sqref="C42"/>
    </sheetView>
  </sheetViews>
  <sheetFormatPr defaultColWidth="8.81640625" defaultRowHeight="14.5" x14ac:dyDescent="0.35"/>
  <cols>
    <col min="1" max="2" width="13.453125" customWidth="1"/>
    <col min="3" max="3" width="24" bestFit="1" customWidth="1"/>
    <col min="4" max="6" width="15.1796875" customWidth="1"/>
    <col min="7" max="7" width="14.81640625" customWidth="1"/>
    <col min="8" max="8" width="14.26953125" customWidth="1"/>
    <col min="9" max="9" width="19.1796875" customWidth="1"/>
    <col min="10" max="10" width="9.1796875"/>
    <col min="11" max="11" width="19.1796875" customWidth="1"/>
    <col min="12" max="12" width="12.453125" customWidth="1"/>
    <col min="13" max="13" width="9.1796875"/>
    <col min="14" max="14" width="12" customWidth="1"/>
    <col min="18" max="18" width="10.7265625" customWidth="1"/>
    <col min="19" max="19" width="9.1796875"/>
    <col min="20" max="20" width="17.81640625" customWidth="1"/>
    <col min="21" max="21" width="18.26953125" customWidth="1"/>
  </cols>
  <sheetData>
    <row r="1" spans="1:22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254</v>
      </c>
      <c r="K1" t="s">
        <v>10</v>
      </c>
      <c r="L1" t="s">
        <v>11</v>
      </c>
      <c r="M1" t="s">
        <v>255</v>
      </c>
      <c r="N1" t="s">
        <v>12</v>
      </c>
      <c r="O1" t="s">
        <v>13</v>
      </c>
      <c r="P1" t="s">
        <v>14</v>
      </c>
      <c r="Q1" t="s">
        <v>15</v>
      </c>
      <c r="R1" t="s">
        <v>16</v>
      </c>
      <c r="S1" t="s">
        <v>17</v>
      </c>
      <c r="T1" t="s">
        <v>18</v>
      </c>
      <c r="U1" t="s">
        <v>256</v>
      </c>
      <c r="V1" t="s">
        <v>255</v>
      </c>
    </row>
    <row r="2" spans="1:22" x14ac:dyDescent="0.35">
      <c r="A2" t="s">
        <v>19</v>
      </c>
      <c r="B2">
        <v>1</v>
      </c>
      <c r="C2" t="s">
        <v>104</v>
      </c>
      <c r="D2">
        <v>106</v>
      </c>
      <c r="E2" t="s">
        <v>105</v>
      </c>
      <c r="F2" t="s">
        <v>22</v>
      </c>
      <c r="G2" t="s">
        <v>23</v>
      </c>
      <c r="H2">
        <v>178.5</v>
      </c>
      <c r="I2" t="s">
        <v>29</v>
      </c>
      <c r="J2" t="s">
        <v>26</v>
      </c>
      <c r="K2">
        <v>5</v>
      </c>
      <c r="L2">
        <v>1</v>
      </c>
      <c r="M2" t="s">
        <v>25</v>
      </c>
      <c r="N2" t="s">
        <v>30</v>
      </c>
      <c r="O2" t="s">
        <v>26</v>
      </c>
      <c r="P2" t="s">
        <v>30</v>
      </c>
      <c r="Q2" t="s">
        <v>25</v>
      </c>
      <c r="R2">
        <v>24</v>
      </c>
      <c r="S2">
        <v>75</v>
      </c>
      <c r="T2" t="s">
        <v>27</v>
      </c>
      <c r="U2" t="s">
        <v>257</v>
      </c>
      <c r="V2" t="s">
        <v>258</v>
      </c>
    </row>
    <row r="3" spans="1:22" x14ac:dyDescent="0.35">
      <c r="A3" t="s">
        <v>28</v>
      </c>
      <c r="B3">
        <v>2</v>
      </c>
      <c r="C3" t="s">
        <v>104</v>
      </c>
      <c r="D3">
        <v>106</v>
      </c>
      <c r="E3" t="s">
        <v>105</v>
      </c>
      <c r="F3" t="s">
        <v>22</v>
      </c>
      <c r="G3" t="s">
        <v>23</v>
      </c>
      <c r="H3">
        <v>200</v>
      </c>
      <c r="I3" t="s">
        <v>29</v>
      </c>
      <c r="J3" t="s">
        <v>26</v>
      </c>
      <c r="K3">
        <v>5</v>
      </c>
      <c r="L3">
        <v>1</v>
      </c>
      <c r="M3" t="s">
        <v>30</v>
      </c>
      <c r="N3" t="s">
        <v>25</v>
      </c>
      <c r="O3" t="s">
        <v>26</v>
      </c>
      <c r="P3" t="s">
        <v>25</v>
      </c>
      <c r="Q3" t="s">
        <v>30</v>
      </c>
      <c r="R3">
        <v>60</v>
      </c>
      <c r="S3">
        <v>100</v>
      </c>
      <c r="T3" t="s">
        <v>27</v>
      </c>
      <c r="U3" t="s">
        <v>259</v>
      </c>
      <c r="V3" t="s">
        <v>259</v>
      </c>
    </row>
    <row r="4" spans="1:22" x14ac:dyDescent="0.35">
      <c r="A4" t="s">
        <v>32</v>
      </c>
      <c r="B4">
        <v>4</v>
      </c>
      <c r="C4" t="s">
        <v>104</v>
      </c>
      <c r="D4">
        <v>106</v>
      </c>
      <c r="E4" t="s">
        <v>105</v>
      </c>
      <c r="F4" t="s">
        <v>22</v>
      </c>
      <c r="G4" t="s">
        <v>23</v>
      </c>
      <c r="H4">
        <v>200</v>
      </c>
      <c r="I4" t="s">
        <v>29</v>
      </c>
      <c r="J4" t="s">
        <v>26</v>
      </c>
      <c r="K4">
        <v>5</v>
      </c>
      <c r="L4">
        <v>1</v>
      </c>
      <c r="M4" t="s">
        <v>30</v>
      </c>
      <c r="N4" t="s">
        <v>30</v>
      </c>
      <c r="O4" t="s">
        <v>26</v>
      </c>
      <c r="P4" t="s">
        <v>25</v>
      </c>
      <c r="Q4" t="s">
        <v>30</v>
      </c>
      <c r="R4">
        <v>90</v>
      </c>
      <c r="S4">
        <v>163</v>
      </c>
      <c r="T4" t="s">
        <v>27</v>
      </c>
      <c r="U4" t="s">
        <v>259</v>
      </c>
      <c r="V4" t="s">
        <v>259</v>
      </c>
    </row>
    <row r="5" spans="1:22" x14ac:dyDescent="0.35">
      <c r="A5" t="s">
        <v>33</v>
      </c>
      <c r="B5">
        <v>5</v>
      </c>
      <c r="C5" t="s">
        <v>104</v>
      </c>
      <c r="D5">
        <v>106</v>
      </c>
      <c r="E5" t="s">
        <v>105</v>
      </c>
      <c r="F5" t="s">
        <v>22</v>
      </c>
      <c r="G5" t="s">
        <v>23</v>
      </c>
      <c r="H5">
        <v>161.25</v>
      </c>
      <c r="I5" t="s">
        <v>29</v>
      </c>
      <c r="J5" t="s">
        <v>26</v>
      </c>
      <c r="K5">
        <v>5</v>
      </c>
      <c r="L5">
        <v>1</v>
      </c>
      <c r="M5" t="s">
        <v>30</v>
      </c>
      <c r="N5" t="s">
        <v>25</v>
      </c>
      <c r="O5" t="s">
        <v>26</v>
      </c>
      <c r="P5" t="s">
        <v>25</v>
      </c>
      <c r="Q5" t="s">
        <v>25</v>
      </c>
      <c r="R5">
        <v>15</v>
      </c>
      <c r="S5">
        <v>65</v>
      </c>
      <c r="T5" t="s">
        <v>27</v>
      </c>
      <c r="U5" t="s">
        <v>257</v>
      </c>
      <c r="V5" t="s">
        <v>259</v>
      </c>
    </row>
    <row r="6" spans="1:22" x14ac:dyDescent="0.35">
      <c r="A6" t="s">
        <v>34</v>
      </c>
      <c r="B6">
        <v>6</v>
      </c>
      <c r="C6" t="s">
        <v>104</v>
      </c>
      <c r="D6">
        <v>106</v>
      </c>
      <c r="E6" t="s">
        <v>105</v>
      </c>
      <c r="F6" t="s">
        <v>22</v>
      </c>
      <c r="G6" t="s">
        <v>23</v>
      </c>
      <c r="H6">
        <v>500</v>
      </c>
      <c r="I6" t="s">
        <v>29</v>
      </c>
      <c r="J6" t="s">
        <v>26</v>
      </c>
      <c r="K6">
        <v>5</v>
      </c>
      <c r="L6">
        <v>1</v>
      </c>
      <c r="M6" t="s">
        <v>25</v>
      </c>
      <c r="N6" t="s">
        <v>25</v>
      </c>
      <c r="O6" t="s">
        <v>26</v>
      </c>
      <c r="P6" t="s">
        <v>25</v>
      </c>
      <c r="Q6" t="s">
        <v>25</v>
      </c>
      <c r="R6">
        <v>30</v>
      </c>
      <c r="S6">
        <v>150</v>
      </c>
      <c r="T6" t="s">
        <v>25</v>
      </c>
      <c r="U6" t="s">
        <v>257</v>
      </c>
      <c r="V6" t="s">
        <v>258</v>
      </c>
    </row>
    <row r="7" spans="1:22" x14ac:dyDescent="0.35">
      <c r="A7" t="s">
        <v>35</v>
      </c>
      <c r="B7">
        <v>8</v>
      </c>
      <c r="C7" t="s">
        <v>104</v>
      </c>
      <c r="D7">
        <v>106</v>
      </c>
      <c r="E7" t="s">
        <v>105</v>
      </c>
      <c r="F7" t="s">
        <v>22</v>
      </c>
      <c r="G7" t="s">
        <v>23</v>
      </c>
      <c r="H7">
        <v>126</v>
      </c>
      <c r="I7" t="s">
        <v>29</v>
      </c>
      <c r="J7" t="s">
        <v>26</v>
      </c>
      <c r="K7">
        <v>5</v>
      </c>
      <c r="L7">
        <v>1</v>
      </c>
      <c r="M7" t="s">
        <v>30</v>
      </c>
      <c r="N7" t="s">
        <v>25</v>
      </c>
      <c r="O7" t="s">
        <v>26</v>
      </c>
      <c r="P7" t="s">
        <v>25</v>
      </c>
      <c r="Q7" t="s">
        <v>30</v>
      </c>
      <c r="R7">
        <v>0</v>
      </c>
      <c r="S7" t="s">
        <v>26</v>
      </c>
      <c r="T7" t="s">
        <v>27</v>
      </c>
      <c r="U7" t="s">
        <v>259</v>
      </c>
      <c r="V7" t="s">
        <v>259</v>
      </c>
    </row>
    <row r="8" spans="1:22" x14ac:dyDescent="0.35">
      <c r="A8" t="s">
        <v>36</v>
      </c>
      <c r="B8">
        <v>9</v>
      </c>
      <c r="C8" t="s">
        <v>104</v>
      </c>
      <c r="D8">
        <v>106</v>
      </c>
      <c r="E8" t="s">
        <v>105</v>
      </c>
      <c r="F8" t="s">
        <v>22</v>
      </c>
      <c r="G8" t="s">
        <v>23</v>
      </c>
      <c r="H8">
        <v>180</v>
      </c>
      <c r="I8" t="s">
        <v>29</v>
      </c>
      <c r="J8" t="s">
        <v>26</v>
      </c>
      <c r="K8">
        <v>5</v>
      </c>
      <c r="L8">
        <v>1</v>
      </c>
      <c r="M8" t="s">
        <v>30</v>
      </c>
      <c r="N8" t="s">
        <v>25</v>
      </c>
      <c r="O8" t="s">
        <v>26</v>
      </c>
      <c r="P8" t="s">
        <v>25</v>
      </c>
      <c r="Q8" t="s">
        <v>25</v>
      </c>
      <c r="R8">
        <v>50</v>
      </c>
      <c r="S8">
        <v>220</v>
      </c>
      <c r="T8" t="s">
        <v>27</v>
      </c>
      <c r="U8" t="s">
        <v>259</v>
      </c>
      <c r="V8" t="s">
        <v>259</v>
      </c>
    </row>
    <row r="9" spans="1:22" x14ac:dyDescent="0.35">
      <c r="A9" t="s">
        <v>37</v>
      </c>
      <c r="B9">
        <v>10</v>
      </c>
      <c r="C9" t="s">
        <v>104</v>
      </c>
      <c r="D9">
        <v>106</v>
      </c>
      <c r="E9" t="s">
        <v>105</v>
      </c>
      <c r="F9" t="s">
        <v>22</v>
      </c>
      <c r="G9" t="s">
        <v>23</v>
      </c>
      <c r="H9">
        <v>235</v>
      </c>
      <c r="I9" t="s">
        <v>29</v>
      </c>
      <c r="J9" t="s">
        <v>26</v>
      </c>
      <c r="K9">
        <v>5</v>
      </c>
      <c r="L9">
        <v>1</v>
      </c>
      <c r="M9" t="s">
        <v>30</v>
      </c>
      <c r="N9" t="s">
        <v>25</v>
      </c>
      <c r="O9" t="s">
        <v>26</v>
      </c>
      <c r="P9" t="s">
        <v>25</v>
      </c>
      <c r="Q9" t="s">
        <v>30</v>
      </c>
      <c r="R9">
        <v>30</v>
      </c>
      <c r="S9" t="s">
        <v>26</v>
      </c>
      <c r="T9" t="s">
        <v>27</v>
      </c>
      <c r="U9" t="s">
        <v>257</v>
      </c>
      <c r="V9" t="s">
        <v>259</v>
      </c>
    </row>
    <row r="10" spans="1:22" x14ac:dyDescent="0.35">
      <c r="A10" t="s">
        <v>39</v>
      </c>
      <c r="B10">
        <v>12</v>
      </c>
      <c r="C10" t="s">
        <v>104</v>
      </c>
      <c r="D10">
        <v>106</v>
      </c>
      <c r="E10" t="s">
        <v>105</v>
      </c>
      <c r="F10" t="s">
        <v>22</v>
      </c>
      <c r="G10" t="s">
        <v>23</v>
      </c>
      <c r="H10">
        <v>110</v>
      </c>
      <c r="I10" t="s">
        <v>29</v>
      </c>
      <c r="J10" t="s">
        <v>26</v>
      </c>
      <c r="K10">
        <v>5</v>
      </c>
      <c r="L10">
        <v>1</v>
      </c>
      <c r="M10" t="s">
        <v>30</v>
      </c>
      <c r="N10" t="s">
        <v>25</v>
      </c>
      <c r="O10" t="s">
        <v>26</v>
      </c>
      <c r="P10" t="s">
        <v>25</v>
      </c>
      <c r="Q10" t="s">
        <v>30</v>
      </c>
      <c r="R10">
        <v>30</v>
      </c>
      <c r="S10">
        <v>84</v>
      </c>
      <c r="T10" t="s">
        <v>27</v>
      </c>
      <c r="U10" t="s">
        <v>257</v>
      </c>
      <c r="V10" t="s">
        <v>259</v>
      </c>
    </row>
    <row r="11" spans="1:22" x14ac:dyDescent="0.35">
      <c r="A11" t="s">
        <v>40</v>
      </c>
      <c r="B11">
        <v>13</v>
      </c>
      <c r="C11" t="s">
        <v>104</v>
      </c>
      <c r="D11">
        <v>106</v>
      </c>
      <c r="E11" t="s">
        <v>105</v>
      </c>
      <c r="F11" t="s">
        <v>22</v>
      </c>
      <c r="G11" t="s">
        <v>23</v>
      </c>
      <c r="H11">
        <v>75</v>
      </c>
      <c r="I11" t="s">
        <v>29</v>
      </c>
      <c r="J11" t="s">
        <v>26</v>
      </c>
      <c r="K11">
        <v>5</v>
      </c>
      <c r="L11">
        <v>1</v>
      </c>
      <c r="M11" t="s">
        <v>25</v>
      </c>
      <c r="N11" t="s">
        <v>30</v>
      </c>
      <c r="O11">
        <v>18</v>
      </c>
      <c r="P11" t="s">
        <v>30</v>
      </c>
      <c r="Q11" t="s">
        <v>30</v>
      </c>
      <c r="R11">
        <v>30</v>
      </c>
      <c r="S11">
        <v>65</v>
      </c>
      <c r="T11" t="s">
        <v>27</v>
      </c>
      <c r="U11" t="s">
        <v>257</v>
      </c>
      <c r="V11" t="s">
        <v>258</v>
      </c>
    </row>
    <row r="12" spans="1:22" x14ac:dyDescent="0.35">
      <c r="A12" t="s">
        <v>41</v>
      </c>
      <c r="B12">
        <v>15</v>
      </c>
      <c r="C12" t="s">
        <v>104</v>
      </c>
      <c r="D12">
        <v>106</v>
      </c>
      <c r="E12" t="s">
        <v>105</v>
      </c>
      <c r="F12" t="s">
        <v>22</v>
      </c>
      <c r="G12" t="s">
        <v>23</v>
      </c>
      <c r="H12">
        <v>194</v>
      </c>
      <c r="I12" t="s">
        <v>29</v>
      </c>
      <c r="J12" t="s">
        <v>26</v>
      </c>
      <c r="K12">
        <v>5</v>
      </c>
      <c r="L12">
        <v>1</v>
      </c>
      <c r="M12" t="s">
        <v>30</v>
      </c>
      <c r="N12" t="s">
        <v>25</v>
      </c>
      <c r="O12">
        <v>18</v>
      </c>
      <c r="P12" t="s">
        <v>25</v>
      </c>
      <c r="Q12" t="s">
        <v>25</v>
      </c>
      <c r="R12">
        <v>30</v>
      </c>
      <c r="S12">
        <v>36</v>
      </c>
      <c r="T12" t="s">
        <v>27</v>
      </c>
      <c r="U12" t="s">
        <v>259</v>
      </c>
      <c r="V12" t="s">
        <v>259</v>
      </c>
    </row>
    <row r="13" spans="1:22" x14ac:dyDescent="0.35">
      <c r="A13" t="s">
        <v>42</v>
      </c>
      <c r="B13">
        <v>16</v>
      </c>
      <c r="C13" t="s">
        <v>104</v>
      </c>
      <c r="D13">
        <v>106</v>
      </c>
      <c r="E13" t="s">
        <v>105</v>
      </c>
      <c r="F13" t="s">
        <v>22</v>
      </c>
      <c r="G13" t="s">
        <v>23</v>
      </c>
      <c r="H13">
        <v>118.25</v>
      </c>
      <c r="I13" t="s">
        <v>29</v>
      </c>
      <c r="J13" t="s">
        <v>26</v>
      </c>
      <c r="K13">
        <v>5</v>
      </c>
      <c r="L13">
        <v>1</v>
      </c>
      <c r="M13" t="s">
        <v>30</v>
      </c>
      <c r="N13" t="s">
        <v>25</v>
      </c>
      <c r="O13" t="s">
        <v>26</v>
      </c>
      <c r="P13" t="s">
        <v>25</v>
      </c>
      <c r="Q13" t="s">
        <v>30</v>
      </c>
      <c r="R13">
        <v>30</v>
      </c>
      <c r="S13">
        <v>90</v>
      </c>
      <c r="T13" t="s">
        <v>27</v>
      </c>
      <c r="U13" t="s">
        <v>259</v>
      </c>
      <c r="V13" t="s">
        <v>259</v>
      </c>
    </row>
    <row r="14" spans="1:22" x14ac:dyDescent="0.35">
      <c r="A14" t="s">
        <v>43</v>
      </c>
      <c r="B14">
        <v>17</v>
      </c>
      <c r="C14" t="s">
        <v>104</v>
      </c>
      <c r="D14">
        <v>106</v>
      </c>
      <c r="E14" t="s">
        <v>105</v>
      </c>
      <c r="F14" t="s">
        <v>22</v>
      </c>
      <c r="G14" t="s">
        <v>23</v>
      </c>
      <c r="H14">
        <v>125</v>
      </c>
      <c r="I14" t="s">
        <v>29</v>
      </c>
      <c r="J14" t="s">
        <v>26</v>
      </c>
      <c r="K14">
        <v>5</v>
      </c>
      <c r="L14">
        <v>1</v>
      </c>
      <c r="M14" t="s">
        <v>30</v>
      </c>
      <c r="N14" t="s">
        <v>25</v>
      </c>
      <c r="O14" t="s">
        <v>26</v>
      </c>
      <c r="P14" t="s">
        <v>25</v>
      </c>
      <c r="Q14" t="s">
        <v>30</v>
      </c>
      <c r="R14">
        <v>80</v>
      </c>
      <c r="S14">
        <v>80</v>
      </c>
      <c r="T14" t="s">
        <v>25</v>
      </c>
      <c r="U14" t="s">
        <v>257</v>
      </c>
      <c r="V14" t="s">
        <v>259</v>
      </c>
    </row>
    <row r="15" spans="1:22" x14ac:dyDescent="0.35">
      <c r="A15" t="s">
        <v>44</v>
      </c>
      <c r="B15">
        <v>18</v>
      </c>
      <c r="C15" t="s">
        <v>104</v>
      </c>
      <c r="D15">
        <v>106</v>
      </c>
      <c r="E15" t="s">
        <v>105</v>
      </c>
      <c r="F15" t="s">
        <v>22</v>
      </c>
      <c r="G15" t="s">
        <v>23</v>
      </c>
      <c r="H15">
        <v>50</v>
      </c>
      <c r="I15" t="s">
        <v>29</v>
      </c>
      <c r="J15" t="s">
        <v>26</v>
      </c>
      <c r="K15">
        <v>5</v>
      </c>
      <c r="L15">
        <v>1</v>
      </c>
      <c r="M15" t="s">
        <v>25</v>
      </c>
      <c r="N15" t="s">
        <v>25</v>
      </c>
      <c r="O15" t="s">
        <v>26</v>
      </c>
      <c r="P15" t="s">
        <v>25</v>
      </c>
      <c r="Q15" t="s">
        <v>25</v>
      </c>
      <c r="R15">
        <v>30</v>
      </c>
      <c r="S15">
        <v>50</v>
      </c>
      <c r="T15" t="s">
        <v>27</v>
      </c>
      <c r="U15" t="s">
        <v>257</v>
      </c>
      <c r="V15" t="s">
        <v>258</v>
      </c>
    </row>
    <row r="16" spans="1:22" x14ac:dyDescent="0.35">
      <c r="A16" t="s">
        <v>45</v>
      </c>
      <c r="B16">
        <v>19</v>
      </c>
      <c r="C16" t="s">
        <v>104</v>
      </c>
      <c r="D16">
        <v>106</v>
      </c>
      <c r="E16" t="s">
        <v>105</v>
      </c>
      <c r="F16" t="s">
        <v>22</v>
      </c>
      <c r="G16" t="s">
        <v>23</v>
      </c>
      <c r="H16">
        <v>81</v>
      </c>
      <c r="I16" t="s">
        <v>29</v>
      </c>
      <c r="J16" t="s">
        <v>26</v>
      </c>
      <c r="K16">
        <v>5</v>
      </c>
      <c r="L16">
        <v>1</v>
      </c>
      <c r="M16" t="s">
        <v>30</v>
      </c>
      <c r="N16" t="s">
        <v>25</v>
      </c>
      <c r="O16" t="s">
        <v>26</v>
      </c>
      <c r="P16" t="s">
        <v>25</v>
      </c>
      <c r="Q16" t="s">
        <v>30</v>
      </c>
      <c r="R16">
        <v>36</v>
      </c>
      <c r="S16">
        <v>81</v>
      </c>
      <c r="T16" t="s">
        <v>27</v>
      </c>
      <c r="U16" t="s">
        <v>259</v>
      </c>
      <c r="V16" t="s">
        <v>259</v>
      </c>
    </row>
    <row r="17" spans="1:22" x14ac:dyDescent="0.35">
      <c r="A17" t="s">
        <v>46</v>
      </c>
      <c r="B17">
        <v>20</v>
      </c>
      <c r="C17" t="s">
        <v>104</v>
      </c>
      <c r="D17">
        <v>106</v>
      </c>
      <c r="E17" t="s">
        <v>105</v>
      </c>
      <c r="F17" t="s">
        <v>22</v>
      </c>
      <c r="G17" t="s">
        <v>23</v>
      </c>
      <c r="H17">
        <v>98</v>
      </c>
      <c r="I17" t="s">
        <v>29</v>
      </c>
      <c r="J17" t="s">
        <v>26</v>
      </c>
      <c r="K17">
        <v>5</v>
      </c>
      <c r="L17">
        <v>1</v>
      </c>
      <c r="M17" t="s">
        <v>30</v>
      </c>
      <c r="N17" t="s">
        <v>25</v>
      </c>
      <c r="O17" t="s">
        <v>26</v>
      </c>
      <c r="P17" t="s">
        <v>25</v>
      </c>
      <c r="Q17" t="s">
        <v>30</v>
      </c>
      <c r="R17">
        <v>30</v>
      </c>
      <c r="S17">
        <v>55</v>
      </c>
      <c r="T17" t="s">
        <v>27</v>
      </c>
      <c r="U17" t="s">
        <v>259</v>
      </c>
      <c r="V17" t="s">
        <v>259</v>
      </c>
    </row>
    <row r="18" spans="1:22" x14ac:dyDescent="0.35">
      <c r="A18" t="s">
        <v>47</v>
      </c>
      <c r="B18">
        <v>21</v>
      </c>
      <c r="C18" t="s">
        <v>104</v>
      </c>
      <c r="D18">
        <v>106</v>
      </c>
      <c r="E18" t="s">
        <v>105</v>
      </c>
      <c r="F18" t="s">
        <v>22</v>
      </c>
      <c r="G18" t="s">
        <v>23</v>
      </c>
      <c r="H18">
        <v>178.75</v>
      </c>
      <c r="I18" t="s">
        <v>29</v>
      </c>
      <c r="J18" t="s">
        <v>26</v>
      </c>
      <c r="K18">
        <v>5</v>
      </c>
      <c r="L18">
        <v>1</v>
      </c>
      <c r="M18" t="s">
        <v>30</v>
      </c>
      <c r="N18" t="s">
        <v>25</v>
      </c>
      <c r="O18" t="s">
        <v>26</v>
      </c>
      <c r="P18" t="s">
        <v>25</v>
      </c>
      <c r="Q18" t="s">
        <v>30</v>
      </c>
      <c r="R18">
        <v>28</v>
      </c>
      <c r="S18">
        <v>110</v>
      </c>
      <c r="T18" t="s">
        <v>27</v>
      </c>
      <c r="U18" t="s">
        <v>257</v>
      </c>
      <c r="V18" t="s">
        <v>259</v>
      </c>
    </row>
    <row r="19" spans="1:22" x14ac:dyDescent="0.35">
      <c r="A19" t="s">
        <v>48</v>
      </c>
      <c r="B19">
        <v>22</v>
      </c>
      <c r="C19" t="s">
        <v>104</v>
      </c>
      <c r="D19">
        <v>106</v>
      </c>
      <c r="E19" t="s">
        <v>105</v>
      </c>
      <c r="F19" t="s">
        <v>22</v>
      </c>
      <c r="G19" t="s">
        <v>23</v>
      </c>
      <c r="H19">
        <v>139.25</v>
      </c>
      <c r="I19" t="s">
        <v>29</v>
      </c>
      <c r="J19" t="s">
        <v>26</v>
      </c>
      <c r="K19">
        <v>5</v>
      </c>
      <c r="L19">
        <v>1</v>
      </c>
      <c r="M19" t="s">
        <v>25</v>
      </c>
      <c r="N19" t="s">
        <v>25</v>
      </c>
      <c r="O19" t="s">
        <v>26</v>
      </c>
      <c r="P19" t="s">
        <v>30</v>
      </c>
      <c r="Q19" t="s">
        <v>30</v>
      </c>
      <c r="R19">
        <v>60</v>
      </c>
      <c r="S19">
        <v>200</v>
      </c>
      <c r="T19" t="s">
        <v>27</v>
      </c>
      <c r="U19" t="s">
        <v>257</v>
      </c>
      <c r="V19" t="s">
        <v>258</v>
      </c>
    </row>
    <row r="20" spans="1:22" x14ac:dyDescent="0.35">
      <c r="A20" t="s">
        <v>49</v>
      </c>
      <c r="B20">
        <v>23</v>
      </c>
      <c r="C20" t="s">
        <v>104</v>
      </c>
      <c r="D20">
        <v>106</v>
      </c>
      <c r="E20" t="s">
        <v>105</v>
      </c>
      <c r="F20" t="s">
        <v>22</v>
      </c>
      <c r="G20" t="s">
        <v>23</v>
      </c>
      <c r="H20">
        <v>152</v>
      </c>
      <c r="I20" t="s">
        <v>29</v>
      </c>
      <c r="J20" t="s">
        <v>26</v>
      </c>
      <c r="K20">
        <v>5</v>
      </c>
      <c r="L20">
        <v>1</v>
      </c>
      <c r="M20" t="s">
        <v>30</v>
      </c>
      <c r="N20" t="s">
        <v>25</v>
      </c>
      <c r="O20" t="s">
        <v>26</v>
      </c>
      <c r="P20" t="s">
        <v>25</v>
      </c>
      <c r="Q20" t="s">
        <v>25</v>
      </c>
      <c r="R20">
        <v>50</v>
      </c>
      <c r="S20">
        <v>100</v>
      </c>
      <c r="T20" t="s">
        <v>27</v>
      </c>
      <c r="U20" t="s">
        <v>259</v>
      </c>
      <c r="V20" t="s">
        <v>259</v>
      </c>
    </row>
    <row r="21" spans="1:22" x14ac:dyDescent="0.35">
      <c r="A21" t="s">
        <v>50</v>
      </c>
      <c r="B21">
        <v>24</v>
      </c>
      <c r="C21" t="s">
        <v>104</v>
      </c>
      <c r="D21">
        <v>106</v>
      </c>
      <c r="E21" t="s">
        <v>105</v>
      </c>
      <c r="F21" t="s">
        <v>22</v>
      </c>
      <c r="G21" t="s">
        <v>23</v>
      </c>
      <c r="H21">
        <v>50</v>
      </c>
      <c r="I21" t="s">
        <v>29</v>
      </c>
      <c r="J21" t="s">
        <v>26</v>
      </c>
      <c r="K21">
        <v>5</v>
      </c>
      <c r="L21">
        <v>1</v>
      </c>
      <c r="M21" t="s">
        <v>30</v>
      </c>
      <c r="N21" t="s">
        <v>25</v>
      </c>
      <c r="O21" t="s">
        <v>26</v>
      </c>
      <c r="P21" t="s">
        <v>30</v>
      </c>
      <c r="Q21" t="s">
        <v>30</v>
      </c>
      <c r="R21">
        <v>40</v>
      </c>
      <c r="S21">
        <v>146</v>
      </c>
      <c r="T21" t="s">
        <v>27</v>
      </c>
      <c r="U21" t="s">
        <v>259</v>
      </c>
      <c r="V21" t="s">
        <v>259</v>
      </c>
    </row>
    <row r="22" spans="1:22" x14ac:dyDescent="0.35">
      <c r="A22" t="s">
        <v>51</v>
      </c>
      <c r="B22">
        <v>25</v>
      </c>
      <c r="C22" t="s">
        <v>104</v>
      </c>
      <c r="D22">
        <v>106</v>
      </c>
      <c r="E22" t="s">
        <v>105</v>
      </c>
      <c r="F22" t="s">
        <v>22</v>
      </c>
      <c r="G22" t="s">
        <v>23</v>
      </c>
      <c r="H22">
        <v>150</v>
      </c>
      <c r="I22" t="s">
        <v>29</v>
      </c>
      <c r="J22" t="s">
        <v>26</v>
      </c>
      <c r="K22">
        <v>5</v>
      </c>
      <c r="L22">
        <v>1</v>
      </c>
      <c r="M22" t="s">
        <v>30</v>
      </c>
      <c r="N22" t="s">
        <v>25</v>
      </c>
      <c r="O22" t="s">
        <v>26</v>
      </c>
      <c r="P22" t="s">
        <v>30</v>
      </c>
      <c r="Q22" t="s">
        <v>30</v>
      </c>
      <c r="R22">
        <v>15</v>
      </c>
      <c r="S22">
        <v>180</v>
      </c>
      <c r="T22" t="s">
        <v>31</v>
      </c>
      <c r="U22" t="s">
        <v>259</v>
      </c>
      <c r="V22" t="s">
        <v>259</v>
      </c>
    </row>
    <row r="23" spans="1:22" x14ac:dyDescent="0.35">
      <c r="A23" t="s">
        <v>52</v>
      </c>
      <c r="B23">
        <v>26</v>
      </c>
      <c r="C23" t="s">
        <v>104</v>
      </c>
      <c r="D23">
        <v>106</v>
      </c>
      <c r="E23" t="s">
        <v>105</v>
      </c>
      <c r="F23" t="s">
        <v>22</v>
      </c>
      <c r="G23" t="s">
        <v>23</v>
      </c>
      <c r="H23">
        <v>55.45</v>
      </c>
      <c r="I23" t="s">
        <v>29</v>
      </c>
      <c r="J23" t="s">
        <v>26</v>
      </c>
      <c r="K23">
        <v>5</v>
      </c>
      <c r="L23">
        <v>1</v>
      </c>
      <c r="M23" t="s">
        <v>30</v>
      </c>
      <c r="N23" t="s">
        <v>25</v>
      </c>
      <c r="O23" t="s">
        <v>26</v>
      </c>
      <c r="P23" t="s">
        <v>25</v>
      </c>
      <c r="Q23" t="s">
        <v>30</v>
      </c>
      <c r="R23">
        <v>25</v>
      </c>
      <c r="S23">
        <v>29.8</v>
      </c>
      <c r="T23" t="s">
        <v>27</v>
      </c>
      <c r="U23" t="s">
        <v>257</v>
      </c>
      <c r="V23" t="s">
        <v>259</v>
      </c>
    </row>
    <row r="24" spans="1:22" x14ac:dyDescent="0.35">
      <c r="A24" t="s">
        <v>53</v>
      </c>
      <c r="B24">
        <v>27</v>
      </c>
      <c r="C24" t="s">
        <v>104</v>
      </c>
      <c r="D24">
        <v>106</v>
      </c>
      <c r="E24" t="s">
        <v>105</v>
      </c>
      <c r="F24" t="s">
        <v>22</v>
      </c>
      <c r="G24" t="s">
        <v>23</v>
      </c>
      <c r="H24">
        <v>138.25</v>
      </c>
      <c r="I24" t="s">
        <v>29</v>
      </c>
      <c r="J24" t="s">
        <v>26</v>
      </c>
      <c r="K24">
        <v>5</v>
      </c>
      <c r="L24">
        <v>1</v>
      </c>
      <c r="M24" t="s">
        <v>30</v>
      </c>
      <c r="N24" t="s">
        <v>25</v>
      </c>
      <c r="O24" t="s">
        <v>26</v>
      </c>
      <c r="P24" t="s">
        <v>25</v>
      </c>
      <c r="Q24" t="s">
        <v>30</v>
      </c>
      <c r="R24">
        <v>0</v>
      </c>
      <c r="S24">
        <v>85</v>
      </c>
      <c r="T24" t="s">
        <v>27</v>
      </c>
      <c r="U24" t="s">
        <v>259</v>
      </c>
      <c r="V24" t="s">
        <v>259</v>
      </c>
    </row>
    <row r="25" spans="1:22" x14ac:dyDescent="0.35">
      <c r="A25" t="s">
        <v>54</v>
      </c>
      <c r="B25">
        <v>28</v>
      </c>
      <c r="C25" t="s">
        <v>104</v>
      </c>
      <c r="D25">
        <v>106</v>
      </c>
      <c r="E25" t="s">
        <v>105</v>
      </c>
      <c r="F25" t="s">
        <v>22</v>
      </c>
      <c r="G25" t="s">
        <v>23</v>
      </c>
      <c r="H25">
        <v>175</v>
      </c>
      <c r="I25" t="s">
        <v>29</v>
      </c>
      <c r="J25" t="s">
        <v>26</v>
      </c>
      <c r="K25">
        <v>5</v>
      </c>
      <c r="L25">
        <v>1</v>
      </c>
      <c r="M25" t="s">
        <v>25</v>
      </c>
      <c r="N25" t="s">
        <v>25</v>
      </c>
      <c r="O25" t="s">
        <v>26</v>
      </c>
      <c r="P25" t="s">
        <v>25</v>
      </c>
      <c r="Q25" t="s">
        <v>30</v>
      </c>
      <c r="R25">
        <v>40</v>
      </c>
      <c r="S25">
        <v>100</v>
      </c>
      <c r="T25" t="s">
        <v>27</v>
      </c>
      <c r="U25" t="s">
        <v>257</v>
      </c>
      <c r="V25" t="s">
        <v>258</v>
      </c>
    </row>
    <row r="26" spans="1:22" x14ac:dyDescent="0.35">
      <c r="A26" t="s">
        <v>55</v>
      </c>
      <c r="B26">
        <v>29</v>
      </c>
      <c r="C26" t="s">
        <v>104</v>
      </c>
      <c r="D26">
        <v>106</v>
      </c>
      <c r="E26" t="s">
        <v>105</v>
      </c>
      <c r="F26" t="s">
        <v>22</v>
      </c>
      <c r="G26" t="s">
        <v>23</v>
      </c>
      <c r="H26">
        <v>150</v>
      </c>
      <c r="I26" t="s">
        <v>29</v>
      </c>
      <c r="J26" t="s">
        <v>26</v>
      </c>
      <c r="K26">
        <v>5</v>
      </c>
      <c r="L26">
        <v>1</v>
      </c>
      <c r="M26" t="s">
        <v>25</v>
      </c>
      <c r="N26" t="s">
        <v>25</v>
      </c>
      <c r="O26" t="s">
        <v>26</v>
      </c>
      <c r="P26" t="s">
        <v>25</v>
      </c>
      <c r="Q26" t="s">
        <v>30</v>
      </c>
      <c r="R26">
        <v>0</v>
      </c>
      <c r="S26">
        <v>60</v>
      </c>
      <c r="T26" t="s">
        <v>31</v>
      </c>
      <c r="U26" t="s">
        <v>257</v>
      </c>
      <c r="V26" t="s">
        <v>258</v>
      </c>
    </row>
    <row r="27" spans="1:22" x14ac:dyDescent="0.35">
      <c r="A27" t="s">
        <v>38</v>
      </c>
      <c r="B27">
        <v>11</v>
      </c>
      <c r="C27" t="s">
        <v>104</v>
      </c>
      <c r="D27">
        <v>106</v>
      </c>
      <c r="E27" t="s">
        <v>105</v>
      </c>
      <c r="F27" t="s">
        <v>22</v>
      </c>
      <c r="G27" t="s">
        <v>23</v>
      </c>
      <c r="H27">
        <v>230</v>
      </c>
      <c r="I27" t="s">
        <v>29</v>
      </c>
      <c r="J27" t="s">
        <v>26</v>
      </c>
      <c r="K27">
        <v>5</v>
      </c>
      <c r="L27">
        <v>1</v>
      </c>
      <c r="M27" t="s">
        <v>30</v>
      </c>
      <c r="N27" t="s">
        <v>25</v>
      </c>
      <c r="O27" t="s">
        <v>26</v>
      </c>
      <c r="P27" t="s">
        <v>25</v>
      </c>
      <c r="Q27" t="s">
        <v>30</v>
      </c>
      <c r="R27">
        <v>24</v>
      </c>
      <c r="S27">
        <v>313</v>
      </c>
      <c r="T27" t="s">
        <v>27</v>
      </c>
      <c r="U27" t="s">
        <v>259</v>
      </c>
      <c r="V27" t="s">
        <v>259</v>
      </c>
    </row>
    <row r="28" spans="1:22" x14ac:dyDescent="0.35">
      <c r="A28" t="s">
        <v>56</v>
      </c>
      <c r="B28">
        <v>30</v>
      </c>
      <c r="C28" t="s">
        <v>104</v>
      </c>
      <c r="D28">
        <v>106</v>
      </c>
      <c r="E28" t="s">
        <v>105</v>
      </c>
      <c r="F28" t="s">
        <v>22</v>
      </c>
      <c r="G28" t="s">
        <v>23</v>
      </c>
      <c r="H28">
        <v>105</v>
      </c>
      <c r="I28" t="s">
        <v>29</v>
      </c>
      <c r="J28" t="s">
        <v>26</v>
      </c>
      <c r="K28">
        <v>5</v>
      </c>
      <c r="L28">
        <v>1</v>
      </c>
      <c r="M28" t="s">
        <v>30</v>
      </c>
      <c r="N28" t="s">
        <v>25</v>
      </c>
      <c r="O28" t="s">
        <v>26</v>
      </c>
      <c r="P28" t="s">
        <v>25</v>
      </c>
      <c r="Q28" t="s">
        <v>25</v>
      </c>
      <c r="R28">
        <v>24</v>
      </c>
      <c r="S28">
        <v>50</v>
      </c>
      <c r="T28" t="s">
        <v>27</v>
      </c>
      <c r="U28" t="s">
        <v>259</v>
      </c>
      <c r="V28" t="s">
        <v>259</v>
      </c>
    </row>
    <row r="29" spans="1:22" x14ac:dyDescent="0.35">
      <c r="A29" t="s">
        <v>57</v>
      </c>
      <c r="B29">
        <v>31</v>
      </c>
      <c r="C29" t="s">
        <v>104</v>
      </c>
      <c r="D29">
        <v>106</v>
      </c>
      <c r="E29" t="s">
        <v>105</v>
      </c>
      <c r="F29" t="s">
        <v>22</v>
      </c>
      <c r="G29" t="s">
        <v>23</v>
      </c>
      <c r="H29">
        <v>113.25</v>
      </c>
      <c r="I29" t="s">
        <v>29</v>
      </c>
      <c r="J29" t="s">
        <v>26</v>
      </c>
      <c r="K29">
        <v>5</v>
      </c>
      <c r="L29">
        <v>1</v>
      </c>
      <c r="M29" t="s">
        <v>25</v>
      </c>
      <c r="N29" t="s">
        <v>25</v>
      </c>
      <c r="O29">
        <v>19</v>
      </c>
      <c r="P29" t="s">
        <v>30</v>
      </c>
      <c r="Q29" t="s">
        <v>30</v>
      </c>
      <c r="R29">
        <v>40</v>
      </c>
      <c r="S29">
        <v>68</v>
      </c>
      <c r="T29" t="s">
        <v>27</v>
      </c>
      <c r="U29" t="s">
        <v>257</v>
      </c>
      <c r="V29" t="s">
        <v>258</v>
      </c>
    </row>
    <row r="30" spans="1:22" x14ac:dyDescent="0.35">
      <c r="A30" t="s">
        <v>58</v>
      </c>
      <c r="B30">
        <v>32</v>
      </c>
      <c r="C30" t="s">
        <v>104</v>
      </c>
      <c r="D30">
        <v>106</v>
      </c>
      <c r="E30" t="s">
        <v>105</v>
      </c>
      <c r="F30" t="s">
        <v>22</v>
      </c>
      <c r="G30" t="s">
        <v>23</v>
      </c>
      <c r="H30">
        <v>240</v>
      </c>
      <c r="I30" t="s">
        <v>29</v>
      </c>
      <c r="J30" t="s">
        <v>26</v>
      </c>
      <c r="K30">
        <v>5</v>
      </c>
      <c r="L30">
        <v>1</v>
      </c>
      <c r="M30" t="s">
        <v>30</v>
      </c>
      <c r="N30" t="s">
        <v>25</v>
      </c>
      <c r="O30" t="s">
        <v>26</v>
      </c>
      <c r="P30" t="s">
        <v>30</v>
      </c>
      <c r="Q30" t="s">
        <v>30</v>
      </c>
      <c r="R30">
        <v>45</v>
      </c>
      <c r="S30">
        <v>300</v>
      </c>
      <c r="T30" t="s">
        <v>27</v>
      </c>
      <c r="U30" t="s">
        <v>259</v>
      </c>
      <c r="V30" t="s">
        <v>259</v>
      </c>
    </row>
    <row r="31" spans="1:22" x14ac:dyDescent="0.35">
      <c r="A31" t="s">
        <v>59</v>
      </c>
      <c r="B31">
        <v>33</v>
      </c>
      <c r="C31" t="s">
        <v>104</v>
      </c>
      <c r="D31">
        <v>106</v>
      </c>
      <c r="E31" t="s">
        <v>105</v>
      </c>
      <c r="F31" t="s">
        <v>22</v>
      </c>
      <c r="G31" t="s">
        <v>23</v>
      </c>
      <c r="H31">
        <v>148.25</v>
      </c>
      <c r="I31" t="s">
        <v>29</v>
      </c>
      <c r="J31" t="s">
        <v>26</v>
      </c>
      <c r="K31">
        <v>5</v>
      </c>
      <c r="L31">
        <v>1</v>
      </c>
      <c r="M31" t="s">
        <v>30</v>
      </c>
      <c r="N31" t="s">
        <v>25</v>
      </c>
      <c r="O31" t="s">
        <v>26</v>
      </c>
      <c r="P31" t="s">
        <v>25</v>
      </c>
      <c r="Q31" t="s">
        <v>30</v>
      </c>
      <c r="R31">
        <v>30</v>
      </c>
      <c r="S31">
        <v>100</v>
      </c>
      <c r="T31" t="s">
        <v>25</v>
      </c>
      <c r="U31" t="s">
        <v>259</v>
      </c>
      <c r="V31" t="s">
        <v>259</v>
      </c>
    </row>
    <row r="32" spans="1:22" x14ac:dyDescent="0.35">
      <c r="A32" t="s">
        <v>60</v>
      </c>
      <c r="B32">
        <v>34</v>
      </c>
      <c r="C32" t="s">
        <v>104</v>
      </c>
      <c r="D32">
        <v>106</v>
      </c>
      <c r="E32" t="s">
        <v>105</v>
      </c>
      <c r="F32" t="s">
        <v>22</v>
      </c>
      <c r="G32" t="s">
        <v>23</v>
      </c>
      <c r="H32">
        <v>278.75</v>
      </c>
      <c r="I32" t="s">
        <v>29</v>
      </c>
      <c r="J32" t="s">
        <v>26</v>
      </c>
      <c r="K32">
        <v>5</v>
      </c>
      <c r="L32">
        <v>1</v>
      </c>
      <c r="M32" t="s">
        <v>25</v>
      </c>
      <c r="N32" t="s">
        <v>25</v>
      </c>
      <c r="O32">
        <v>18</v>
      </c>
      <c r="P32" t="s">
        <v>30</v>
      </c>
      <c r="Q32" t="s">
        <v>25</v>
      </c>
      <c r="R32">
        <v>30</v>
      </c>
      <c r="S32">
        <v>160</v>
      </c>
      <c r="T32" t="s">
        <v>27</v>
      </c>
      <c r="U32" t="s">
        <v>257</v>
      </c>
      <c r="V32" t="s">
        <v>258</v>
      </c>
    </row>
    <row r="33" spans="1:22" x14ac:dyDescent="0.35">
      <c r="A33" t="s">
        <v>61</v>
      </c>
      <c r="B33">
        <v>35</v>
      </c>
      <c r="C33" t="s">
        <v>104</v>
      </c>
      <c r="D33">
        <v>106</v>
      </c>
      <c r="E33" t="s">
        <v>105</v>
      </c>
      <c r="F33" t="s">
        <v>22</v>
      </c>
      <c r="G33" t="s">
        <v>23</v>
      </c>
      <c r="H33">
        <v>144</v>
      </c>
      <c r="I33" t="s">
        <v>29</v>
      </c>
      <c r="J33" t="s">
        <v>26</v>
      </c>
      <c r="K33">
        <v>5</v>
      </c>
      <c r="L33">
        <v>1</v>
      </c>
      <c r="M33" t="s">
        <v>30</v>
      </c>
      <c r="N33" t="s">
        <v>25</v>
      </c>
      <c r="O33" t="s">
        <v>26</v>
      </c>
      <c r="P33" t="s">
        <v>25</v>
      </c>
      <c r="Q33" t="s">
        <v>30</v>
      </c>
      <c r="R33">
        <v>50</v>
      </c>
      <c r="S33">
        <v>110</v>
      </c>
      <c r="T33" t="s">
        <v>27</v>
      </c>
      <c r="U33" t="s">
        <v>259</v>
      </c>
      <c r="V33" t="s">
        <v>259</v>
      </c>
    </row>
    <row r="34" spans="1:22" x14ac:dyDescent="0.35">
      <c r="A34" t="s">
        <v>62</v>
      </c>
      <c r="B34">
        <v>36</v>
      </c>
      <c r="C34" t="s">
        <v>104</v>
      </c>
      <c r="D34">
        <v>106</v>
      </c>
      <c r="E34" t="s">
        <v>105</v>
      </c>
      <c r="F34" t="s">
        <v>22</v>
      </c>
      <c r="G34" t="s">
        <v>23</v>
      </c>
      <c r="H34">
        <v>85</v>
      </c>
      <c r="I34" t="s">
        <v>29</v>
      </c>
      <c r="J34" t="s">
        <v>26</v>
      </c>
      <c r="K34">
        <v>5</v>
      </c>
      <c r="L34">
        <v>1</v>
      </c>
      <c r="M34" t="s">
        <v>25</v>
      </c>
      <c r="N34" t="s">
        <v>25</v>
      </c>
      <c r="O34">
        <v>21</v>
      </c>
      <c r="P34" t="s">
        <v>30</v>
      </c>
      <c r="Q34" t="s">
        <v>30</v>
      </c>
      <c r="R34">
        <v>0</v>
      </c>
      <c r="S34">
        <v>180</v>
      </c>
      <c r="T34" t="s">
        <v>27</v>
      </c>
      <c r="U34" t="s">
        <v>257</v>
      </c>
      <c r="V34" t="s">
        <v>258</v>
      </c>
    </row>
    <row r="35" spans="1:22" x14ac:dyDescent="0.35">
      <c r="A35" t="s">
        <v>63</v>
      </c>
      <c r="B35">
        <v>37</v>
      </c>
      <c r="C35" t="s">
        <v>104</v>
      </c>
      <c r="D35">
        <v>106</v>
      </c>
      <c r="E35" t="s">
        <v>105</v>
      </c>
      <c r="F35" t="s">
        <v>22</v>
      </c>
      <c r="G35" t="s">
        <v>23</v>
      </c>
      <c r="H35">
        <v>100</v>
      </c>
      <c r="I35" t="s">
        <v>29</v>
      </c>
      <c r="J35" t="s">
        <v>26</v>
      </c>
      <c r="K35">
        <v>5</v>
      </c>
      <c r="L35">
        <v>1</v>
      </c>
      <c r="M35" t="s">
        <v>25</v>
      </c>
      <c r="N35" t="s">
        <v>25</v>
      </c>
      <c r="O35" t="s">
        <v>26</v>
      </c>
      <c r="P35" t="s">
        <v>25</v>
      </c>
      <c r="Q35" t="s">
        <v>25</v>
      </c>
      <c r="R35">
        <v>0</v>
      </c>
      <c r="S35">
        <v>50</v>
      </c>
      <c r="T35" t="s">
        <v>27</v>
      </c>
      <c r="U35" t="s">
        <v>257</v>
      </c>
      <c r="V35" t="s">
        <v>258</v>
      </c>
    </row>
    <row r="36" spans="1:22" x14ac:dyDescent="0.35">
      <c r="A36" t="s">
        <v>64</v>
      </c>
      <c r="B36">
        <v>38</v>
      </c>
      <c r="C36" t="s">
        <v>104</v>
      </c>
      <c r="D36">
        <v>106</v>
      </c>
      <c r="E36" t="s">
        <v>105</v>
      </c>
      <c r="F36" t="s">
        <v>22</v>
      </c>
      <c r="G36" t="s">
        <v>23</v>
      </c>
      <c r="H36">
        <v>166.25</v>
      </c>
      <c r="I36" t="s">
        <v>29</v>
      </c>
      <c r="J36" t="s">
        <v>26</v>
      </c>
      <c r="K36">
        <v>5</v>
      </c>
      <c r="L36">
        <v>1</v>
      </c>
      <c r="M36" t="s">
        <v>30</v>
      </c>
      <c r="N36" t="s">
        <v>25</v>
      </c>
      <c r="O36" t="s">
        <v>26</v>
      </c>
      <c r="P36" t="s">
        <v>25</v>
      </c>
      <c r="Q36" t="s">
        <v>25</v>
      </c>
      <c r="R36">
        <v>12</v>
      </c>
      <c r="S36">
        <v>440</v>
      </c>
      <c r="T36" t="s">
        <v>27</v>
      </c>
      <c r="U36" t="s">
        <v>259</v>
      </c>
      <c r="V36" t="s">
        <v>259</v>
      </c>
    </row>
    <row r="37" spans="1:22" x14ac:dyDescent="0.35">
      <c r="A37" t="s">
        <v>65</v>
      </c>
      <c r="B37">
        <v>39</v>
      </c>
      <c r="C37" t="s">
        <v>104</v>
      </c>
      <c r="D37">
        <v>106</v>
      </c>
      <c r="E37" t="s">
        <v>105</v>
      </c>
      <c r="F37" t="s">
        <v>22</v>
      </c>
      <c r="G37" t="s">
        <v>23</v>
      </c>
      <c r="H37">
        <v>150</v>
      </c>
      <c r="I37" t="s">
        <v>29</v>
      </c>
      <c r="J37" t="s">
        <v>26</v>
      </c>
      <c r="K37">
        <v>5</v>
      </c>
      <c r="L37">
        <v>1</v>
      </c>
      <c r="M37" t="s">
        <v>25</v>
      </c>
      <c r="N37" t="s">
        <v>25</v>
      </c>
      <c r="O37" t="s">
        <v>26</v>
      </c>
      <c r="P37" t="s">
        <v>25</v>
      </c>
      <c r="Q37" t="s">
        <v>25</v>
      </c>
      <c r="R37">
        <v>24</v>
      </c>
      <c r="S37">
        <v>138.5</v>
      </c>
      <c r="T37" t="s">
        <v>31</v>
      </c>
      <c r="U37" t="s">
        <v>257</v>
      </c>
      <c r="V37" t="s">
        <v>258</v>
      </c>
    </row>
    <row r="38" spans="1:22" x14ac:dyDescent="0.35">
      <c r="A38" t="s">
        <v>66</v>
      </c>
      <c r="B38">
        <v>40</v>
      </c>
      <c r="C38" t="s">
        <v>104</v>
      </c>
      <c r="D38">
        <v>106</v>
      </c>
      <c r="E38" t="s">
        <v>105</v>
      </c>
      <c r="F38" t="s">
        <v>22</v>
      </c>
      <c r="G38" t="s">
        <v>23</v>
      </c>
      <c r="H38">
        <v>70</v>
      </c>
      <c r="I38" t="s">
        <v>29</v>
      </c>
      <c r="J38" t="s">
        <v>26</v>
      </c>
      <c r="K38">
        <v>5</v>
      </c>
      <c r="L38">
        <v>1</v>
      </c>
      <c r="M38" t="s">
        <v>30</v>
      </c>
      <c r="N38" t="s">
        <v>25</v>
      </c>
      <c r="O38" t="s">
        <v>26</v>
      </c>
      <c r="P38" t="s">
        <v>25</v>
      </c>
      <c r="Q38" t="s">
        <v>30</v>
      </c>
      <c r="R38">
        <v>15</v>
      </c>
      <c r="S38">
        <v>45</v>
      </c>
      <c r="T38" t="s">
        <v>27</v>
      </c>
      <c r="U38" t="s">
        <v>257</v>
      </c>
      <c r="V38" t="s">
        <v>259</v>
      </c>
    </row>
    <row r="39" spans="1:22" x14ac:dyDescent="0.35">
      <c r="A39" t="s">
        <v>67</v>
      </c>
      <c r="B39">
        <v>41</v>
      </c>
      <c r="C39" t="s">
        <v>104</v>
      </c>
      <c r="D39">
        <v>106</v>
      </c>
      <c r="E39" t="s">
        <v>105</v>
      </c>
      <c r="F39" t="s">
        <v>22</v>
      </c>
      <c r="G39" t="s">
        <v>23</v>
      </c>
      <c r="H39">
        <v>208</v>
      </c>
      <c r="I39" t="s">
        <v>29</v>
      </c>
      <c r="J39" t="s">
        <v>26</v>
      </c>
      <c r="K39">
        <v>5</v>
      </c>
      <c r="L39">
        <v>1</v>
      </c>
      <c r="M39" t="s">
        <v>30</v>
      </c>
      <c r="N39" t="s">
        <v>25</v>
      </c>
      <c r="O39" t="s">
        <v>26</v>
      </c>
      <c r="P39" t="s">
        <v>25</v>
      </c>
      <c r="Q39" t="s">
        <v>25</v>
      </c>
      <c r="R39">
        <v>0</v>
      </c>
      <c r="S39">
        <v>105</v>
      </c>
      <c r="T39" t="s">
        <v>27</v>
      </c>
      <c r="U39" t="s">
        <v>259</v>
      </c>
      <c r="V39" t="s">
        <v>259</v>
      </c>
    </row>
    <row r="40" spans="1:22" x14ac:dyDescent="0.35">
      <c r="A40" t="s">
        <v>68</v>
      </c>
      <c r="B40">
        <v>42</v>
      </c>
      <c r="C40" t="s">
        <v>104</v>
      </c>
      <c r="D40">
        <v>106</v>
      </c>
      <c r="E40" t="s">
        <v>105</v>
      </c>
      <c r="F40" t="s">
        <v>22</v>
      </c>
      <c r="G40" t="s">
        <v>23</v>
      </c>
      <c r="H40">
        <v>100</v>
      </c>
      <c r="I40" t="s">
        <v>29</v>
      </c>
      <c r="J40" t="s">
        <v>26</v>
      </c>
      <c r="K40">
        <v>5</v>
      </c>
      <c r="L40">
        <v>1</v>
      </c>
      <c r="M40" t="s">
        <v>25</v>
      </c>
      <c r="N40" t="s">
        <v>25</v>
      </c>
      <c r="O40" t="s">
        <v>26</v>
      </c>
      <c r="P40" t="s">
        <v>30</v>
      </c>
      <c r="Q40" t="s">
        <v>25</v>
      </c>
      <c r="R40">
        <v>30</v>
      </c>
      <c r="S40">
        <v>81</v>
      </c>
      <c r="T40" t="s">
        <v>27</v>
      </c>
      <c r="U40" t="s">
        <v>257</v>
      </c>
      <c r="V40" t="s">
        <v>258</v>
      </c>
    </row>
    <row r="41" spans="1:22" x14ac:dyDescent="0.35">
      <c r="A41" t="s">
        <v>69</v>
      </c>
      <c r="B41">
        <v>44</v>
      </c>
      <c r="C41" t="s">
        <v>104</v>
      </c>
      <c r="D41">
        <v>106</v>
      </c>
      <c r="E41" t="s">
        <v>105</v>
      </c>
      <c r="F41" t="s">
        <v>22</v>
      </c>
      <c r="G41" t="s">
        <v>23</v>
      </c>
      <c r="H41">
        <v>145</v>
      </c>
      <c r="I41" t="s">
        <v>29</v>
      </c>
      <c r="J41" t="s">
        <v>26</v>
      </c>
      <c r="K41">
        <v>5</v>
      </c>
      <c r="L41">
        <v>1</v>
      </c>
      <c r="M41" t="s">
        <v>30</v>
      </c>
      <c r="N41" t="s">
        <v>25</v>
      </c>
      <c r="O41" t="s">
        <v>26</v>
      </c>
      <c r="P41" t="s">
        <v>30</v>
      </c>
      <c r="Q41" t="s">
        <v>30</v>
      </c>
      <c r="R41">
        <v>10</v>
      </c>
      <c r="S41">
        <v>145</v>
      </c>
      <c r="T41" t="s">
        <v>27</v>
      </c>
      <c r="U41" t="s">
        <v>259</v>
      </c>
      <c r="V41" t="s">
        <v>259</v>
      </c>
    </row>
    <row r="42" spans="1:22" x14ac:dyDescent="0.35">
      <c r="A42" t="s">
        <v>70</v>
      </c>
      <c r="B42">
        <v>45</v>
      </c>
      <c r="C42" t="s">
        <v>104</v>
      </c>
      <c r="D42">
        <v>106</v>
      </c>
      <c r="E42" t="s">
        <v>105</v>
      </c>
      <c r="F42" t="s">
        <v>22</v>
      </c>
      <c r="G42" t="s">
        <v>23</v>
      </c>
      <c r="H42">
        <v>30</v>
      </c>
      <c r="I42" t="s">
        <v>29</v>
      </c>
      <c r="J42" t="s">
        <v>26</v>
      </c>
      <c r="K42">
        <v>5</v>
      </c>
      <c r="L42">
        <v>1</v>
      </c>
      <c r="M42" t="s">
        <v>25</v>
      </c>
      <c r="N42" t="s">
        <v>25</v>
      </c>
      <c r="O42" t="s">
        <v>26</v>
      </c>
      <c r="P42" t="s">
        <v>30</v>
      </c>
      <c r="Q42" t="s">
        <v>30</v>
      </c>
      <c r="R42">
        <v>20</v>
      </c>
      <c r="S42">
        <v>105</v>
      </c>
      <c r="T42" t="s">
        <v>27</v>
      </c>
      <c r="U42" t="s">
        <v>257</v>
      </c>
      <c r="V42" t="s">
        <v>258</v>
      </c>
    </row>
    <row r="43" spans="1:22" x14ac:dyDescent="0.35">
      <c r="A43" t="s">
        <v>71</v>
      </c>
      <c r="B43">
        <v>46</v>
      </c>
      <c r="C43" t="s">
        <v>104</v>
      </c>
      <c r="D43">
        <v>106</v>
      </c>
      <c r="E43" t="s">
        <v>105</v>
      </c>
      <c r="F43" t="s">
        <v>22</v>
      </c>
      <c r="G43" t="s">
        <v>23</v>
      </c>
      <c r="H43">
        <v>100</v>
      </c>
      <c r="I43" t="s">
        <v>29</v>
      </c>
      <c r="J43" t="s">
        <v>26</v>
      </c>
      <c r="K43">
        <v>5</v>
      </c>
      <c r="L43">
        <v>1</v>
      </c>
      <c r="M43" t="s">
        <v>30</v>
      </c>
      <c r="N43" t="s">
        <v>25</v>
      </c>
      <c r="O43" t="s">
        <v>26</v>
      </c>
      <c r="P43" t="s">
        <v>25</v>
      </c>
      <c r="Q43" t="s">
        <v>25</v>
      </c>
      <c r="R43">
        <v>0</v>
      </c>
      <c r="S43">
        <v>100</v>
      </c>
      <c r="T43" t="s">
        <v>27</v>
      </c>
      <c r="U43" t="s">
        <v>259</v>
      </c>
      <c r="V43" t="s">
        <v>259</v>
      </c>
    </row>
    <row r="44" spans="1:22" x14ac:dyDescent="0.35">
      <c r="A44" t="s">
        <v>72</v>
      </c>
      <c r="B44">
        <v>47</v>
      </c>
      <c r="C44" t="s">
        <v>104</v>
      </c>
      <c r="D44">
        <v>106</v>
      </c>
      <c r="E44" t="s">
        <v>105</v>
      </c>
      <c r="F44" t="s">
        <v>22</v>
      </c>
      <c r="G44" t="s">
        <v>23</v>
      </c>
      <c r="H44">
        <v>39.15</v>
      </c>
      <c r="I44" t="s">
        <v>29</v>
      </c>
      <c r="J44" t="s">
        <v>26</v>
      </c>
      <c r="K44">
        <v>5</v>
      </c>
      <c r="L44">
        <v>1</v>
      </c>
      <c r="M44" t="s">
        <v>25</v>
      </c>
      <c r="N44" t="s">
        <v>30</v>
      </c>
      <c r="O44" t="s">
        <v>26</v>
      </c>
      <c r="P44" t="s">
        <v>25</v>
      </c>
      <c r="Q44" t="s">
        <v>25</v>
      </c>
      <c r="R44">
        <v>0</v>
      </c>
      <c r="S44">
        <v>110</v>
      </c>
      <c r="T44" t="s">
        <v>27</v>
      </c>
      <c r="U44" t="s">
        <v>257</v>
      </c>
      <c r="V44" t="s">
        <v>258</v>
      </c>
    </row>
    <row r="45" spans="1:22" x14ac:dyDescent="0.35">
      <c r="A45" t="s">
        <v>73</v>
      </c>
      <c r="B45">
        <v>48</v>
      </c>
      <c r="C45" t="s">
        <v>104</v>
      </c>
      <c r="D45">
        <v>106</v>
      </c>
      <c r="E45" t="s">
        <v>105</v>
      </c>
      <c r="F45" t="s">
        <v>22</v>
      </c>
      <c r="G45" t="s">
        <v>23</v>
      </c>
      <c r="H45">
        <v>100</v>
      </c>
      <c r="I45" t="s">
        <v>29</v>
      </c>
      <c r="J45" t="s">
        <v>26</v>
      </c>
      <c r="K45">
        <v>5</v>
      </c>
      <c r="L45">
        <v>1</v>
      </c>
      <c r="M45" t="s">
        <v>25</v>
      </c>
      <c r="N45" t="s">
        <v>25</v>
      </c>
      <c r="O45" t="s">
        <v>26</v>
      </c>
      <c r="P45" t="s">
        <v>25</v>
      </c>
      <c r="Q45" t="s">
        <v>25</v>
      </c>
      <c r="R45">
        <v>20</v>
      </c>
      <c r="S45">
        <v>50</v>
      </c>
      <c r="T45" t="s">
        <v>27</v>
      </c>
      <c r="U45" t="s">
        <v>257</v>
      </c>
      <c r="V45" t="s">
        <v>258</v>
      </c>
    </row>
    <row r="46" spans="1:22" x14ac:dyDescent="0.35">
      <c r="A46" t="s">
        <v>74</v>
      </c>
      <c r="B46">
        <v>49</v>
      </c>
      <c r="C46" t="s">
        <v>104</v>
      </c>
      <c r="D46">
        <v>106</v>
      </c>
      <c r="E46" t="s">
        <v>105</v>
      </c>
      <c r="F46" t="s">
        <v>22</v>
      </c>
      <c r="G46" t="s">
        <v>23</v>
      </c>
      <c r="H46">
        <v>130</v>
      </c>
      <c r="I46" t="s">
        <v>29</v>
      </c>
      <c r="J46" t="s">
        <v>26</v>
      </c>
      <c r="K46">
        <v>5</v>
      </c>
      <c r="L46">
        <v>1</v>
      </c>
      <c r="M46" t="s">
        <v>30</v>
      </c>
      <c r="N46" t="s">
        <v>25</v>
      </c>
      <c r="O46" t="s">
        <v>26</v>
      </c>
      <c r="P46" t="s">
        <v>25</v>
      </c>
      <c r="Q46" t="s">
        <v>25</v>
      </c>
      <c r="R46">
        <v>30</v>
      </c>
      <c r="S46">
        <v>78</v>
      </c>
      <c r="T46" t="s">
        <v>27</v>
      </c>
      <c r="U46" t="s">
        <v>259</v>
      </c>
      <c r="V46" t="s">
        <v>259</v>
      </c>
    </row>
    <row r="47" spans="1:22" x14ac:dyDescent="0.35">
      <c r="A47" t="s">
        <v>75</v>
      </c>
      <c r="B47">
        <v>50</v>
      </c>
      <c r="C47" t="s">
        <v>104</v>
      </c>
      <c r="D47">
        <v>106</v>
      </c>
      <c r="E47" t="s">
        <v>105</v>
      </c>
      <c r="F47" t="s">
        <v>22</v>
      </c>
      <c r="G47" t="s">
        <v>23</v>
      </c>
      <c r="H47">
        <v>100</v>
      </c>
      <c r="I47" t="s">
        <v>29</v>
      </c>
      <c r="J47" t="s">
        <v>26</v>
      </c>
      <c r="K47">
        <v>5</v>
      </c>
      <c r="L47">
        <v>1</v>
      </c>
      <c r="M47" t="s">
        <v>30</v>
      </c>
      <c r="N47" t="s">
        <v>25</v>
      </c>
      <c r="O47" t="s">
        <v>26</v>
      </c>
      <c r="P47" t="s">
        <v>25</v>
      </c>
      <c r="Q47" t="s">
        <v>30</v>
      </c>
      <c r="R47">
        <v>75</v>
      </c>
      <c r="S47">
        <v>125</v>
      </c>
      <c r="T47" t="s">
        <v>27</v>
      </c>
      <c r="U47" t="s">
        <v>259</v>
      </c>
      <c r="V47" t="s">
        <v>259</v>
      </c>
    </row>
    <row r="48" spans="1:22" x14ac:dyDescent="0.35">
      <c r="A48" t="s">
        <v>76</v>
      </c>
      <c r="B48">
        <v>51</v>
      </c>
      <c r="C48" t="s">
        <v>104</v>
      </c>
      <c r="D48">
        <v>106</v>
      </c>
      <c r="E48" t="s">
        <v>105</v>
      </c>
      <c r="F48" t="s">
        <v>22</v>
      </c>
      <c r="G48" t="s">
        <v>23</v>
      </c>
      <c r="H48">
        <v>125</v>
      </c>
      <c r="I48" t="s">
        <v>29</v>
      </c>
      <c r="J48" t="s">
        <v>26</v>
      </c>
      <c r="K48">
        <v>5</v>
      </c>
      <c r="L48">
        <v>1</v>
      </c>
      <c r="M48" t="s">
        <v>30</v>
      </c>
      <c r="N48" t="s">
        <v>25</v>
      </c>
      <c r="O48" t="s">
        <v>26</v>
      </c>
      <c r="P48" t="s">
        <v>25</v>
      </c>
      <c r="Q48" t="s">
        <v>25</v>
      </c>
      <c r="R48">
        <v>40</v>
      </c>
      <c r="S48">
        <v>80</v>
      </c>
      <c r="T48" t="s">
        <v>27</v>
      </c>
      <c r="U48" t="s">
        <v>259</v>
      </c>
      <c r="V48" t="s">
        <v>259</v>
      </c>
    </row>
    <row r="49" spans="1:22" x14ac:dyDescent="0.35">
      <c r="A49" t="s">
        <v>77</v>
      </c>
      <c r="B49">
        <v>53</v>
      </c>
      <c r="C49" t="s">
        <v>104</v>
      </c>
      <c r="D49">
        <v>106</v>
      </c>
      <c r="E49" t="s">
        <v>105</v>
      </c>
      <c r="F49" t="s">
        <v>22</v>
      </c>
      <c r="G49" t="s">
        <v>23</v>
      </c>
      <c r="H49">
        <v>125</v>
      </c>
      <c r="I49" t="s">
        <v>29</v>
      </c>
      <c r="J49" t="s">
        <v>26</v>
      </c>
      <c r="K49">
        <v>5</v>
      </c>
      <c r="L49">
        <v>1</v>
      </c>
      <c r="M49" t="s">
        <v>30</v>
      </c>
      <c r="N49" t="s">
        <v>25</v>
      </c>
      <c r="O49" t="s">
        <v>26</v>
      </c>
      <c r="P49" t="s">
        <v>25</v>
      </c>
      <c r="Q49" t="s">
        <v>25</v>
      </c>
      <c r="R49">
        <v>30</v>
      </c>
      <c r="S49">
        <v>125</v>
      </c>
      <c r="T49" t="s">
        <v>31</v>
      </c>
      <c r="U49" t="s">
        <v>259</v>
      </c>
      <c r="V49" t="s">
        <v>259</v>
      </c>
    </row>
    <row r="50" spans="1:22" x14ac:dyDescent="0.35">
      <c r="A50" t="s">
        <v>79</v>
      </c>
      <c r="B50">
        <v>54</v>
      </c>
      <c r="C50" t="s">
        <v>104</v>
      </c>
      <c r="D50">
        <v>106</v>
      </c>
      <c r="E50" t="s">
        <v>105</v>
      </c>
      <c r="F50" t="s">
        <v>22</v>
      </c>
      <c r="G50" t="s">
        <v>23</v>
      </c>
      <c r="H50">
        <v>35</v>
      </c>
      <c r="I50" t="s">
        <v>29</v>
      </c>
      <c r="J50" t="s">
        <v>26</v>
      </c>
      <c r="K50">
        <v>5</v>
      </c>
      <c r="L50">
        <v>1</v>
      </c>
      <c r="M50" t="s">
        <v>30</v>
      </c>
      <c r="N50" t="s">
        <v>25</v>
      </c>
      <c r="O50">
        <v>18</v>
      </c>
      <c r="P50" t="s">
        <v>30</v>
      </c>
      <c r="Q50" t="s">
        <v>30</v>
      </c>
      <c r="R50">
        <v>24</v>
      </c>
      <c r="S50">
        <v>35</v>
      </c>
      <c r="T50" t="s">
        <v>27</v>
      </c>
      <c r="U50" t="s">
        <v>259</v>
      </c>
      <c r="V50" t="s">
        <v>259</v>
      </c>
    </row>
    <row r="51" spans="1:22" x14ac:dyDescent="0.35">
      <c r="A51" t="s">
        <v>80</v>
      </c>
      <c r="B51">
        <v>55</v>
      </c>
      <c r="C51" t="s">
        <v>104</v>
      </c>
      <c r="D51">
        <v>106</v>
      </c>
      <c r="E51" t="s">
        <v>105</v>
      </c>
      <c r="F51" t="s">
        <v>22</v>
      </c>
      <c r="G51" t="s">
        <v>23</v>
      </c>
      <c r="H51">
        <v>135</v>
      </c>
      <c r="I51" t="s">
        <v>29</v>
      </c>
      <c r="J51" t="s">
        <v>26</v>
      </c>
      <c r="K51">
        <v>5</v>
      </c>
      <c r="L51">
        <v>2</v>
      </c>
      <c r="M51" t="s">
        <v>25</v>
      </c>
      <c r="N51" t="s">
        <v>25</v>
      </c>
      <c r="O51" t="s">
        <v>26</v>
      </c>
      <c r="P51" t="s">
        <v>25</v>
      </c>
      <c r="Q51" t="s">
        <v>25</v>
      </c>
      <c r="R51">
        <v>16</v>
      </c>
      <c r="S51">
        <v>82</v>
      </c>
      <c r="T51" t="s">
        <v>27</v>
      </c>
      <c r="U51" t="s">
        <v>257</v>
      </c>
      <c r="V51" t="s">
        <v>258</v>
      </c>
    </row>
    <row r="52" spans="1:22" x14ac:dyDescent="0.35">
      <c r="A52" t="s">
        <v>81</v>
      </c>
      <c r="B52">
        <v>56</v>
      </c>
      <c r="C52" t="s">
        <v>104</v>
      </c>
      <c r="D52">
        <v>106</v>
      </c>
      <c r="E52" t="s">
        <v>105</v>
      </c>
      <c r="F52" t="s">
        <v>22</v>
      </c>
      <c r="G52" t="s">
        <v>23</v>
      </c>
      <c r="H52">
        <v>310</v>
      </c>
      <c r="I52" t="s">
        <v>29</v>
      </c>
      <c r="J52" t="s">
        <v>26</v>
      </c>
      <c r="K52">
        <v>5</v>
      </c>
      <c r="L52">
        <v>1</v>
      </c>
      <c r="M52" t="s">
        <v>30</v>
      </c>
      <c r="N52" t="s">
        <v>25</v>
      </c>
      <c r="O52" t="s">
        <v>26</v>
      </c>
      <c r="P52" t="s">
        <v>25</v>
      </c>
      <c r="Q52" t="s">
        <v>30</v>
      </c>
      <c r="R52">
        <v>60</v>
      </c>
      <c r="S52">
        <v>180</v>
      </c>
      <c r="T52" t="s">
        <v>27</v>
      </c>
      <c r="U52" t="s">
        <v>259</v>
      </c>
      <c r="V52" t="s">
        <v>259</v>
      </c>
    </row>
  </sheetData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F9CDAE-A8AD-4083-9803-29027576D484}">
  <dimension ref="A1:T52"/>
  <sheetViews>
    <sheetView workbookViewId="0">
      <selection activeCell="B1" sqref="B1"/>
    </sheetView>
  </sheetViews>
  <sheetFormatPr defaultColWidth="8.81640625" defaultRowHeight="14.5" x14ac:dyDescent="0.35"/>
  <cols>
    <col min="1" max="1" width="20.453125" customWidth="1"/>
    <col min="2" max="2" width="9.81640625" customWidth="1"/>
    <col min="3" max="3" width="12.7265625" customWidth="1"/>
    <col min="4" max="4" width="15.1796875" customWidth="1"/>
    <col min="7" max="7" width="24" customWidth="1"/>
    <col min="8" max="8" width="13.26953125" customWidth="1"/>
    <col min="10" max="10" width="17.81640625" customWidth="1"/>
    <col min="11" max="12" width="9.1796875"/>
    <col min="19" max="19" width="11" customWidth="1"/>
  </cols>
  <sheetData>
    <row r="1" spans="1:20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260</v>
      </c>
      <c r="J1" t="s">
        <v>8</v>
      </c>
      <c r="K1" t="s">
        <v>9</v>
      </c>
      <c r="L1" t="s">
        <v>10</v>
      </c>
      <c r="M1" t="s">
        <v>11</v>
      </c>
      <c r="N1" t="s">
        <v>12</v>
      </c>
      <c r="O1" t="s">
        <v>13</v>
      </c>
      <c r="P1" t="s">
        <v>14</v>
      </c>
      <c r="Q1" t="s">
        <v>15</v>
      </c>
      <c r="R1" t="s">
        <v>16</v>
      </c>
      <c r="S1" t="s">
        <v>17</v>
      </c>
      <c r="T1" t="s">
        <v>18</v>
      </c>
    </row>
    <row r="2" spans="1:20" x14ac:dyDescent="0.35">
      <c r="A2" t="s">
        <v>19</v>
      </c>
      <c r="B2">
        <v>1</v>
      </c>
      <c r="C2" t="s">
        <v>106</v>
      </c>
      <c r="D2">
        <v>107</v>
      </c>
      <c r="E2" t="s">
        <v>107</v>
      </c>
      <c r="F2" t="s">
        <v>108</v>
      </c>
      <c r="G2" t="s">
        <v>23</v>
      </c>
      <c r="H2" s="5">
        <v>1052.5999999999999</v>
      </c>
      <c r="I2">
        <v>120</v>
      </c>
      <c r="J2" t="s">
        <v>109</v>
      </c>
      <c r="K2">
        <v>2000</v>
      </c>
      <c r="L2">
        <v>4</v>
      </c>
      <c r="M2">
        <v>4</v>
      </c>
      <c r="N2" t="s">
        <v>25</v>
      </c>
      <c r="O2">
        <v>19</v>
      </c>
      <c r="P2" t="s">
        <v>30</v>
      </c>
      <c r="Q2" t="s">
        <v>30</v>
      </c>
      <c r="R2">
        <v>80</v>
      </c>
      <c r="S2">
        <v>200</v>
      </c>
      <c r="T2" t="s">
        <v>27</v>
      </c>
    </row>
    <row r="3" spans="1:20" x14ac:dyDescent="0.35">
      <c r="A3" t="s">
        <v>28</v>
      </c>
      <c r="B3">
        <v>2</v>
      </c>
      <c r="C3" t="s">
        <v>106</v>
      </c>
      <c r="D3">
        <v>107</v>
      </c>
      <c r="E3" t="s">
        <v>110</v>
      </c>
      <c r="F3" t="s">
        <v>108</v>
      </c>
      <c r="G3" t="s">
        <v>23</v>
      </c>
      <c r="H3" s="5">
        <v>1452</v>
      </c>
      <c r="I3">
        <v>120</v>
      </c>
      <c r="J3" t="s">
        <v>109</v>
      </c>
      <c r="K3">
        <v>4000</v>
      </c>
      <c r="L3">
        <v>4</v>
      </c>
      <c r="M3">
        <v>5</v>
      </c>
      <c r="N3" t="s">
        <v>25</v>
      </c>
      <c r="O3">
        <v>19</v>
      </c>
      <c r="P3" t="s">
        <v>30</v>
      </c>
      <c r="Q3" t="s">
        <v>30</v>
      </c>
      <c r="R3">
        <v>80</v>
      </c>
      <c r="S3">
        <v>300</v>
      </c>
      <c r="T3" t="s">
        <v>27</v>
      </c>
    </row>
    <row r="4" spans="1:20" x14ac:dyDescent="0.35">
      <c r="A4" t="s">
        <v>32</v>
      </c>
      <c r="B4">
        <v>4</v>
      </c>
      <c r="C4" t="s">
        <v>106</v>
      </c>
      <c r="D4">
        <v>107</v>
      </c>
      <c r="E4" t="s">
        <v>111</v>
      </c>
      <c r="F4" t="s">
        <v>108</v>
      </c>
      <c r="G4" t="s">
        <v>23</v>
      </c>
      <c r="H4" s="5">
        <v>1052.5999999999999</v>
      </c>
      <c r="I4">
        <v>120</v>
      </c>
      <c r="J4" t="s">
        <v>109</v>
      </c>
      <c r="K4">
        <v>2000</v>
      </c>
      <c r="L4">
        <v>4</v>
      </c>
      <c r="M4">
        <v>5</v>
      </c>
      <c r="N4" t="s">
        <v>25</v>
      </c>
      <c r="O4">
        <v>18</v>
      </c>
      <c r="P4" t="s">
        <v>30</v>
      </c>
      <c r="Q4" t="s">
        <v>30</v>
      </c>
      <c r="R4">
        <v>80</v>
      </c>
      <c r="S4">
        <v>300</v>
      </c>
      <c r="T4" t="s">
        <v>27</v>
      </c>
    </row>
    <row r="5" spans="1:20" x14ac:dyDescent="0.35">
      <c r="A5" t="s">
        <v>33</v>
      </c>
      <c r="B5">
        <v>5</v>
      </c>
      <c r="C5" t="s">
        <v>106</v>
      </c>
      <c r="D5">
        <v>107</v>
      </c>
      <c r="E5" t="s">
        <v>112</v>
      </c>
      <c r="F5" t="s">
        <v>108</v>
      </c>
      <c r="G5" t="s">
        <v>23</v>
      </c>
      <c r="H5" s="5">
        <v>1122.5999999999999</v>
      </c>
      <c r="I5">
        <v>120</v>
      </c>
      <c r="J5" t="s">
        <v>109</v>
      </c>
      <c r="K5">
        <v>2000</v>
      </c>
      <c r="L5">
        <v>4</v>
      </c>
      <c r="M5">
        <v>5</v>
      </c>
      <c r="N5" t="s">
        <v>25</v>
      </c>
      <c r="O5">
        <v>19</v>
      </c>
      <c r="P5" t="s">
        <v>25</v>
      </c>
      <c r="Q5" t="s">
        <v>30</v>
      </c>
      <c r="R5">
        <v>80</v>
      </c>
      <c r="S5">
        <v>220</v>
      </c>
      <c r="T5" t="s">
        <v>27</v>
      </c>
    </row>
    <row r="6" spans="1:20" x14ac:dyDescent="0.35">
      <c r="A6" t="s">
        <v>34</v>
      </c>
      <c r="B6">
        <v>6</v>
      </c>
      <c r="C6" t="s">
        <v>106</v>
      </c>
      <c r="D6">
        <v>107</v>
      </c>
      <c r="E6" t="s">
        <v>113</v>
      </c>
      <c r="F6" t="s">
        <v>108</v>
      </c>
      <c r="G6" t="s">
        <v>23</v>
      </c>
      <c r="H6" s="5">
        <v>1582.6</v>
      </c>
      <c r="I6">
        <v>120</v>
      </c>
      <c r="J6" t="s">
        <v>109</v>
      </c>
      <c r="K6">
        <v>2000</v>
      </c>
      <c r="L6">
        <v>4</v>
      </c>
      <c r="M6">
        <v>5</v>
      </c>
      <c r="N6" t="s">
        <v>25</v>
      </c>
      <c r="O6" t="s">
        <v>26</v>
      </c>
      <c r="P6" t="s">
        <v>25</v>
      </c>
      <c r="Q6" t="s">
        <v>30</v>
      </c>
      <c r="R6">
        <v>80</v>
      </c>
      <c r="S6">
        <v>280</v>
      </c>
      <c r="T6" t="s">
        <v>27</v>
      </c>
    </row>
    <row r="7" spans="1:20" x14ac:dyDescent="0.35">
      <c r="A7" t="s">
        <v>35</v>
      </c>
      <c r="B7">
        <v>8</v>
      </c>
      <c r="C7" t="s">
        <v>106</v>
      </c>
      <c r="D7">
        <v>107</v>
      </c>
      <c r="E7" t="s">
        <v>114</v>
      </c>
      <c r="F7" t="s">
        <v>108</v>
      </c>
      <c r="G7" t="s">
        <v>23</v>
      </c>
      <c r="H7" s="5">
        <v>1262.5999999999999</v>
      </c>
      <c r="I7">
        <v>120</v>
      </c>
      <c r="J7" t="s">
        <v>109</v>
      </c>
      <c r="K7">
        <v>1800</v>
      </c>
      <c r="L7">
        <v>4</v>
      </c>
      <c r="M7">
        <v>5</v>
      </c>
      <c r="N7" t="s">
        <v>25</v>
      </c>
      <c r="O7" t="s">
        <v>26</v>
      </c>
      <c r="P7" t="s">
        <v>25</v>
      </c>
      <c r="Q7" t="s">
        <v>30</v>
      </c>
      <c r="R7">
        <v>80</v>
      </c>
      <c r="S7">
        <v>57</v>
      </c>
      <c r="T7" t="s">
        <v>27</v>
      </c>
    </row>
    <row r="8" spans="1:20" x14ac:dyDescent="0.35">
      <c r="A8" t="s">
        <v>36</v>
      </c>
      <c r="B8">
        <v>9</v>
      </c>
      <c r="C8" t="s">
        <v>106</v>
      </c>
      <c r="D8">
        <v>107</v>
      </c>
      <c r="E8" t="s">
        <v>115</v>
      </c>
      <c r="F8" t="s">
        <v>108</v>
      </c>
      <c r="G8" t="s">
        <v>23</v>
      </c>
      <c r="H8" s="5">
        <v>1422.6</v>
      </c>
      <c r="I8">
        <v>120</v>
      </c>
      <c r="J8" t="s">
        <v>109</v>
      </c>
      <c r="K8">
        <v>4000</v>
      </c>
      <c r="L8">
        <v>4</v>
      </c>
      <c r="M8">
        <v>5</v>
      </c>
      <c r="N8" t="s">
        <v>25</v>
      </c>
      <c r="O8" t="s">
        <v>26</v>
      </c>
      <c r="P8" t="s">
        <v>30</v>
      </c>
      <c r="Q8" t="s">
        <v>30</v>
      </c>
      <c r="R8">
        <v>40</v>
      </c>
      <c r="S8">
        <v>1130</v>
      </c>
      <c r="T8" t="s">
        <v>27</v>
      </c>
    </row>
    <row r="9" spans="1:20" x14ac:dyDescent="0.35">
      <c r="A9" t="s">
        <v>37</v>
      </c>
      <c r="B9">
        <v>10</v>
      </c>
      <c r="C9" t="s">
        <v>106</v>
      </c>
      <c r="D9">
        <v>107</v>
      </c>
      <c r="E9" t="s">
        <v>116</v>
      </c>
      <c r="F9" t="s">
        <v>108</v>
      </c>
      <c r="G9" t="s">
        <v>23</v>
      </c>
      <c r="H9" s="5">
        <v>1297.5999999999999</v>
      </c>
      <c r="I9">
        <v>120</v>
      </c>
      <c r="J9" t="s">
        <v>109</v>
      </c>
      <c r="K9">
        <v>2000</v>
      </c>
      <c r="L9">
        <v>4</v>
      </c>
      <c r="M9">
        <v>5</v>
      </c>
      <c r="N9" t="s">
        <v>25</v>
      </c>
      <c r="O9" t="s">
        <v>26</v>
      </c>
      <c r="P9" t="s">
        <v>25</v>
      </c>
      <c r="Q9" t="s">
        <v>30</v>
      </c>
      <c r="R9">
        <v>80</v>
      </c>
      <c r="S9">
        <v>175</v>
      </c>
      <c r="T9" t="s">
        <v>27</v>
      </c>
    </row>
    <row r="10" spans="1:20" x14ac:dyDescent="0.35">
      <c r="A10" t="s">
        <v>38</v>
      </c>
      <c r="B10">
        <v>12</v>
      </c>
      <c r="C10" t="s">
        <v>106</v>
      </c>
      <c r="D10">
        <v>107</v>
      </c>
      <c r="E10" t="s">
        <v>117</v>
      </c>
      <c r="F10" t="s">
        <v>108</v>
      </c>
      <c r="G10" t="s">
        <v>23</v>
      </c>
      <c r="H10" s="5">
        <v>1127.5999999999999</v>
      </c>
      <c r="I10">
        <v>120</v>
      </c>
      <c r="J10" t="s">
        <v>109</v>
      </c>
      <c r="K10">
        <v>2000</v>
      </c>
      <c r="L10">
        <v>4</v>
      </c>
      <c r="M10">
        <v>4</v>
      </c>
      <c r="N10" t="s">
        <v>25</v>
      </c>
      <c r="O10" t="s">
        <v>26</v>
      </c>
      <c r="P10" t="s">
        <v>25</v>
      </c>
      <c r="Q10" t="s">
        <v>30</v>
      </c>
      <c r="R10">
        <v>80</v>
      </c>
      <c r="S10">
        <v>110</v>
      </c>
      <c r="T10" t="s">
        <v>27</v>
      </c>
    </row>
    <row r="11" spans="1:20" x14ac:dyDescent="0.35">
      <c r="A11" t="s">
        <v>39</v>
      </c>
      <c r="B11">
        <v>13</v>
      </c>
      <c r="C11" t="s">
        <v>106</v>
      </c>
      <c r="D11">
        <v>107</v>
      </c>
      <c r="E11" t="s">
        <v>118</v>
      </c>
      <c r="F11" t="s">
        <v>108</v>
      </c>
      <c r="G11" t="s">
        <v>23</v>
      </c>
      <c r="H11" s="5">
        <v>1172.5999999999999</v>
      </c>
      <c r="I11">
        <v>120</v>
      </c>
      <c r="J11" t="s">
        <v>109</v>
      </c>
      <c r="K11">
        <v>2000</v>
      </c>
      <c r="L11">
        <v>4</v>
      </c>
      <c r="M11">
        <v>4</v>
      </c>
      <c r="N11" t="s">
        <v>25</v>
      </c>
      <c r="O11" t="s">
        <v>26</v>
      </c>
      <c r="P11" t="s">
        <v>30</v>
      </c>
      <c r="Q11" t="s">
        <v>30</v>
      </c>
      <c r="R11">
        <v>80</v>
      </c>
      <c r="S11">
        <v>95</v>
      </c>
      <c r="T11" t="s">
        <v>27</v>
      </c>
    </row>
    <row r="12" spans="1:20" x14ac:dyDescent="0.35">
      <c r="A12" t="s">
        <v>40</v>
      </c>
      <c r="B12">
        <v>15</v>
      </c>
      <c r="C12" t="s">
        <v>106</v>
      </c>
      <c r="D12">
        <v>107</v>
      </c>
      <c r="E12" t="s">
        <v>119</v>
      </c>
      <c r="F12" t="s">
        <v>108</v>
      </c>
      <c r="G12" t="s">
        <v>23</v>
      </c>
      <c r="H12" s="5">
        <v>1262.5999999999999</v>
      </c>
      <c r="I12">
        <v>120</v>
      </c>
      <c r="J12" t="s">
        <v>109</v>
      </c>
      <c r="K12">
        <v>2000</v>
      </c>
      <c r="L12">
        <v>4</v>
      </c>
      <c r="M12">
        <v>4</v>
      </c>
      <c r="N12" t="s">
        <v>25</v>
      </c>
      <c r="O12">
        <v>18</v>
      </c>
      <c r="P12" t="s">
        <v>30</v>
      </c>
      <c r="Q12" t="s">
        <v>30</v>
      </c>
      <c r="R12">
        <v>80</v>
      </c>
      <c r="S12">
        <v>100</v>
      </c>
      <c r="T12" t="s">
        <v>27</v>
      </c>
    </row>
    <row r="13" spans="1:20" x14ac:dyDescent="0.35">
      <c r="A13" t="s">
        <v>41</v>
      </c>
      <c r="B13">
        <v>16</v>
      </c>
      <c r="C13" t="s">
        <v>106</v>
      </c>
      <c r="D13">
        <v>107</v>
      </c>
      <c r="E13" t="s">
        <v>120</v>
      </c>
      <c r="F13" t="s">
        <v>108</v>
      </c>
      <c r="G13" t="s">
        <v>23</v>
      </c>
      <c r="H13" s="5">
        <v>1337.6</v>
      </c>
      <c r="I13">
        <v>120</v>
      </c>
      <c r="J13" t="s">
        <v>109</v>
      </c>
      <c r="K13">
        <v>4000</v>
      </c>
      <c r="L13">
        <v>4</v>
      </c>
      <c r="M13">
        <v>4</v>
      </c>
      <c r="N13" t="s">
        <v>25</v>
      </c>
      <c r="O13">
        <v>18</v>
      </c>
      <c r="P13" t="s">
        <v>25</v>
      </c>
      <c r="Q13" t="s">
        <v>30</v>
      </c>
      <c r="R13">
        <v>80</v>
      </c>
      <c r="S13">
        <v>152</v>
      </c>
      <c r="T13" t="s">
        <v>27</v>
      </c>
    </row>
    <row r="14" spans="1:20" x14ac:dyDescent="0.35">
      <c r="A14" t="s">
        <v>42</v>
      </c>
      <c r="B14">
        <v>17</v>
      </c>
      <c r="C14" t="s">
        <v>106</v>
      </c>
      <c r="D14">
        <v>107</v>
      </c>
      <c r="E14" t="s">
        <v>121</v>
      </c>
      <c r="F14" t="s">
        <v>108</v>
      </c>
      <c r="G14" t="s">
        <v>23</v>
      </c>
      <c r="H14" s="5">
        <v>1172.5999999999999</v>
      </c>
      <c r="I14">
        <v>120</v>
      </c>
      <c r="J14" t="s">
        <v>109</v>
      </c>
      <c r="K14">
        <v>2000</v>
      </c>
      <c r="L14">
        <v>4</v>
      </c>
      <c r="M14">
        <v>5</v>
      </c>
      <c r="N14" t="s">
        <v>25</v>
      </c>
      <c r="O14">
        <v>18</v>
      </c>
      <c r="P14" t="s">
        <v>30</v>
      </c>
      <c r="Q14" t="s">
        <v>30</v>
      </c>
      <c r="R14">
        <v>80</v>
      </c>
      <c r="S14">
        <v>240</v>
      </c>
      <c r="T14" t="s">
        <v>27</v>
      </c>
    </row>
    <row r="15" spans="1:20" x14ac:dyDescent="0.35">
      <c r="A15" t="s">
        <v>43</v>
      </c>
      <c r="B15">
        <v>18</v>
      </c>
      <c r="C15" t="s">
        <v>106</v>
      </c>
      <c r="D15">
        <v>107</v>
      </c>
      <c r="E15" t="s">
        <v>122</v>
      </c>
      <c r="F15" t="s">
        <v>108</v>
      </c>
      <c r="G15" t="s">
        <v>23</v>
      </c>
      <c r="H15" s="5">
        <v>1344.6</v>
      </c>
      <c r="I15">
        <v>120</v>
      </c>
      <c r="J15" t="s">
        <v>109</v>
      </c>
      <c r="K15">
        <v>2000</v>
      </c>
      <c r="L15">
        <v>4</v>
      </c>
      <c r="M15">
        <v>5</v>
      </c>
      <c r="N15" t="s">
        <v>25</v>
      </c>
      <c r="O15" t="s">
        <v>26</v>
      </c>
      <c r="P15" t="s">
        <v>25</v>
      </c>
      <c r="Q15" t="s">
        <v>30</v>
      </c>
      <c r="R15">
        <v>80</v>
      </c>
      <c r="S15">
        <v>80</v>
      </c>
      <c r="T15" t="s">
        <v>27</v>
      </c>
    </row>
    <row r="16" spans="1:20" x14ac:dyDescent="0.35">
      <c r="A16" t="s">
        <v>44</v>
      </c>
      <c r="B16">
        <v>19</v>
      </c>
      <c r="C16" t="s">
        <v>106</v>
      </c>
      <c r="D16">
        <v>107</v>
      </c>
      <c r="E16" t="s">
        <v>123</v>
      </c>
      <c r="F16" t="s">
        <v>108</v>
      </c>
      <c r="G16" t="s">
        <v>23</v>
      </c>
      <c r="H16" s="5">
        <v>1172.5999999999999</v>
      </c>
      <c r="I16">
        <v>120</v>
      </c>
      <c r="J16" t="s">
        <v>109</v>
      </c>
      <c r="K16">
        <v>4000</v>
      </c>
      <c r="L16">
        <v>4</v>
      </c>
      <c r="M16">
        <v>4</v>
      </c>
      <c r="N16" t="s">
        <v>25</v>
      </c>
      <c r="O16" t="s">
        <v>26</v>
      </c>
      <c r="P16" t="s">
        <v>30</v>
      </c>
      <c r="Q16" t="s">
        <v>30</v>
      </c>
      <c r="R16">
        <v>80</v>
      </c>
      <c r="S16">
        <v>50</v>
      </c>
      <c r="T16" t="s">
        <v>27</v>
      </c>
    </row>
    <row r="17" spans="1:20" x14ac:dyDescent="0.35">
      <c r="A17" t="s">
        <v>45</v>
      </c>
      <c r="B17">
        <v>20</v>
      </c>
      <c r="C17" t="s">
        <v>106</v>
      </c>
      <c r="D17">
        <v>107</v>
      </c>
      <c r="E17" t="s">
        <v>124</v>
      </c>
      <c r="F17" t="s">
        <v>108</v>
      </c>
      <c r="G17" t="s">
        <v>23</v>
      </c>
      <c r="H17" s="5">
        <v>1222.5999999999999</v>
      </c>
      <c r="I17">
        <v>120</v>
      </c>
      <c r="J17" t="s">
        <v>109</v>
      </c>
      <c r="K17">
        <v>4000</v>
      </c>
      <c r="L17">
        <v>4</v>
      </c>
      <c r="M17">
        <v>5</v>
      </c>
      <c r="N17" t="s">
        <v>25</v>
      </c>
      <c r="O17" t="s">
        <v>26</v>
      </c>
      <c r="P17" t="s">
        <v>30</v>
      </c>
      <c r="Q17" t="s">
        <v>30</v>
      </c>
      <c r="R17">
        <v>80</v>
      </c>
      <c r="S17">
        <v>200</v>
      </c>
      <c r="T17" t="s">
        <v>27</v>
      </c>
    </row>
    <row r="18" spans="1:20" x14ac:dyDescent="0.35">
      <c r="A18" t="s">
        <v>46</v>
      </c>
      <c r="B18">
        <v>21</v>
      </c>
      <c r="C18" t="s">
        <v>106</v>
      </c>
      <c r="D18">
        <v>107</v>
      </c>
      <c r="E18" t="s">
        <v>125</v>
      </c>
      <c r="F18" t="s">
        <v>108</v>
      </c>
      <c r="G18" t="s">
        <v>23</v>
      </c>
      <c r="H18" s="5">
        <v>1337.6</v>
      </c>
      <c r="I18">
        <v>150</v>
      </c>
      <c r="J18" t="s">
        <v>109</v>
      </c>
      <c r="K18">
        <v>2000</v>
      </c>
      <c r="L18">
        <v>4</v>
      </c>
      <c r="M18">
        <v>5</v>
      </c>
      <c r="N18" t="s">
        <v>25</v>
      </c>
      <c r="O18" t="s">
        <v>26</v>
      </c>
      <c r="P18" t="s">
        <v>30</v>
      </c>
      <c r="Q18" t="s">
        <v>30</v>
      </c>
      <c r="R18">
        <v>80</v>
      </c>
      <c r="S18">
        <v>165</v>
      </c>
      <c r="T18" t="s">
        <v>27</v>
      </c>
    </row>
    <row r="19" spans="1:20" x14ac:dyDescent="0.35">
      <c r="A19" t="s">
        <v>47</v>
      </c>
      <c r="B19">
        <v>22</v>
      </c>
      <c r="C19" t="s">
        <v>106</v>
      </c>
      <c r="D19">
        <v>107</v>
      </c>
      <c r="E19" t="s">
        <v>126</v>
      </c>
      <c r="F19" t="s">
        <v>108</v>
      </c>
      <c r="G19" t="s">
        <v>23</v>
      </c>
      <c r="H19" s="5">
        <v>1202.5999999999999</v>
      </c>
      <c r="I19">
        <v>120</v>
      </c>
      <c r="J19" t="s">
        <v>109</v>
      </c>
      <c r="K19">
        <v>2000</v>
      </c>
      <c r="L19">
        <v>4</v>
      </c>
      <c r="M19">
        <v>4</v>
      </c>
      <c r="N19" t="s">
        <v>25</v>
      </c>
      <c r="O19">
        <v>18</v>
      </c>
      <c r="P19" t="s">
        <v>30</v>
      </c>
      <c r="Q19" t="s">
        <v>30</v>
      </c>
      <c r="R19">
        <v>60</v>
      </c>
      <c r="S19">
        <v>100</v>
      </c>
      <c r="T19" t="s">
        <v>27</v>
      </c>
    </row>
    <row r="20" spans="1:20" x14ac:dyDescent="0.35">
      <c r="A20" t="s">
        <v>48</v>
      </c>
      <c r="B20">
        <v>23</v>
      </c>
      <c r="C20" t="s">
        <v>106</v>
      </c>
      <c r="D20">
        <v>107</v>
      </c>
      <c r="E20" t="s">
        <v>127</v>
      </c>
      <c r="F20" t="s">
        <v>108</v>
      </c>
      <c r="G20" t="s">
        <v>23</v>
      </c>
      <c r="H20" s="5">
        <v>1212.5999999999999</v>
      </c>
      <c r="I20">
        <v>120</v>
      </c>
      <c r="J20" t="s">
        <v>109</v>
      </c>
      <c r="K20">
        <v>2000</v>
      </c>
      <c r="L20">
        <v>4</v>
      </c>
      <c r="M20">
        <v>4</v>
      </c>
      <c r="N20" t="s">
        <v>25</v>
      </c>
      <c r="O20">
        <v>18</v>
      </c>
      <c r="P20" t="s">
        <v>30</v>
      </c>
      <c r="Q20" t="s">
        <v>30</v>
      </c>
      <c r="R20">
        <v>80</v>
      </c>
      <c r="S20">
        <v>200</v>
      </c>
      <c r="T20" t="s">
        <v>27</v>
      </c>
    </row>
    <row r="21" spans="1:20" x14ac:dyDescent="0.35">
      <c r="A21" t="s">
        <v>49</v>
      </c>
      <c r="B21">
        <v>24</v>
      </c>
      <c r="C21" t="s">
        <v>106</v>
      </c>
      <c r="D21">
        <v>107</v>
      </c>
      <c r="E21" t="s">
        <v>128</v>
      </c>
      <c r="F21" t="s">
        <v>108</v>
      </c>
      <c r="G21" t="s">
        <v>23</v>
      </c>
      <c r="H21" s="5">
        <v>1157.5999999999999</v>
      </c>
      <c r="I21">
        <v>120</v>
      </c>
      <c r="J21" t="s">
        <v>109</v>
      </c>
      <c r="K21">
        <v>4000</v>
      </c>
      <c r="L21">
        <v>4</v>
      </c>
      <c r="M21">
        <v>4</v>
      </c>
      <c r="N21" t="s">
        <v>25</v>
      </c>
      <c r="O21" t="s">
        <v>26</v>
      </c>
      <c r="P21" t="s">
        <v>30</v>
      </c>
      <c r="Q21" t="s">
        <v>30</v>
      </c>
      <c r="R21">
        <v>80</v>
      </c>
      <c r="S21">
        <v>70</v>
      </c>
      <c r="T21" t="s">
        <v>27</v>
      </c>
    </row>
    <row r="22" spans="1:20" x14ac:dyDescent="0.35">
      <c r="A22" t="s">
        <v>50</v>
      </c>
      <c r="B22">
        <v>25</v>
      </c>
      <c r="C22" t="s">
        <v>106</v>
      </c>
      <c r="D22">
        <v>107</v>
      </c>
      <c r="E22" t="s">
        <v>129</v>
      </c>
      <c r="F22" t="s">
        <v>108</v>
      </c>
      <c r="G22" t="s">
        <v>23</v>
      </c>
      <c r="H22" s="5">
        <v>993.6</v>
      </c>
      <c r="I22">
        <v>120</v>
      </c>
      <c r="J22" t="s">
        <v>109</v>
      </c>
      <c r="K22">
        <v>2000</v>
      </c>
      <c r="L22">
        <v>4</v>
      </c>
      <c r="M22">
        <v>5</v>
      </c>
      <c r="N22" t="s">
        <v>25</v>
      </c>
      <c r="O22">
        <v>18</v>
      </c>
      <c r="P22" t="s">
        <v>30</v>
      </c>
      <c r="Q22" t="s">
        <v>30</v>
      </c>
      <c r="R22">
        <v>80</v>
      </c>
      <c r="S22">
        <v>56</v>
      </c>
      <c r="T22" t="s">
        <v>27</v>
      </c>
    </row>
    <row r="23" spans="1:20" x14ac:dyDescent="0.35">
      <c r="A23" t="s">
        <v>51</v>
      </c>
      <c r="B23">
        <v>26</v>
      </c>
      <c r="C23" t="s">
        <v>106</v>
      </c>
      <c r="D23">
        <v>107</v>
      </c>
      <c r="E23" t="s">
        <v>130</v>
      </c>
      <c r="F23" t="s">
        <v>108</v>
      </c>
      <c r="G23" t="s">
        <v>23</v>
      </c>
      <c r="H23" s="5">
        <v>1322.6</v>
      </c>
      <c r="I23">
        <v>120</v>
      </c>
      <c r="J23" t="s">
        <v>261</v>
      </c>
      <c r="K23">
        <v>2000</v>
      </c>
      <c r="L23">
        <v>4</v>
      </c>
      <c r="M23">
        <v>4</v>
      </c>
      <c r="N23" t="s">
        <v>25</v>
      </c>
      <c r="O23">
        <v>18</v>
      </c>
      <c r="P23" t="s">
        <v>25</v>
      </c>
      <c r="Q23" t="s">
        <v>30</v>
      </c>
      <c r="R23">
        <v>80</v>
      </c>
      <c r="S23">
        <v>161</v>
      </c>
      <c r="T23" t="s">
        <v>27</v>
      </c>
    </row>
    <row r="24" spans="1:20" x14ac:dyDescent="0.35">
      <c r="A24" t="s">
        <v>52</v>
      </c>
      <c r="B24">
        <v>27</v>
      </c>
      <c r="C24" t="s">
        <v>106</v>
      </c>
      <c r="D24">
        <v>107</v>
      </c>
      <c r="E24" t="s">
        <v>131</v>
      </c>
      <c r="F24" t="s">
        <v>108</v>
      </c>
      <c r="G24" t="s">
        <v>23</v>
      </c>
      <c r="H24" s="5">
        <v>1422.6</v>
      </c>
      <c r="I24">
        <v>120</v>
      </c>
      <c r="J24" t="s">
        <v>109</v>
      </c>
      <c r="K24">
        <v>2000</v>
      </c>
      <c r="L24">
        <v>4</v>
      </c>
      <c r="M24">
        <v>4</v>
      </c>
      <c r="N24" t="s">
        <v>25</v>
      </c>
      <c r="O24" t="s">
        <v>26</v>
      </c>
      <c r="P24" t="s">
        <v>30</v>
      </c>
      <c r="Q24" t="s">
        <v>30</v>
      </c>
      <c r="R24">
        <v>80</v>
      </c>
      <c r="S24">
        <v>200</v>
      </c>
      <c r="T24" t="s">
        <v>27</v>
      </c>
    </row>
    <row r="25" spans="1:20" x14ac:dyDescent="0.35">
      <c r="A25" t="s">
        <v>53</v>
      </c>
      <c r="B25">
        <v>28</v>
      </c>
      <c r="C25" t="s">
        <v>106</v>
      </c>
      <c r="D25">
        <v>107</v>
      </c>
      <c r="E25" t="s">
        <v>132</v>
      </c>
      <c r="F25" t="s">
        <v>108</v>
      </c>
      <c r="G25" t="s">
        <v>23</v>
      </c>
      <c r="H25" s="5">
        <v>1172.5999999999999</v>
      </c>
      <c r="I25">
        <v>120</v>
      </c>
      <c r="J25" t="s">
        <v>109</v>
      </c>
      <c r="K25">
        <v>2000</v>
      </c>
      <c r="L25">
        <v>4</v>
      </c>
      <c r="M25">
        <v>5</v>
      </c>
      <c r="N25" t="s">
        <v>25</v>
      </c>
      <c r="O25" t="s">
        <v>26</v>
      </c>
      <c r="P25" t="s">
        <v>30</v>
      </c>
      <c r="Q25" t="s">
        <v>30</v>
      </c>
      <c r="R25">
        <v>80</v>
      </c>
      <c r="S25">
        <v>200</v>
      </c>
      <c r="T25" t="s">
        <v>27</v>
      </c>
    </row>
    <row r="26" spans="1:20" x14ac:dyDescent="0.35">
      <c r="A26" t="s">
        <v>54</v>
      </c>
      <c r="B26">
        <v>29</v>
      </c>
      <c r="C26" t="s">
        <v>106</v>
      </c>
      <c r="D26">
        <v>107</v>
      </c>
      <c r="E26" t="s">
        <v>133</v>
      </c>
      <c r="F26" t="s">
        <v>108</v>
      </c>
      <c r="G26" t="s">
        <v>23</v>
      </c>
      <c r="H26" s="5">
        <v>1212.5999999999999</v>
      </c>
      <c r="I26">
        <v>120</v>
      </c>
      <c r="J26" t="s">
        <v>109</v>
      </c>
      <c r="K26">
        <v>2000</v>
      </c>
      <c r="L26">
        <v>4</v>
      </c>
      <c r="M26">
        <v>4</v>
      </c>
      <c r="N26" t="s">
        <v>25</v>
      </c>
      <c r="O26" t="s">
        <v>26</v>
      </c>
      <c r="P26" t="s">
        <v>30</v>
      </c>
      <c r="Q26" t="s">
        <v>30</v>
      </c>
      <c r="R26">
        <v>80</v>
      </c>
      <c r="S26">
        <v>220</v>
      </c>
      <c r="T26" t="s">
        <v>27</v>
      </c>
    </row>
    <row r="27" spans="1:20" x14ac:dyDescent="0.35">
      <c r="A27" t="s">
        <v>55</v>
      </c>
      <c r="B27">
        <v>11</v>
      </c>
      <c r="C27" t="s">
        <v>106</v>
      </c>
      <c r="D27">
        <v>107</v>
      </c>
      <c r="E27" t="s">
        <v>134</v>
      </c>
      <c r="F27" t="s">
        <v>108</v>
      </c>
      <c r="G27" t="s">
        <v>23</v>
      </c>
      <c r="H27" s="5">
        <v>1222.5999999999999</v>
      </c>
      <c r="I27">
        <v>120</v>
      </c>
      <c r="J27" t="s">
        <v>109</v>
      </c>
      <c r="K27">
        <v>2000</v>
      </c>
      <c r="L27">
        <v>4</v>
      </c>
      <c r="M27">
        <v>5</v>
      </c>
      <c r="N27" t="s">
        <v>25</v>
      </c>
      <c r="O27">
        <v>18</v>
      </c>
      <c r="P27" t="s">
        <v>30</v>
      </c>
      <c r="Q27" t="s">
        <v>30</v>
      </c>
      <c r="R27">
        <v>80</v>
      </c>
      <c r="S27">
        <v>80</v>
      </c>
      <c r="T27" t="s">
        <v>27</v>
      </c>
    </row>
    <row r="28" spans="1:20" x14ac:dyDescent="0.35">
      <c r="A28" t="s">
        <v>56</v>
      </c>
      <c r="B28">
        <v>30</v>
      </c>
      <c r="C28" t="s">
        <v>106</v>
      </c>
      <c r="D28">
        <v>107</v>
      </c>
      <c r="E28" t="s">
        <v>135</v>
      </c>
      <c r="F28" t="s">
        <v>108</v>
      </c>
      <c r="G28" t="s">
        <v>23</v>
      </c>
      <c r="H28" s="5">
        <v>1347.6</v>
      </c>
      <c r="I28">
        <v>120</v>
      </c>
      <c r="J28" t="s">
        <v>109</v>
      </c>
      <c r="K28">
        <v>2000</v>
      </c>
      <c r="L28">
        <v>4</v>
      </c>
      <c r="M28">
        <v>5</v>
      </c>
      <c r="N28" t="s">
        <v>25</v>
      </c>
      <c r="O28" t="s">
        <v>26</v>
      </c>
      <c r="P28" t="s">
        <v>25</v>
      </c>
      <c r="Q28" t="s">
        <v>30</v>
      </c>
      <c r="R28">
        <v>80</v>
      </c>
      <c r="S28">
        <v>250</v>
      </c>
      <c r="T28" t="s">
        <v>27</v>
      </c>
    </row>
    <row r="29" spans="1:20" x14ac:dyDescent="0.35">
      <c r="A29" t="s">
        <v>57</v>
      </c>
      <c r="B29">
        <v>31</v>
      </c>
      <c r="C29" t="s">
        <v>106</v>
      </c>
      <c r="D29">
        <v>107</v>
      </c>
      <c r="E29" t="s">
        <v>136</v>
      </c>
      <c r="F29" t="s">
        <v>108</v>
      </c>
      <c r="G29" t="s">
        <v>23</v>
      </c>
      <c r="H29" s="5">
        <v>1337.6</v>
      </c>
      <c r="I29">
        <v>150</v>
      </c>
      <c r="J29" t="s">
        <v>109</v>
      </c>
      <c r="K29">
        <v>4000</v>
      </c>
      <c r="L29">
        <v>4</v>
      </c>
      <c r="M29">
        <v>5</v>
      </c>
      <c r="N29" t="s">
        <v>25</v>
      </c>
      <c r="O29" t="s">
        <v>26</v>
      </c>
      <c r="P29" t="s">
        <v>25</v>
      </c>
      <c r="Q29" t="s">
        <v>30</v>
      </c>
      <c r="R29">
        <v>80</v>
      </c>
      <c r="S29">
        <v>10</v>
      </c>
      <c r="T29" t="s">
        <v>27</v>
      </c>
    </row>
    <row r="30" spans="1:20" x14ac:dyDescent="0.35">
      <c r="A30" t="s">
        <v>58</v>
      </c>
      <c r="B30">
        <v>32</v>
      </c>
      <c r="C30" t="s">
        <v>106</v>
      </c>
      <c r="D30">
        <v>107</v>
      </c>
      <c r="E30" t="s">
        <v>137</v>
      </c>
      <c r="F30" t="s">
        <v>108</v>
      </c>
      <c r="G30" t="s">
        <v>23</v>
      </c>
      <c r="H30" s="5">
        <v>1292.5999999999999</v>
      </c>
      <c r="I30">
        <v>120</v>
      </c>
      <c r="J30" t="s">
        <v>109</v>
      </c>
      <c r="K30">
        <v>4000</v>
      </c>
      <c r="L30">
        <v>4</v>
      </c>
      <c r="M30">
        <v>5</v>
      </c>
      <c r="N30" t="s">
        <v>25</v>
      </c>
      <c r="O30" t="s">
        <v>26</v>
      </c>
      <c r="P30" t="s">
        <v>30</v>
      </c>
      <c r="Q30" t="s">
        <v>30</v>
      </c>
      <c r="R30">
        <v>80</v>
      </c>
      <c r="S30">
        <v>240</v>
      </c>
      <c r="T30" t="s">
        <v>27</v>
      </c>
    </row>
    <row r="31" spans="1:20" x14ac:dyDescent="0.35">
      <c r="A31" t="s">
        <v>59</v>
      </c>
      <c r="B31">
        <v>33</v>
      </c>
      <c r="C31" t="s">
        <v>106</v>
      </c>
      <c r="D31">
        <v>107</v>
      </c>
      <c r="E31" t="s">
        <v>138</v>
      </c>
      <c r="F31" t="s">
        <v>108</v>
      </c>
      <c r="G31" t="s">
        <v>23</v>
      </c>
      <c r="H31" s="5">
        <v>1422.6</v>
      </c>
      <c r="I31">
        <v>120</v>
      </c>
      <c r="J31" t="s">
        <v>109</v>
      </c>
      <c r="K31">
        <v>2000</v>
      </c>
      <c r="L31">
        <v>4</v>
      </c>
      <c r="M31">
        <v>4</v>
      </c>
      <c r="N31" t="s">
        <v>25</v>
      </c>
      <c r="O31" t="s">
        <v>26</v>
      </c>
      <c r="P31" t="s">
        <v>25</v>
      </c>
      <c r="Q31" t="s">
        <v>30</v>
      </c>
      <c r="R31">
        <v>80</v>
      </c>
      <c r="S31">
        <v>183.33</v>
      </c>
      <c r="T31" t="s">
        <v>27</v>
      </c>
    </row>
    <row r="32" spans="1:20" x14ac:dyDescent="0.35">
      <c r="A32" t="s">
        <v>60</v>
      </c>
      <c r="B32">
        <v>34</v>
      </c>
      <c r="C32" t="s">
        <v>106</v>
      </c>
      <c r="D32">
        <v>107</v>
      </c>
      <c r="E32" t="s">
        <v>139</v>
      </c>
      <c r="F32" t="s">
        <v>108</v>
      </c>
      <c r="G32" t="s">
        <v>23</v>
      </c>
      <c r="H32" s="5">
        <v>1322.6</v>
      </c>
      <c r="I32">
        <v>120</v>
      </c>
      <c r="J32" t="s">
        <v>109</v>
      </c>
      <c r="K32">
        <v>2000</v>
      </c>
      <c r="L32">
        <v>4</v>
      </c>
      <c r="M32">
        <v>5</v>
      </c>
      <c r="N32" t="s">
        <v>25</v>
      </c>
      <c r="O32" t="s">
        <v>26</v>
      </c>
      <c r="P32" t="s">
        <v>30</v>
      </c>
      <c r="Q32" t="s">
        <v>30</v>
      </c>
      <c r="R32">
        <v>80</v>
      </c>
      <c r="S32">
        <v>90</v>
      </c>
      <c r="T32" t="s">
        <v>27</v>
      </c>
    </row>
    <row r="33" spans="1:20" x14ac:dyDescent="0.35">
      <c r="A33" t="s">
        <v>61</v>
      </c>
      <c r="B33">
        <v>35</v>
      </c>
      <c r="C33" t="s">
        <v>106</v>
      </c>
      <c r="D33">
        <v>107</v>
      </c>
      <c r="E33" t="s">
        <v>140</v>
      </c>
      <c r="F33" t="s">
        <v>108</v>
      </c>
      <c r="G33" t="s">
        <v>23</v>
      </c>
      <c r="H33" s="5">
        <v>1307.5999999999999</v>
      </c>
      <c r="I33">
        <v>120</v>
      </c>
      <c r="J33" t="s">
        <v>109</v>
      </c>
      <c r="K33">
        <v>2000</v>
      </c>
      <c r="L33">
        <v>4</v>
      </c>
      <c r="M33">
        <v>5</v>
      </c>
      <c r="N33" t="s">
        <v>25</v>
      </c>
      <c r="O33" t="s">
        <v>26</v>
      </c>
      <c r="P33" t="s">
        <v>25</v>
      </c>
      <c r="Q33" t="s">
        <v>30</v>
      </c>
      <c r="R33">
        <v>80</v>
      </c>
      <c r="S33">
        <v>260</v>
      </c>
      <c r="T33" t="s">
        <v>27</v>
      </c>
    </row>
    <row r="34" spans="1:20" x14ac:dyDescent="0.35">
      <c r="A34" t="s">
        <v>62</v>
      </c>
      <c r="B34">
        <v>36</v>
      </c>
      <c r="C34" t="s">
        <v>106</v>
      </c>
      <c r="D34">
        <v>107</v>
      </c>
      <c r="E34" t="s">
        <v>141</v>
      </c>
      <c r="F34" t="s">
        <v>108</v>
      </c>
      <c r="G34" t="s">
        <v>23</v>
      </c>
      <c r="H34" s="5">
        <v>1549.6</v>
      </c>
      <c r="I34">
        <v>120</v>
      </c>
      <c r="J34" t="s">
        <v>109</v>
      </c>
      <c r="K34">
        <v>2000</v>
      </c>
      <c r="L34">
        <v>4</v>
      </c>
      <c r="M34">
        <v>4</v>
      </c>
      <c r="N34" t="s">
        <v>25</v>
      </c>
      <c r="O34">
        <v>21</v>
      </c>
      <c r="P34" t="s">
        <v>30</v>
      </c>
      <c r="Q34" t="s">
        <v>30</v>
      </c>
      <c r="R34">
        <v>80</v>
      </c>
      <c r="S34">
        <v>163.33000000000001</v>
      </c>
      <c r="T34" t="s">
        <v>27</v>
      </c>
    </row>
    <row r="35" spans="1:20" x14ac:dyDescent="0.35">
      <c r="A35" t="s">
        <v>63</v>
      </c>
      <c r="B35">
        <v>37</v>
      </c>
      <c r="C35" t="s">
        <v>106</v>
      </c>
      <c r="D35">
        <v>107</v>
      </c>
      <c r="E35" t="s">
        <v>142</v>
      </c>
      <c r="F35" t="s">
        <v>108</v>
      </c>
      <c r="G35" t="s">
        <v>23</v>
      </c>
      <c r="H35" s="5">
        <v>1282.5999999999999</v>
      </c>
      <c r="I35">
        <v>120</v>
      </c>
      <c r="J35" t="s">
        <v>109</v>
      </c>
      <c r="K35">
        <v>2000</v>
      </c>
      <c r="L35">
        <v>4</v>
      </c>
      <c r="M35">
        <v>5</v>
      </c>
      <c r="N35" t="s">
        <v>25</v>
      </c>
      <c r="O35">
        <v>18</v>
      </c>
      <c r="P35" t="s">
        <v>30</v>
      </c>
      <c r="Q35" t="s">
        <v>30</v>
      </c>
      <c r="R35">
        <v>80</v>
      </c>
      <c r="S35">
        <v>120</v>
      </c>
      <c r="T35" t="s">
        <v>27</v>
      </c>
    </row>
    <row r="36" spans="1:20" x14ac:dyDescent="0.35">
      <c r="A36" t="s">
        <v>64</v>
      </c>
      <c r="B36">
        <v>38</v>
      </c>
      <c r="C36" t="s">
        <v>106</v>
      </c>
      <c r="D36">
        <v>107</v>
      </c>
      <c r="E36" t="s">
        <v>143</v>
      </c>
      <c r="F36" t="s">
        <v>108</v>
      </c>
      <c r="G36" t="s">
        <v>23</v>
      </c>
      <c r="H36" s="5">
        <v>1072.5999999999999</v>
      </c>
      <c r="I36">
        <v>120</v>
      </c>
      <c r="J36" t="s">
        <v>109</v>
      </c>
      <c r="K36">
        <v>2000</v>
      </c>
      <c r="L36">
        <v>4</v>
      </c>
      <c r="M36">
        <v>5</v>
      </c>
      <c r="N36" t="s">
        <v>25</v>
      </c>
      <c r="O36" t="s">
        <v>26</v>
      </c>
      <c r="P36" t="s">
        <v>30</v>
      </c>
      <c r="Q36" t="s">
        <v>30</v>
      </c>
      <c r="R36">
        <v>80</v>
      </c>
      <c r="S36">
        <v>170</v>
      </c>
      <c r="T36" t="s">
        <v>27</v>
      </c>
    </row>
    <row r="37" spans="1:20" x14ac:dyDescent="0.35">
      <c r="A37" t="s">
        <v>65</v>
      </c>
      <c r="B37">
        <v>39</v>
      </c>
      <c r="C37" t="s">
        <v>106</v>
      </c>
      <c r="D37">
        <v>107</v>
      </c>
      <c r="E37" t="s">
        <v>144</v>
      </c>
      <c r="F37" t="s">
        <v>108</v>
      </c>
      <c r="G37" t="s">
        <v>23</v>
      </c>
      <c r="H37" s="5">
        <v>1252.5999999999999</v>
      </c>
      <c r="I37">
        <v>120</v>
      </c>
      <c r="J37" t="s">
        <v>109</v>
      </c>
      <c r="K37">
        <v>2000</v>
      </c>
      <c r="L37">
        <v>4</v>
      </c>
      <c r="M37">
        <v>4</v>
      </c>
      <c r="N37" t="s">
        <v>25</v>
      </c>
      <c r="O37">
        <v>18</v>
      </c>
      <c r="P37" t="s">
        <v>25</v>
      </c>
      <c r="Q37" t="s">
        <v>30</v>
      </c>
      <c r="R37">
        <v>80</v>
      </c>
      <c r="S37">
        <v>120</v>
      </c>
      <c r="T37" t="s">
        <v>27</v>
      </c>
    </row>
    <row r="38" spans="1:20" x14ac:dyDescent="0.35">
      <c r="A38" t="s">
        <v>66</v>
      </c>
      <c r="B38">
        <v>40</v>
      </c>
      <c r="C38" t="s">
        <v>106</v>
      </c>
      <c r="D38">
        <v>107</v>
      </c>
      <c r="E38" t="s">
        <v>145</v>
      </c>
      <c r="F38" t="s">
        <v>108</v>
      </c>
      <c r="G38" t="s">
        <v>23</v>
      </c>
      <c r="H38" s="5">
        <v>1152.5999999999999</v>
      </c>
      <c r="I38">
        <v>120</v>
      </c>
      <c r="J38" t="s">
        <v>261</v>
      </c>
      <c r="K38">
        <v>2000</v>
      </c>
      <c r="L38">
        <v>4</v>
      </c>
      <c r="M38">
        <v>5</v>
      </c>
      <c r="N38" t="s">
        <v>25</v>
      </c>
      <c r="O38" t="s">
        <v>26</v>
      </c>
      <c r="P38" t="s">
        <v>30</v>
      </c>
      <c r="Q38" t="s">
        <v>30</v>
      </c>
      <c r="R38">
        <v>80</v>
      </c>
      <c r="S38">
        <v>150</v>
      </c>
      <c r="T38" t="s">
        <v>27</v>
      </c>
    </row>
    <row r="39" spans="1:20" x14ac:dyDescent="0.35">
      <c r="A39" t="s">
        <v>67</v>
      </c>
      <c r="B39">
        <v>41</v>
      </c>
      <c r="C39" t="s">
        <v>106</v>
      </c>
      <c r="D39">
        <v>107</v>
      </c>
      <c r="E39" t="s">
        <v>146</v>
      </c>
      <c r="F39" t="s">
        <v>108</v>
      </c>
      <c r="G39" t="s">
        <v>23</v>
      </c>
      <c r="H39" s="5">
        <v>1352.6</v>
      </c>
      <c r="I39">
        <v>150</v>
      </c>
      <c r="J39" t="s">
        <v>109</v>
      </c>
      <c r="K39">
        <v>2000</v>
      </c>
      <c r="L39">
        <v>4</v>
      </c>
      <c r="M39">
        <v>5</v>
      </c>
      <c r="N39" t="s">
        <v>25</v>
      </c>
      <c r="O39" t="s">
        <v>26</v>
      </c>
      <c r="P39" t="s">
        <v>25</v>
      </c>
      <c r="Q39" t="s">
        <v>30</v>
      </c>
      <c r="R39">
        <v>80</v>
      </c>
      <c r="S39">
        <v>255</v>
      </c>
      <c r="T39" t="s">
        <v>27</v>
      </c>
    </row>
    <row r="40" spans="1:20" x14ac:dyDescent="0.35">
      <c r="A40" t="s">
        <v>68</v>
      </c>
      <c r="B40">
        <v>42</v>
      </c>
      <c r="C40" t="s">
        <v>106</v>
      </c>
      <c r="D40">
        <v>107</v>
      </c>
      <c r="E40" t="s">
        <v>147</v>
      </c>
      <c r="F40" t="s">
        <v>108</v>
      </c>
      <c r="G40" t="s">
        <v>23</v>
      </c>
      <c r="H40" s="5">
        <v>1122.5999999999999</v>
      </c>
      <c r="I40">
        <v>120</v>
      </c>
      <c r="J40" t="s">
        <v>109</v>
      </c>
      <c r="K40">
        <v>1600</v>
      </c>
      <c r="L40">
        <v>4</v>
      </c>
      <c r="M40">
        <v>4</v>
      </c>
      <c r="N40" t="s">
        <v>25</v>
      </c>
      <c r="O40">
        <v>18</v>
      </c>
      <c r="P40" t="s">
        <v>30</v>
      </c>
      <c r="Q40" t="s">
        <v>30</v>
      </c>
      <c r="R40">
        <v>80</v>
      </c>
      <c r="S40">
        <v>100</v>
      </c>
      <c r="T40" t="s">
        <v>27</v>
      </c>
    </row>
    <row r="41" spans="1:20" x14ac:dyDescent="0.35">
      <c r="A41" t="s">
        <v>69</v>
      </c>
      <c r="B41">
        <v>44</v>
      </c>
      <c r="C41" t="s">
        <v>106</v>
      </c>
      <c r="D41">
        <v>107</v>
      </c>
      <c r="E41" t="s">
        <v>148</v>
      </c>
      <c r="F41" t="s">
        <v>108</v>
      </c>
      <c r="G41" t="s">
        <v>23</v>
      </c>
      <c r="H41" s="5">
        <v>1497.6</v>
      </c>
      <c r="I41">
        <v>150</v>
      </c>
      <c r="J41" t="s">
        <v>109</v>
      </c>
      <c r="K41">
        <v>2000</v>
      </c>
      <c r="L41">
        <v>4</v>
      </c>
      <c r="M41">
        <v>5</v>
      </c>
      <c r="N41" t="s">
        <v>25</v>
      </c>
      <c r="O41" t="s">
        <v>26</v>
      </c>
      <c r="P41" t="s">
        <v>30</v>
      </c>
      <c r="Q41" t="s">
        <v>30</v>
      </c>
      <c r="R41">
        <v>80</v>
      </c>
      <c r="S41">
        <v>250</v>
      </c>
      <c r="T41" t="s">
        <v>27</v>
      </c>
    </row>
    <row r="42" spans="1:20" x14ac:dyDescent="0.35">
      <c r="A42" t="s">
        <v>70</v>
      </c>
      <c r="B42">
        <v>45</v>
      </c>
      <c r="C42" t="s">
        <v>106</v>
      </c>
      <c r="D42">
        <v>107</v>
      </c>
      <c r="E42" t="s">
        <v>149</v>
      </c>
      <c r="F42" t="s">
        <v>108</v>
      </c>
      <c r="G42" t="s">
        <v>23</v>
      </c>
      <c r="H42" s="5">
        <v>1237.5999999999999</v>
      </c>
      <c r="I42">
        <v>120</v>
      </c>
      <c r="J42" t="s">
        <v>109</v>
      </c>
      <c r="K42">
        <v>2000</v>
      </c>
      <c r="L42">
        <v>4</v>
      </c>
      <c r="M42">
        <v>5</v>
      </c>
      <c r="N42" t="s">
        <v>25</v>
      </c>
      <c r="O42" t="s">
        <v>26</v>
      </c>
      <c r="P42" t="s">
        <v>30</v>
      </c>
      <c r="Q42" t="s">
        <v>30</v>
      </c>
      <c r="R42">
        <v>80</v>
      </c>
      <c r="S42">
        <v>160</v>
      </c>
      <c r="T42" t="s">
        <v>27</v>
      </c>
    </row>
    <row r="43" spans="1:20" x14ac:dyDescent="0.35">
      <c r="A43" t="s">
        <v>71</v>
      </c>
      <c r="B43">
        <v>46</v>
      </c>
      <c r="C43" t="s">
        <v>106</v>
      </c>
      <c r="D43">
        <v>107</v>
      </c>
      <c r="E43" t="s">
        <v>150</v>
      </c>
      <c r="F43" t="s">
        <v>108</v>
      </c>
      <c r="G43" t="s">
        <v>23</v>
      </c>
      <c r="H43" s="5">
        <v>1122.5999999999999</v>
      </c>
      <c r="I43">
        <v>150</v>
      </c>
      <c r="J43" t="s">
        <v>109</v>
      </c>
      <c r="K43">
        <v>2000</v>
      </c>
      <c r="L43">
        <v>4</v>
      </c>
      <c r="M43">
        <v>5</v>
      </c>
      <c r="N43" t="s">
        <v>25</v>
      </c>
      <c r="O43" t="s">
        <v>26</v>
      </c>
      <c r="P43" t="s">
        <v>30</v>
      </c>
      <c r="Q43" t="s">
        <v>30</v>
      </c>
      <c r="R43">
        <v>80</v>
      </c>
      <c r="S43">
        <v>100</v>
      </c>
      <c r="T43" t="s">
        <v>27</v>
      </c>
    </row>
    <row r="44" spans="1:20" x14ac:dyDescent="0.35">
      <c r="A44" t="s">
        <v>72</v>
      </c>
      <c r="B44">
        <v>47</v>
      </c>
      <c r="C44" t="s">
        <v>106</v>
      </c>
      <c r="D44">
        <v>107</v>
      </c>
      <c r="E44" t="s">
        <v>151</v>
      </c>
      <c r="F44" t="s">
        <v>108</v>
      </c>
      <c r="G44" t="s">
        <v>23</v>
      </c>
      <c r="H44" s="5">
        <v>1222.5999999999999</v>
      </c>
      <c r="I44">
        <v>120</v>
      </c>
      <c r="J44" t="s">
        <v>109</v>
      </c>
      <c r="K44">
        <v>2000</v>
      </c>
      <c r="L44">
        <v>4</v>
      </c>
      <c r="M44">
        <v>5</v>
      </c>
      <c r="N44" t="s">
        <v>25</v>
      </c>
      <c r="O44" t="s">
        <v>26</v>
      </c>
      <c r="P44" t="s">
        <v>25</v>
      </c>
      <c r="Q44" t="s">
        <v>30</v>
      </c>
      <c r="R44">
        <v>80</v>
      </c>
      <c r="S44">
        <v>110</v>
      </c>
      <c r="T44" t="s">
        <v>27</v>
      </c>
    </row>
    <row r="45" spans="1:20" x14ac:dyDescent="0.35">
      <c r="A45" t="s">
        <v>73</v>
      </c>
      <c r="B45">
        <v>48</v>
      </c>
      <c r="C45" t="s">
        <v>106</v>
      </c>
      <c r="D45">
        <v>107</v>
      </c>
      <c r="E45" t="s">
        <v>152</v>
      </c>
      <c r="F45" t="s">
        <v>108</v>
      </c>
      <c r="G45" t="s">
        <v>23</v>
      </c>
      <c r="H45" s="5">
        <v>1087.5999999999999</v>
      </c>
      <c r="I45">
        <v>150</v>
      </c>
      <c r="J45" t="s">
        <v>109</v>
      </c>
      <c r="K45">
        <v>2000</v>
      </c>
      <c r="L45">
        <v>4</v>
      </c>
      <c r="M45">
        <v>5</v>
      </c>
      <c r="N45" t="s">
        <v>25</v>
      </c>
      <c r="O45" t="s">
        <v>26</v>
      </c>
      <c r="P45" t="s">
        <v>25</v>
      </c>
      <c r="Q45" t="s">
        <v>30</v>
      </c>
      <c r="R45">
        <v>80</v>
      </c>
      <c r="S45">
        <v>170</v>
      </c>
      <c r="T45" t="s">
        <v>27</v>
      </c>
    </row>
    <row r="46" spans="1:20" x14ac:dyDescent="0.35">
      <c r="A46" t="s">
        <v>74</v>
      </c>
      <c r="B46">
        <v>49</v>
      </c>
      <c r="C46" t="s">
        <v>106</v>
      </c>
      <c r="D46">
        <v>107</v>
      </c>
      <c r="E46" t="s">
        <v>153</v>
      </c>
      <c r="F46" t="s">
        <v>108</v>
      </c>
      <c r="G46" t="s">
        <v>23</v>
      </c>
      <c r="H46" s="5">
        <v>1182.5999999999999</v>
      </c>
      <c r="I46">
        <v>120</v>
      </c>
      <c r="J46" t="s">
        <v>109</v>
      </c>
      <c r="K46">
        <v>2000</v>
      </c>
      <c r="L46">
        <v>4</v>
      </c>
      <c r="M46">
        <v>6</v>
      </c>
      <c r="N46" t="s">
        <v>25</v>
      </c>
      <c r="O46" t="s">
        <v>26</v>
      </c>
      <c r="P46" t="s">
        <v>25</v>
      </c>
      <c r="Q46" t="s">
        <v>30</v>
      </c>
      <c r="R46">
        <v>80</v>
      </c>
      <c r="S46">
        <v>63</v>
      </c>
      <c r="T46" t="s">
        <v>27</v>
      </c>
    </row>
    <row r="47" spans="1:20" x14ac:dyDescent="0.35">
      <c r="A47" t="s">
        <v>75</v>
      </c>
      <c r="B47">
        <v>50</v>
      </c>
      <c r="C47" t="s">
        <v>106</v>
      </c>
      <c r="D47">
        <v>107</v>
      </c>
      <c r="E47" t="s">
        <v>154</v>
      </c>
      <c r="F47" t="s">
        <v>108</v>
      </c>
      <c r="G47" t="s">
        <v>23</v>
      </c>
      <c r="H47" s="5">
        <v>1222.5999999999999</v>
      </c>
      <c r="I47">
        <v>120</v>
      </c>
      <c r="J47" t="s">
        <v>109</v>
      </c>
      <c r="K47">
        <v>2000</v>
      </c>
      <c r="L47">
        <v>4</v>
      </c>
      <c r="M47">
        <v>5</v>
      </c>
      <c r="N47" t="s">
        <v>25</v>
      </c>
      <c r="O47" t="s">
        <v>26</v>
      </c>
      <c r="P47" t="s">
        <v>30</v>
      </c>
      <c r="Q47" t="s">
        <v>30</v>
      </c>
      <c r="R47">
        <v>80</v>
      </c>
      <c r="S47">
        <v>220</v>
      </c>
      <c r="T47" t="s">
        <v>27</v>
      </c>
    </row>
    <row r="48" spans="1:20" x14ac:dyDescent="0.35">
      <c r="A48" t="s">
        <v>76</v>
      </c>
      <c r="B48">
        <v>51</v>
      </c>
      <c r="C48" t="s">
        <v>106</v>
      </c>
      <c r="D48">
        <v>107</v>
      </c>
      <c r="E48" t="s">
        <v>155</v>
      </c>
      <c r="F48" t="s">
        <v>108</v>
      </c>
      <c r="G48" t="s">
        <v>23</v>
      </c>
      <c r="H48" s="5">
        <v>1147.5999999999999</v>
      </c>
      <c r="I48">
        <v>120</v>
      </c>
      <c r="J48" t="s">
        <v>109</v>
      </c>
      <c r="K48">
        <v>2080</v>
      </c>
      <c r="L48">
        <v>4</v>
      </c>
      <c r="M48">
        <v>5</v>
      </c>
      <c r="N48" t="s">
        <v>25</v>
      </c>
      <c r="O48" t="s">
        <v>26</v>
      </c>
      <c r="P48" t="s">
        <v>25</v>
      </c>
      <c r="Q48" t="s">
        <v>30</v>
      </c>
      <c r="R48">
        <v>80</v>
      </c>
      <c r="S48">
        <v>120</v>
      </c>
      <c r="T48" t="s">
        <v>27</v>
      </c>
    </row>
    <row r="49" spans="1:20" x14ac:dyDescent="0.35">
      <c r="A49" t="s">
        <v>77</v>
      </c>
      <c r="B49">
        <v>53</v>
      </c>
      <c r="C49" t="s">
        <v>106</v>
      </c>
      <c r="D49">
        <v>107</v>
      </c>
      <c r="E49" t="s">
        <v>156</v>
      </c>
      <c r="F49" t="s">
        <v>108</v>
      </c>
      <c r="G49" t="s">
        <v>23</v>
      </c>
      <c r="H49" s="5">
        <v>1452.6</v>
      </c>
      <c r="I49">
        <v>120</v>
      </c>
      <c r="J49" t="s">
        <v>109</v>
      </c>
      <c r="K49">
        <v>2000</v>
      </c>
      <c r="L49">
        <v>4</v>
      </c>
      <c r="M49">
        <v>5</v>
      </c>
      <c r="N49" t="s">
        <v>25</v>
      </c>
      <c r="O49" t="s">
        <v>26</v>
      </c>
      <c r="P49" t="s">
        <v>30</v>
      </c>
      <c r="Q49" t="s">
        <v>30</v>
      </c>
      <c r="R49">
        <v>80</v>
      </c>
      <c r="S49">
        <v>153.33000000000001</v>
      </c>
      <c r="T49" t="s">
        <v>27</v>
      </c>
    </row>
    <row r="50" spans="1:20" x14ac:dyDescent="0.35">
      <c r="A50" t="s">
        <v>79</v>
      </c>
      <c r="B50">
        <v>54</v>
      </c>
      <c r="C50" t="s">
        <v>106</v>
      </c>
      <c r="D50">
        <v>107</v>
      </c>
      <c r="E50" t="s">
        <v>157</v>
      </c>
      <c r="F50" t="s">
        <v>108</v>
      </c>
      <c r="G50" t="s">
        <v>23</v>
      </c>
      <c r="H50" s="5">
        <v>1309.2</v>
      </c>
      <c r="I50">
        <v>120</v>
      </c>
      <c r="J50" t="s">
        <v>109</v>
      </c>
      <c r="K50">
        <v>2000</v>
      </c>
      <c r="L50">
        <v>4</v>
      </c>
      <c r="M50">
        <v>4</v>
      </c>
      <c r="N50" t="s">
        <v>25</v>
      </c>
      <c r="O50" t="s">
        <v>26</v>
      </c>
      <c r="P50" t="s">
        <v>30</v>
      </c>
      <c r="Q50" t="s">
        <v>30</v>
      </c>
      <c r="R50">
        <v>120</v>
      </c>
      <c r="S50">
        <v>170</v>
      </c>
      <c r="T50" t="s">
        <v>27</v>
      </c>
    </row>
    <row r="51" spans="1:20" x14ac:dyDescent="0.35">
      <c r="A51" t="s">
        <v>80</v>
      </c>
      <c r="B51">
        <v>55</v>
      </c>
      <c r="C51" t="s">
        <v>106</v>
      </c>
      <c r="D51">
        <v>107</v>
      </c>
      <c r="E51" t="s">
        <v>158</v>
      </c>
      <c r="F51" t="s">
        <v>108</v>
      </c>
      <c r="G51" t="s">
        <v>23</v>
      </c>
      <c r="H51" s="5">
        <v>1351.6</v>
      </c>
      <c r="I51">
        <v>120</v>
      </c>
      <c r="J51" t="s">
        <v>109</v>
      </c>
      <c r="K51">
        <v>2000</v>
      </c>
      <c r="L51">
        <v>4</v>
      </c>
      <c r="M51">
        <v>5</v>
      </c>
      <c r="N51" t="s">
        <v>25</v>
      </c>
      <c r="O51" t="s">
        <v>26</v>
      </c>
      <c r="P51" t="s">
        <v>25</v>
      </c>
      <c r="Q51" t="s">
        <v>30</v>
      </c>
      <c r="R51">
        <v>80</v>
      </c>
      <c r="S51">
        <v>43</v>
      </c>
      <c r="T51" t="s">
        <v>27</v>
      </c>
    </row>
    <row r="52" spans="1:20" x14ac:dyDescent="0.35">
      <c r="A52" t="s">
        <v>81</v>
      </c>
      <c r="B52">
        <v>56</v>
      </c>
      <c r="C52" t="s">
        <v>106</v>
      </c>
      <c r="D52">
        <v>107</v>
      </c>
      <c r="E52" t="s">
        <v>159</v>
      </c>
      <c r="F52" t="s">
        <v>108</v>
      </c>
      <c r="G52" t="s">
        <v>23</v>
      </c>
      <c r="H52" s="5">
        <v>1239.5999999999999</v>
      </c>
      <c r="I52">
        <v>150</v>
      </c>
      <c r="J52" t="s">
        <v>109</v>
      </c>
      <c r="K52">
        <v>2000</v>
      </c>
      <c r="L52">
        <v>4</v>
      </c>
      <c r="M52">
        <v>5</v>
      </c>
      <c r="N52" t="s">
        <v>25</v>
      </c>
      <c r="O52">
        <v>18</v>
      </c>
      <c r="P52" t="s">
        <v>25</v>
      </c>
      <c r="Q52" t="s">
        <v>30</v>
      </c>
      <c r="R52">
        <v>80</v>
      </c>
      <c r="S52">
        <v>380</v>
      </c>
      <c r="T52" t="s">
        <v>27</v>
      </c>
    </row>
  </sheetData>
  <phoneticPr fontId="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522DBC-1804-4134-BCA0-66CA8DA93A6A}">
  <dimension ref="A1:S52"/>
  <sheetViews>
    <sheetView workbookViewId="0"/>
  </sheetViews>
  <sheetFormatPr defaultColWidth="8.81640625" defaultRowHeight="14.5" x14ac:dyDescent="0.35"/>
  <cols>
    <col min="1" max="2" width="13.453125" customWidth="1"/>
    <col min="3" max="6" width="15.1796875" customWidth="1"/>
    <col min="7" max="7" width="15.453125" customWidth="1"/>
    <col min="8" max="8" width="11.453125" customWidth="1"/>
    <col min="9" max="9" width="18.7265625" customWidth="1"/>
    <col min="11" max="11" width="18.7265625" customWidth="1"/>
    <col min="17" max="17" width="11.453125" customWidth="1"/>
    <col min="18" max="18" width="16.26953125" customWidth="1"/>
  </cols>
  <sheetData>
    <row r="1" spans="1:19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9" x14ac:dyDescent="0.35">
      <c r="A2" t="s">
        <v>19</v>
      </c>
      <c r="B2">
        <v>1</v>
      </c>
      <c r="C2" t="s">
        <v>160</v>
      </c>
      <c r="D2">
        <v>108</v>
      </c>
      <c r="E2" t="s">
        <v>161</v>
      </c>
      <c r="F2" t="s">
        <v>22</v>
      </c>
      <c r="G2" t="s">
        <v>23</v>
      </c>
      <c r="H2">
        <v>375</v>
      </c>
      <c r="I2" t="s">
        <v>24</v>
      </c>
      <c r="J2" t="s">
        <v>26</v>
      </c>
      <c r="K2">
        <v>6</v>
      </c>
      <c r="L2">
        <v>2</v>
      </c>
      <c r="M2" t="s">
        <v>25</v>
      </c>
      <c r="N2" t="s">
        <v>26</v>
      </c>
      <c r="O2" t="s">
        <v>30</v>
      </c>
      <c r="P2" t="s">
        <v>25</v>
      </c>
      <c r="Q2">
        <v>36</v>
      </c>
      <c r="R2">
        <f>2*300</f>
        <v>600</v>
      </c>
      <c r="S2" t="s">
        <v>31</v>
      </c>
    </row>
    <row r="3" spans="1:19" x14ac:dyDescent="0.35">
      <c r="A3" t="s">
        <v>28</v>
      </c>
      <c r="B3">
        <v>2</v>
      </c>
      <c r="C3" t="s">
        <v>160</v>
      </c>
      <c r="D3">
        <v>108</v>
      </c>
      <c r="E3" t="s">
        <v>161</v>
      </c>
      <c r="F3" t="s">
        <v>22</v>
      </c>
      <c r="G3" t="s">
        <v>23</v>
      </c>
      <c r="H3">
        <v>450</v>
      </c>
      <c r="I3" t="s">
        <v>24</v>
      </c>
      <c r="J3" t="s">
        <v>26</v>
      </c>
      <c r="K3">
        <v>6</v>
      </c>
      <c r="L3">
        <v>2</v>
      </c>
      <c r="M3" t="s">
        <v>25</v>
      </c>
      <c r="N3" t="s">
        <v>26</v>
      </c>
      <c r="O3" t="s">
        <v>25</v>
      </c>
      <c r="P3" t="s">
        <v>25</v>
      </c>
      <c r="Q3">
        <v>32</v>
      </c>
      <c r="R3">
        <v>600</v>
      </c>
      <c r="S3" t="s">
        <v>27</v>
      </c>
    </row>
    <row r="4" spans="1:19" x14ac:dyDescent="0.35">
      <c r="A4" t="s">
        <v>32</v>
      </c>
      <c r="B4">
        <v>4</v>
      </c>
      <c r="C4" t="s">
        <v>160</v>
      </c>
      <c r="D4">
        <v>108</v>
      </c>
      <c r="E4" t="s">
        <v>161</v>
      </c>
      <c r="F4" t="s">
        <v>22</v>
      </c>
      <c r="G4" t="s">
        <v>23</v>
      </c>
      <c r="H4">
        <v>382</v>
      </c>
      <c r="I4" t="s">
        <v>24</v>
      </c>
      <c r="J4" t="s">
        <v>26</v>
      </c>
      <c r="K4">
        <v>6</v>
      </c>
      <c r="L4">
        <v>2</v>
      </c>
      <c r="M4" t="s">
        <v>30</v>
      </c>
      <c r="N4" t="s">
        <v>26</v>
      </c>
      <c r="O4" t="s">
        <v>30</v>
      </c>
      <c r="P4" t="s">
        <v>25</v>
      </c>
      <c r="Q4">
        <v>24</v>
      </c>
      <c r="R4">
        <f>2*225</f>
        <v>450</v>
      </c>
      <c r="S4" t="s">
        <v>31</v>
      </c>
    </row>
    <row r="5" spans="1:19" x14ac:dyDescent="0.35">
      <c r="A5" t="s">
        <v>33</v>
      </c>
      <c r="B5">
        <v>5</v>
      </c>
      <c r="C5" t="s">
        <v>160</v>
      </c>
      <c r="D5">
        <v>108</v>
      </c>
      <c r="E5" t="s">
        <v>161</v>
      </c>
      <c r="F5" t="s">
        <v>22</v>
      </c>
      <c r="G5" t="s">
        <v>23</v>
      </c>
      <c r="H5">
        <v>236.25</v>
      </c>
      <c r="I5" t="s">
        <v>24</v>
      </c>
      <c r="J5" t="s">
        <v>26</v>
      </c>
      <c r="K5">
        <v>6</v>
      </c>
      <c r="L5">
        <v>2</v>
      </c>
      <c r="M5" t="s">
        <v>25</v>
      </c>
      <c r="N5">
        <v>21</v>
      </c>
      <c r="O5" t="s">
        <v>30</v>
      </c>
      <c r="P5" t="s">
        <v>25</v>
      </c>
      <c r="Q5">
        <v>48</v>
      </c>
      <c r="R5">
        <f>2*250</f>
        <v>500</v>
      </c>
      <c r="S5" t="s">
        <v>25</v>
      </c>
    </row>
    <row r="6" spans="1:19" x14ac:dyDescent="0.35">
      <c r="A6" t="s">
        <v>34</v>
      </c>
      <c r="B6">
        <v>6</v>
      </c>
      <c r="C6" t="s">
        <v>160</v>
      </c>
      <c r="D6">
        <v>108</v>
      </c>
      <c r="E6" t="s">
        <v>161</v>
      </c>
      <c r="F6" t="s">
        <v>22</v>
      </c>
      <c r="G6" t="s">
        <v>23</v>
      </c>
      <c r="H6">
        <v>482</v>
      </c>
      <c r="I6" t="s">
        <v>24</v>
      </c>
      <c r="J6" t="s">
        <v>26</v>
      </c>
      <c r="K6">
        <v>6</v>
      </c>
      <c r="L6">
        <v>1</v>
      </c>
      <c r="M6" t="s">
        <v>25</v>
      </c>
      <c r="N6">
        <v>21</v>
      </c>
      <c r="O6" t="s">
        <v>30</v>
      </c>
      <c r="P6" t="s">
        <v>25</v>
      </c>
      <c r="Q6">
        <v>48</v>
      </c>
      <c r="R6">
        <f>2*336</f>
        <v>672</v>
      </c>
      <c r="S6" t="s">
        <v>31</v>
      </c>
    </row>
    <row r="7" spans="1:19" x14ac:dyDescent="0.35">
      <c r="A7" t="s">
        <v>35</v>
      </c>
      <c r="B7">
        <v>8</v>
      </c>
      <c r="C7" t="s">
        <v>160</v>
      </c>
      <c r="D7">
        <v>108</v>
      </c>
      <c r="E7" t="s">
        <v>161</v>
      </c>
      <c r="F7" t="s">
        <v>22</v>
      </c>
      <c r="G7" t="s">
        <v>23</v>
      </c>
      <c r="H7">
        <v>250</v>
      </c>
      <c r="I7" t="s">
        <v>24</v>
      </c>
      <c r="J7" t="s">
        <v>26</v>
      </c>
      <c r="K7">
        <v>6</v>
      </c>
      <c r="L7">
        <v>1</v>
      </c>
      <c r="M7" t="s">
        <v>25</v>
      </c>
      <c r="N7">
        <v>21</v>
      </c>
      <c r="O7" t="s">
        <v>25</v>
      </c>
      <c r="P7" t="s">
        <v>25</v>
      </c>
      <c r="Q7">
        <v>30</v>
      </c>
      <c r="R7" t="s">
        <v>26</v>
      </c>
      <c r="S7" t="s">
        <v>27</v>
      </c>
    </row>
    <row r="8" spans="1:19" x14ac:dyDescent="0.35">
      <c r="A8" t="s">
        <v>36</v>
      </c>
      <c r="B8">
        <v>9</v>
      </c>
      <c r="C8" t="s">
        <v>160</v>
      </c>
      <c r="D8">
        <v>108</v>
      </c>
      <c r="E8" t="s">
        <v>161</v>
      </c>
      <c r="F8" t="s">
        <v>22</v>
      </c>
      <c r="G8" t="s">
        <v>23</v>
      </c>
      <c r="H8">
        <v>565</v>
      </c>
      <c r="I8" t="s">
        <v>24</v>
      </c>
      <c r="J8" t="s">
        <v>26</v>
      </c>
      <c r="K8">
        <v>6</v>
      </c>
      <c r="L8">
        <v>1</v>
      </c>
      <c r="M8" t="s">
        <v>25</v>
      </c>
      <c r="N8" t="s">
        <v>26</v>
      </c>
      <c r="O8" t="s">
        <v>25</v>
      </c>
      <c r="P8" t="s">
        <v>25</v>
      </c>
      <c r="Q8">
        <v>48</v>
      </c>
      <c r="R8">
        <f>2*570</f>
        <v>1140</v>
      </c>
      <c r="S8" t="s">
        <v>27</v>
      </c>
    </row>
    <row r="9" spans="1:19" x14ac:dyDescent="0.35">
      <c r="A9" t="s">
        <v>37</v>
      </c>
      <c r="B9">
        <v>10</v>
      </c>
      <c r="C9" t="s">
        <v>160</v>
      </c>
      <c r="D9">
        <v>108</v>
      </c>
      <c r="E9" t="s">
        <v>161</v>
      </c>
      <c r="F9" t="s">
        <v>22</v>
      </c>
      <c r="G9" t="s">
        <v>23</v>
      </c>
      <c r="H9">
        <v>274</v>
      </c>
      <c r="I9" t="s">
        <v>24</v>
      </c>
      <c r="J9" t="s">
        <v>26</v>
      </c>
      <c r="K9">
        <v>6</v>
      </c>
      <c r="L9">
        <v>1</v>
      </c>
      <c r="M9" t="s">
        <v>25</v>
      </c>
      <c r="N9" t="s">
        <v>26</v>
      </c>
      <c r="O9" t="s">
        <v>25</v>
      </c>
      <c r="P9" t="s">
        <v>25</v>
      </c>
      <c r="Q9">
        <v>24</v>
      </c>
      <c r="R9">
        <v>241</v>
      </c>
      <c r="S9" t="s">
        <v>31</v>
      </c>
    </row>
    <row r="10" spans="1:19" x14ac:dyDescent="0.35">
      <c r="A10" t="s">
        <v>38</v>
      </c>
      <c r="B10">
        <v>11</v>
      </c>
      <c r="C10" t="s">
        <v>160</v>
      </c>
      <c r="D10">
        <v>108</v>
      </c>
      <c r="E10" t="s">
        <v>161</v>
      </c>
      <c r="F10" t="s">
        <v>22</v>
      </c>
      <c r="G10" t="s">
        <v>23</v>
      </c>
      <c r="H10">
        <v>568</v>
      </c>
      <c r="I10" t="s">
        <v>24</v>
      </c>
      <c r="J10" t="s">
        <v>26</v>
      </c>
      <c r="K10">
        <v>6</v>
      </c>
      <c r="L10">
        <v>2</v>
      </c>
      <c r="M10" t="s">
        <v>25</v>
      </c>
      <c r="N10">
        <v>18</v>
      </c>
      <c r="O10" t="s">
        <v>25</v>
      </c>
      <c r="P10" t="s">
        <v>25</v>
      </c>
      <c r="Q10">
        <v>30</v>
      </c>
      <c r="R10">
        <v>300</v>
      </c>
      <c r="S10" t="s">
        <v>31</v>
      </c>
    </row>
    <row r="11" spans="1:19" x14ac:dyDescent="0.35">
      <c r="A11" t="s">
        <v>39</v>
      </c>
      <c r="B11">
        <v>12</v>
      </c>
      <c r="C11" t="s">
        <v>160</v>
      </c>
      <c r="D11">
        <v>108</v>
      </c>
      <c r="E11" t="s">
        <v>161</v>
      </c>
      <c r="F11" t="s">
        <v>22</v>
      </c>
      <c r="G11" t="s">
        <v>23</v>
      </c>
      <c r="H11">
        <v>405</v>
      </c>
      <c r="I11" t="s">
        <v>24</v>
      </c>
      <c r="J11" t="s">
        <v>26</v>
      </c>
      <c r="K11">
        <v>6</v>
      </c>
      <c r="L11">
        <v>2</v>
      </c>
      <c r="M11" t="s">
        <v>25</v>
      </c>
      <c r="N11">
        <v>18</v>
      </c>
      <c r="O11" t="s">
        <v>25</v>
      </c>
      <c r="P11" t="s">
        <v>25</v>
      </c>
      <c r="Q11">
        <v>40</v>
      </c>
      <c r="R11">
        <v>305</v>
      </c>
      <c r="S11" t="s">
        <v>25</v>
      </c>
    </row>
    <row r="12" spans="1:19" x14ac:dyDescent="0.35">
      <c r="A12" t="s">
        <v>40</v>
      </c>
      <c r="B12">
        <v>13</v>
      </c>
      <c r="C12" t="s">
        <v>160</v>
      </c>
      <c r="D12">
        <v>108</v>
      </c>
      <c r="E12" t="s">
        <v>161</v>
      </c>
      <c r="F12" t="s">
        <v>22</v>
      </c>
      <c r="G12" t="s">
        <v>23</v>
      </c>
      <c r="H12">
        <v>280</v>
      </c>
      <c r="I12" t="s">
        <v>24</v>
      </c>
      <c r="J12" t="s">
        <v>26</v>
      </c>
      <c r="K12">
        <v>6</v>
      </c>
      <c r="L12">
        <v>2</v>
      </c>
      <c r="M12" t="s">
        <v>25</v>
      </c>
      <c r="N12" t="s">
        <v>26</v>
      </c>
      <c r="O12" t="s">
        <v>30</v>
      </c>
      <c r="P12" t="s">
        <v>25</v>
      </c>
      <c r="Q12">
        <v>40</v>
      </c>
      <c r="R12">
        <v>125</v>
      </c>
      <c r="S12" t="s">
        <v>31</v>
      </c>
    </row>
    <row r="13" spans="1:19" x14ac:dyDescent="0.35">
      <c r="A13" t="s">
        <v>41</v>
      </c>
      <c r="B13">
        <v>15</v>
      </c>
      <c r="C13" t="s">
        <v>160</v>
      </c>
      <c r="D13">
        <v>108</v>
      </c>
      <c r="E13" t="s">
        <v>161</v>
      </c>
      <c r="F13" t="s">
        <v>22</v>
      </c>
      <c r="G13" t="s">
        <v>23</v>
      </c>
      <c r="H13">
        <v>391</v>
      </c>
      <c r="I13" t="s">
        <v>24</v>
      </c>
      <c r="J13" t="s">
        <v>26</v>
      </c>
      <c r="K13">
        <v>6</v>
      </c>
      <c r="L13">
        <v>1</v>
      </c>
      <c r="M13" t="s">
        <v>25</v>
      </c>
      <c r="N13">
        <v>18</v>
      </c>
      <c r="O13" t="s">
        <v>25</v>
      </c>
      <c r="P13" t="s">
        <v>25</v>
      </c>
      <c r="Q13">
        <v>20</v>
      </c>
      <c r="R13">
        <v>342</v>
      </c>
      <c r="S13" t="s">
        <v>31</v>
      </c>
    </row>
    <row r="14" spans="1:19" x14ac:dyDescent="0.35">
      <c r="A14" t="s">
        <v>42</v>
      </c>
      <c r="B14">
        <v>16</v>
      </c>
      <c r="C14" t="s">
        <v>160</v>
      </c>
      <c r="D14">
        <v>108</v>
      </c>
      <c r="E14" t="s">
        <v>161</v>
      </c>
      <c r="F14" t="s">
        <v>22</v>
      </c>
      <c r="G14" t="s">
        <v>23</v>
      </c>
      <c r="H14">
        <v>400</v>
      </c>
      <c r="I14" t="s">
        <v>24</v>
      </c>
      <c r="J14" t="s">
        <v>26</v>
      </c>
      <c r="K14">
        <v>6</v>
      </c>
      <c r="L14">
        <v>1</v>
      </c>
      <c r="M14" t="s">
        <v>25</v>
      </c>
      <c r="N14" t="s">
        <v>26</v>
      </c>
      <c r="O14" t="s">
        <v>25</v>
      </c>
      <c r="P14" t="s">
        <v>25</v>
      </c>
      <c r="Q14">
        <v>36</v>
      </c>
      <c r="R14">
        <f>2*200</f>
        <v>400</v>
      </c>
      <c r="S14" t="s">
        <v>27</v>
      </c>
    </row>
    <row r="15" spans="1:19" x14ac:dyDescent="0.35">
      <c r="A15" t="s">
        <v>43</v>
      </c>
      <c r="B15">
        <v>17</v>
      </c>
      <c r="C15" t="s">
        <v>160</v>
      </c>
      <c r="D15">
        <v>108</v>
      </c>
      <c r="E15" t="s">
        <v>161</v>
      </c>
      <c r="F15" t="s">
        <v>22</v>
      </c>
      <c r="G15" t="s">
        <v>23</v>
      </c>
      <c r="H15">
        <v>500</v>
      </c>
      <c r="I15" t="s">
        <v>24</v>
      </c>
      <c r="J15" t="s">
        <v>26</v>
      </c>
      <c r="K15">
        <v>6</v>
      </c>
      <c r="L15">
        <v>1</v>
      </c>
      <c r="M15" t="s">
        <v>25</v>
      </c>
      <c r="N15" t="s">
        <v>26</v>
      </c>
      <c r="O15" t="s">
        <v>30</v>
      </c>
      <c r="P15" t="s">
        <v>25</v>
      </c>
      <c r="Q15">
        <v>100</v>
      </c>
      <c r="R15">
        <v>100</v>
      </c>
      <c r="S15" t="s">
        <v>162</v>
      </c>
    </row>
    <row r="16" spans="1:19" x14ac:dyDescent="0.35">
      <c r="A16" t="s">
        <v>44</v>
      </c>
      <c r="B16">
        <v>18</v>
      </c>
      <c r="C16" t="s">
        <v>160</v>
      </c>
      <c r="D16">
        <v>108</v>
      </c>
      <c r="E16" t="s">
        <v>161</v>
      </c>
      <c r="F16" t="s">
        <v>22</v>
      </c>
      <c r="G16" t="s">
        <v>23</v>
      </c>
      <c r="H16">
        <v>100</v>
      </c>
      <c r="I16" t="s">
        <v>24</v>
      </c>
      <c r="J16" t="s">
        <v>26</v>
      </c>
      <c r="K16">
        <v>6</v>
      </c>
      <c r="L16">
        <v>2</v>
      </c>
      <c r="M16" t="s">
        <v>30</v>
      </c>
      <c r="N16">
        <v>18</v>
      </c>
      <c r="O16" t="s">
        <v>25</v>
      </c>
      <c r="P16" t="s">
        <v>25</v>
      </c>
      <c r="Q16">
        <v>24</v>
      </c>
      <c r="R16">
        <v>100</v>
      </c>
      <c r="S16" t="s">
        <v>31</v>
      </c>
    </row>
    <row r="17" spans="1:19" x14ac:dyDescent="0.35">
      <c r="A17" t="s">
        <v>45</v>
      </c>
      <c r="B17">
        <v>19</v>
      </c>
      <c r="C17" t="s">
        <v>160</v>
      </c>
      <c r="D17">
        <v>108</v>
      </c>
      <c r="E17" t="s">
        <v>161</v>
      </c>
      <c r="F17" t="s">
        <v>22</v>
      </c>
      <c r="G17" t="s">
        <v>23</v>
      </c>
      <c r="H17">
        <v>270</v>
      </c>
      <c r="I17" t="s">
        <v>24</v>
      </c>
      <c r="J17" t="s">
        <v>26</v>
      </c>
      <c r="K17">
        <v>6</v>
      </c>
      <c r="L17">
        <v>1</v>
      </c>
      <c r="M17" t="s">
        <v>25</v>
      </c>
      <c r="N17" t="s">
        <v>26</v>
      </c>
      <c r="O17" t="s">
        <v>25</v>
      </c>
      <c r="P17" t="s">
        <v>25</v>
      </c>
      <c r="Q17">
        <v>40</v>
      </c>
      <c r="R17">
        <v>120</v>
      </c>
      <c r="S17" t="s">
        <v>27</v>
      </c>
    </row>
    <row r="18" spans="1:19" x14ac:dyDescent="0.35">
      <c r="A18" t="s">
        <v>46</v>
      </c>
      <c r="B18">
        <v>20</v>
      </c>
      <c r="C18" t="s">
        <v>160</v>
      </c>
      <c r="D18">
        <v>108</v>
      </c>
      <c r="E18" t="s">
        <v>161</v>
      </c>
      <c r="F18" t="s">
        <v>22</v>
      </c>
      <c r="G18" t="s">
        <v>23</v>
      </c>
      <c r="H18">
        <v>350</v>
      </c>
      <c r="I18" t="s">
        <v>24</v>
      </c>
      <c r="J18" t="s">
        <v>26</v>
      </c>
      <c r="K18">
        <v>6</v>
      </c>
      <c r="L18">
        <v>2</v>
      </c>
      <c r="M18" t="s">
        <v>30</v>
      </c>
      <c r="N18">
        <v>18</v>
      </c>
      <c r="O18" t="s">
        <v>25</v>
      </c>
      <c r="P18" t="s">
        <v>25</v>
      </c>
      <c r="Q18">
        <v>100</v>
      </c>
      <c r="R18">
        <f>2*330</f>
        <v>660</v>
      </c>
      <c r="S18" t="s">
        <v>27</v>
      </c>
    </row>
    <row r="19" spans="1:19" x14ac:dyDescent="0.35">
      <c r="A19" t="s">
        <v>47</v>
      </c>
      <c r="B19">
        <v>21</v>
      </c>
      <c r="C19" t="s">
        <v>160</v>
      </c>
      <c r="D19">
        <v>108</v>
      </c>
      <c r="E19" t="s">
        <v>161</v>
      </c>
      <c r="F19" t="s">
        <v>22</v>
      </c>
      <c r="G19" t="s">
        <v>23</v>
      </c>
      <c r="H19">
        <v>350</v>
      </c>
      <c r="I19" t="s">
        <v>24</v>
      </c>
      <c r="J19" t="s">
        <v>26</v>
      </c>
      <c r="K19">
        <v>6</v>
      </c>
      <c r="L19">
        <v>1</v>
      </c>
      <c r="M19" t="s">
        <v>25</v>
      </c>
      <c r="N19" t="s">
        <v>26</v>
      </c>
      <c r="O19" t="s">
        <v>25</v>
      </c>
      <c r="P19" t="s">
        <v>25</v>
      </c>
      <c r="Q19">
        <v>24</v>
      </c>
      <c r="R19">
        <f>2*250</f>
        <v>500</v>
      </c>
      <c r="S19" t="s">
        <v>25</v>
      </c>
    </row>
    <row r="20" spans="1:19" x14ac:dyDescent="0.35">
      <c r="A20" t="s">
        <v>48</v>
      </c>
      <c r="B20">
        <v>22</v>
      </c>
      <c r="C20" t="s">
        <v>160</v>
      </c>
      <c r="D20">
        <v>108</v>
      </c>
      <c r="E20" t="s">
        <v>161</v>
      </c>
      <c r="F20" t="s">
        <v>22</v>
      </c>
      <c r="G20" t="s">
        <v>23</v>
      </c>
      <c r="H20">
        <v>350</v>
      </c>
      <c r="I20" t="s">
        <v>24</v>
      </c>
      <c r="J20" t="s">
        <v>26</v>
      </c>
      <c r="K20">
        <v>6</v>
      </c>
      <c r="L20">
        <v>2</v>
      </c>
      <c r="M20" t="s">
        <v>25</v>
      </c>
      <c r="N20">
        <v>21</v>
      </c>
      <c r="O20" t="s">
        <v>30</v>
      </c>
      <c r="P20" t="s">
        <v>25</v>
      </c>
      <c r="Q20">
        <v>30</v>
      </c>
      <c r="R20">
        <f>2*200</f>
        <v>400</v>
      </c>
      <c r="S20" t="s">
        <v>31</v>
      </c>
    </row>
    <row r="21" spans="1:19" x14ac:dyDescent="0.35">
      <c r="A21" t="s">
        <v>49</v>
      </c>
      <c r="B21">
        <v>23</v>
      </c>
      <c r="C21" t="s">
        <v>160</v>
      </c>
      <c r="D21">
        <v>108</v>
      </c>
      <c r="E21" t="s">
        <v>161</v>
      </c>
      <c r="F21" t="s">
        <v>22</v>
      </c>
      <c r="G21" t="s">
        <v>23</v>
      </c>
      <c r="H21">
        <v>121</v>
      </c>
      <c r="I21" t="s">
        <v>24</v>
      </c>
      <c r="J21" t="s">
        <v>26</v>
      </c>
      <c r="K21">
        <v>6</v>
      </c>
      <c r="L21">
        <v>1</v>
      </c>
      <c r="M21" t="s">
        <v>25</v>
      </c>
      <c r="N21">
        <v>18</v>
      </c>
      <c r="O21" t="s">
        <v>30</v>
      </c>
      <c r="P21" t="s">
        <v>25</v>
      </c>
      <c r="Q21">
        <v>48</v>
      </c>
      <c r="R21">
        <f>2*100</f>
        <v>200</v>
      </c>
      <c r="S21" t="s">
        <v>27</v>
      </c>
    </row>
    <row r="22" spans="1:19" x14ac:dyDescent="0.35">
      <c r="A22" t="s">
        <v>50</v>
      </c>
      <c r="B22">
        <v>24</v>
      </c>
      <c r="C22" t="s">
        <v>160</v>
      </c>
      <c r="D22">
        <v>108</v>
      </c>
      <c r="E22" t="s">
        <v>161</v>
      </c>
      <c r="F22" t="s">
        <v>22</v>
      </c>
      <c r="G22" t="s">
        <v>23</v>
      </c>
      <c r="H22">
        <v>700</v>
      </c>
      <c r="I22" t="s">
        <v>24</v>
      </c>
      <c r="J22" t="s">
        <v>26</v>
      </c>
      <c r="K22">
        <v>6</v>
      </c>
      <c r="L22">
        <v>2</v>
      </c>
      <c r="M22" t="s">
        <v>25</v>
      </c>
      <c r="N22" t="s">
        <v>26</v>
      </c>
      <c r="O22" t="s">
        <v>30</v>
      </c>
      <c r="P22" t="s">
        <v>25</v>
      </c>
      <c r="Q22">
        <v>48</v>
      </c>
      <c r="R22">
        <v>700</v>
      </c>
      <c r="S22" t="s">
        <v>27</v>
      </c>
    </row>
    <row r="23" spans="1:19" x14ac:dyDescent="0.35">
      <c r="A23" t="s">
        <v>51</v>
      </c>
      <c r="B23">
        <v>25</v>
      </c>
      <c r="C23" t="s">
        <v>160</v>
      </c>
      <c r="D23">
        <v>108</v>
      </c>
      <c r="E23" t="s">
        <v>161</v>
      </c>
      <c r="F23" t="s">
        <v>22</v>
      </c>
      <c r="G23" t="s">
        <v>23</v>
      </c>
      <c r="H23">
        <v>502</v>
      </c>
      <c r="I23" t="s">
        <v>24</v>
      </c>
      <c r="J23" t="s">
        <v>26</v>
      </c>
      <c r="K23">
        <v>6</v>
      </c>
      <c r="L23">
        <v>2</v>
      </c>
      <c r="M23" t="s">
        <v>25</v>
      </c>
      <c r="N23">
        <v>18</v>
      </c>
      <c r="O23" t="s">
        <v>30</v>
      </c>
      <c r="P23" t="s">
        <v>25</v>
      </c>
      <c r="Q23">
        <v>24</v>
      </c>
      <c r="R23">
        <f>2*135</f>
        <v>270</v>
      </c>
      <c r="S23" t="s">
        <v>31</v>
      </c>
    </row>
    <row r="24" spans="1:19" x14ac:dyDescent="0.35">
      <c r="A24" t="s">
        <v>52</v>
      </c>
      <c r="B24">
        <v>26</v>
      </c>
      <c r="C24" t="s">
        <v>160</v>
      </c>
      <c r="D24">
        <v>108</v>
      </c>
      <c r="E24" t="s">
        <v>161</v>
      </c>
      <c r="F24" t="s">
        <v>22</v>
      </c>
      <c r="G24" t="s">
        <v>23</v>
      </c>
      <c r="H24" s="5">
        <v>232.5</v>
      </c>
      <c r="I24" t="s">
        <v>24</v>
      </c>
      <c r="J24" t="s">
        <v>26</v>
      </c>
      <c r="K24">
        <v>6</v>
      </c>
      <c r="L24">
        <v>1</v>
      </c>
      <c r="M24" t="s">
        <v>25</v>
      </c>
      <c r="N24" t="s">
        <v>26</v>
      </c>
      <c r="O24" t="s">
        <v>30</v>
      </c>
      <c r="P24" t="s">
        <v>30</v>
      </c>
      <c r="Q24">
        <v>30</v>
      </c>
      <c r="R24" s="5">
        <v>205.5</v>
      </c>
      <c r="S24" t="s">
        <v>27</v>
      </c>
    </row>
    <row r="25" spans="1:19" x14ac:dyDescent="0.35">
      <c r="A25" t="s">
        <v>53</v>
      </c>
      <c r="B25">
        <v>27</v>
      </c>
      <c r="C25" t="s">
        <v>160</v>
      </c>
      <c r="D25">
        <v>108</v>
      </c>
      <c r="E25" t="s">
        <v>161</v>
      </c>
      <c r="F25" t="s">
        <v>22</v>
      </c>
      <c r="G25" t="s">
        <v>23</v>
      </c>
      <c r="H25">
        <v>283.25</v>
      </c>
      <c r="I25" t="s">
        <v>24</v>
      </c>
      <c r="J25" t="s">
        <v>26</v>
      </c>
      <c r="K25">
        <v>6</v>
      </c>
      <c r="L25">
        <v>2</v>
      </c>
      <c r="M25" t="s">
        <v>25</v>
      </c>
      <c r="N25" t="s">
        <v>26</v>
      </c>
      <c r="O25" t="s">
        <v>25</v>
      </c>
      <c r="P25" t="s">
        <v>25</v>
      </c>
      <c r="Q25">
        <v>40</v>
      </c>
      <c r="R25">
        <f>2*200</f>
        <v>400</v>
      </c>
      <c r="S25" t="s">
        <v>31</v>
      </c>
    </row>
    <row r="26" spans="1:19" x14ac:dyDescent="0.35">
      <c r="A26" t="s">
        <v>54</v>
      </c>
      <c r="B26">
        <v>28</v>
      </c>
      <c r="C26" t="s">
        <v>160</v>
      </c>
      <c r="D26">
        <v>108</v>
      </c>
      <c r="E26" t="s">
        <v>161</v>
      </c>
      <c r="F26" t="s">
        <v>22</v>
      </c>
      <c r="G26" t="s">
        <v>23</v>
      </c>
      <c r="H26">
        <v>300</v>
      </c>
      <c r="I26" t="s">
        <v>24</v>
      </c>
      <c r="J26" t="s">
        <v>26</v>
      </c>
      <c r="K26">
        <v>6</v>
      </c>
      <c r="L26">
        <v>2</v>
      </c>
      <c r="M26" t="s">
        <v>25</v>
      </c>
      <c r="N26">
        <v>18</v>
      </c>
      <c r="O26" t="s">
        <v>30</v>
      </c>
      <c r="P26" t="s">
        <v>25</v>
      </c>
      <c r="Q26">
        <v>24</v>
      </c>
      <c r="R26">
        <f>2*200</f>
        <v>400</v>
      </c>
      <c r="S26" t="s">
        <v>31</v>
      </c>
    </row>
    <row r="27" spans="1:19" x14ac:dyDescent="0.35">
      <c r="A27" t="s">
        <v>55</v>
      </c>
      <c r="B27">
        <v>29</v>
      </c>
      <c r="C27" t="s">
        <v>160</v>
      </c>
      <c r="D27">
        <v>108</v>
      </c>
      <c r="E27" t="s">
        <v>161</v>
      </c>
      <c r="F27" t="s">
        <v>22</v>
      </c>
      <c r="G27" t="s">
        <v>23</v>
      </c>
      <c r="H27">
        <v>200</v>
      </c>
      <c r="I27" t="s">
        <v>24</v>
      </c>
      <c r="J27" t="s">
        <v>26</v>
      </c>
      <c r="K27">
        <v>6</v>
      </c>
      <c r="L27">
        <v>2</v>
      </c>
      <c r="M27" t="s">
        <v>25</v>
      </c>
      <c r="N27" t="s">
        <v>26</v>
      </c>
      <c r="O27" t="s">
        <v>25</v>
      </c>
      <c r="P27" t="s">
        <v>25</v>
      </c>
      <c r="Q27">
        <v>48</v>
      </c>
      <c r="R27">
        <v>125</v>
      </c>
      <c r="S27" t="s">
        <v>31</v>
      </c>
    </row>
    <row r="28" spans="1:19" x14ac:dyDescent="0.35">
      <c r="A28" t="s">
        <v>56</v>
      </c>
      <c r="B28">
        <v>30</v>
      </c>
      <c r="C28" t="s">
        <v>160</v>
      </c>
      <c r="D28">
        <v>108</v>
      </c>
      <c r="E28" t="s">
        <v>161</v>
      </c>
      <c r="F28" t="s">
        <v>22</v>
      </c>
      <c r="G28" t="s">
        <v>23</v>
      </c>
      <c r="H28">
        <v>300</v>
      </c>
      <c r="I28" t="s">
        <v>24</v>
      </c>
      <c r="J28" t="s">
        <v>26</v>
      </c>
      <c r="K28">
        <v>6</v>
      </c>
      <c r="L28">
        <v>2</v>
      </c>
      <c r="M28" t="s">
        <v>25</v>
      </c>
      <c r="N28" t="s">
        <v>26</v>
      </c>
      <c r="O28" t="s">
        <v>30</v>
      </c>
      <c r="P28" t="s">
        <v>25</v>
      </c>
      <c r="Q28">
        <v>24</v>
      </c>
      <c r="R28">
        <f>2*200</f>
        <v>400</v>
      </c>
      <c r="S28" t="s">
        <v>27</v>
      </c>
    </row>
    <row r="29" spans="1:19" x14ac:dyDescent="0.35">
      <c r="A29" t="s">
        <v>57</v>
      </c>
      <c r="B29">
        <v>31</v>
      </c>
      <c r="C29" t="s">
        <v>160</v>
      </c>
      <c r="D29">
        <v>108</v>
      </c>
      <c r="E29" t="s">
        <v>161</v>
      </c>
      <c r="F29" t="s">
        <v>22</v>
      </c>
      <c r="G29" t="s">
        <v>23</v>
      </c>
      <c r="H29">
        <v>144</v>
      </c>
      <c r="I29" t="s">
        <v>24</v>
      </c>
      <c r="J29" t="s">
        <v>26</v>
      </c>
      <c r="K29">
        <v>6</v>
      </c>
      <c r="L29">
        <v>1</v>
      </c>
      <c r="M29" t="s">
        <v>30</v>
      </c>
      <c r="N29">
        <v>19</v>
      </c>
      <c r="O29" t="s">
        <v>25</v>
      </c>
      <c r="P29" t="s">
        <v>25</v>
      </c>
      <c r="Q29">
        <v>36</v>
      </c>
      <c r="R29">
        <v>144</v>
      </c>
      <c r="S29" t="s">
        <v>31</v>
      </c>
    </row>
    <row r="30" spans="1:19" x14ac:dyDescent="0.35">
      <c r="A30" t="s">
        <v>58</v>
      </c>
      <c r="B30">
        <v>32</v>
      </c>
      <c r="C30" t="s">
        <v>160</v>
      </c>
      <c r="D30">
        <v>108</v>
      </c>
      <c r="E30" t="s">
        <v>161</v>
      </c>
      <c r="F30" t="s">
        <v>22</v>
      </c>
      <c r="G30" t="s">
        <v>23</v>
      </c>
      <c r="H30">
        <v>590.25</v>
      </c>
      <c r="I30" t="s">
        <v>24</v>
      </c>
      <c r="J30" t="s">
        <v>26</v>
      </c>
      <c r="K30">
        <v>6</v>
      </c>
      <c r="L30">
        <v>2</v>
      </c>
      <c r="M30" t="s">
        <v>25</v>
      </c>
      <c r="N30" t="s">
        <v>26</v>
      </c>
      <c r="O30" t="s">
        <v>30</v>
      </c>
      <c r="P30" t="s">
        <v>25</v>
      </c>
      <c r="Q30">
        <v>36</v>
      </c>
      <c r="R30">
        <v>600</v>
      </c>
      <c r="S30" t="s">
        <v>27</v>
      </c>
    </row>
    <row r="31" spans="1:19" x14ac:dyDescent="0.35">
      <c r="A31" t="s">
        <v>59</v>
      </c>
      <c r="B31">
        <v>33</v>
      </c>
      <c r="C31" t="s">
        <v>160</v>
      </c>
      <c r="D31">
        <v>108</v>
      </c>
      <c r="E31" t="s">
        <v>161</v>
      </c>
      <c r="F31" t="s">
        <v>22</v>
      </c>
      <c r="G31" t="s">
        <v>23</v>
      </c>
      <c r="H31">
        <v>328</v>
      </c>
      <c r="I31" t="s">
        <v>24</v>
      </c>
      <c r="J31" t="s">
        <v>26</v>
      </c>
      <c r="K31">
        <v>6</v>
      </c>
      <c r="L31">
        <v>2</v>
      </c>
      <c r="M31" t="s">
        <v>25</v>
      </c>
      <c r="N31" t="s">
        <v>26</v>
      </c>
      <c r="O31" t="s">
        <v>25</v>
      </c>
      <c r="P31" t="s">
        <v>25</v>
      </c>
      <c r="Q31">
        <v>20</v>
      </c>
      <c r="R31">
        <v>328</v>
      </c>
      <c r="S31" t="s">
        <v>27</v>
      </c>
    </row>
    <row r="32" spans="1:19" x14ac:dyDescent="0.35">
      <c r="A32" t="s">
        <v>60</v>
      </c>
      <c r="B32">
        <v>34</v>
      </c>
      <c r="C32" t="s">
        <v>160</v>
      </c>
      <c r="D32">
        <v>108</v>
      </c>
      <c r="E32" t="s">
        <v>161</v>
      </c>
      <c r="F32" t="s">
        <v>22</v>
      </c>
      <c r="G32" t="s">
        <v>23</v>
      </c>
      <c r="H32">
        <v>475</v>
      </c>
      <c r="I32" t="s">
        <v>24</v>
      </c>
      <c r="J32" t="s">
        <v>26</v>
      </c>
      <c r="K32">
        <v>6</v>
      </c>
      <c r="L32">
        <v>2</v>
      </c>
      <c r="M32" t="s">
        <v>25</v>
      </c>
      <c r="N32">
        <v>18</v>
      </c>
      <c r="O32" t="s">
        <v>30</v>
      </c>
      <c r="P32" t="s">
        <v>25</v>
      </c>
      <c r="Q32">
        <v>30</v>
      </c>
      <c r="R32">
        <v>350</v>
      </c>
      <c r="S32" t="s">
        <v>27</v>
      </c>
    </row>
    <row r="33" spans="1:19" x14ac:dyDescent="0.35">
      <c r="A33" t="s">
        <v>61</v>
      </c>
      <c r="B33">
        <v>35</v>
      </c>
      <c r="C33" t="s">
        <v>160</v>
      </c>
      <c r="D33">
        <v>108</v>
      </c>
      <c r="E33" t="s">
        <v>161</v>
      </c>
      <c r="F33" t="s">
        <v>22</v>
      </c>
      <c r="G33" t="s">
        <v>23</v>
      </c>
      <c r="H33">
        <v>700</v>
      </c>
      <c r="I33" t="s">
        <v>24</v>
      </c>
      <c r="J33" t="s">
        <v>26</v>
      </c>
      <c r="K33">
        <v>6</v>
      </c>
      <c r="L33">
        <v>2</v>
      </c>
      <c r="M33" t="s">
        <v>25</v>
      </c>
      <c r="N33">
        <v>18</v>
      </c>
      <c r="O33" t="s">
        <v>30</v>
      </c>
      <c r="P33" t="s">
        <v>25</v>
      </c>
      <c r="Q33">
        <v>32</v>
      </c>
      <c r="R33">
        <f>2*300</f>
        <v>600</v>
      </c>
      <c r="S33" t="s">
        <v>25</v>
      </c>
    </row>
    <row r="34" spans="1:19" x14ac:dyDescent="0.35">
      <c r="A34" t="s">
        <v>62</v>
      </c>
      <c r="B34">
        <v>36</v>
      </c>
      <c r="C34" t="s">
        <v>160</v>
      </c>
      <c r="D34">
        <v>108</v>
      </c>
      <c r="E34" t="s">
        <v>161</v>
      </c>
      <c r="F34" t="s">
        <v>22</v>
      </c>
      <c r="G34" t="s">
        <v>23</v>
      </c>
      <c r="H34">
        <v>294</v>
      </c>
      <c r="I34" t="s">
        <v>24</v>
      </c>
      <c r="J34" t="s">
        <v>26</v>
      </c>
      <c r="K34">
        <v>6</v>
      </c>
      <c r="L34">
        <v>1</v>
      </c>
      <c r="M34" t="s">
        <v>25</v>
      </c>
      <c r="N34">
        <v>21</v>
      </c>
      <c r="O34" t="s">
        <v>30</v>
      </c>
      <c r="P34" t="s">
        <v>25</v>
      </c>
      <c r="Q34">
        <v>36</v>
      </c>
      <c r="R34" s="5">
        <f>(2/3)*224</f>
        <v>149.33333333333331</v>
      </c>
      <c r="S34" t="s">
        <v>27</v>
      </c>
    </row>
    <row r="35" spans="1:19" x14ac:dyDescent="0.35">
      <c r="A35" t="s">
        <v>63</v>
      </c>
      <c r="B35">
        <v>37</v>
      </c>
      <c r="C35" t="s">
        <v>160</v>
      </c>
      <c r="D35">
        <v>108</v>
      </c>
      <c r="E35" t="s">
        <v>161</v>
      </c>
      <c r="F35" t="s">
        <v>22</v>
      </c>
      <c r="G35" t="s">
        <v>23</v>
      </c>
      <c r="H35">
        <v>338</v>
      </c>
      <c r="I35" t="s">
        <v>24</v>
      </c>
      <c r="J35" t="s">
        <v>26</v>
      </c>
      <c r="K35">
        <v>6</v>
      </c>
      <c r="L35">
        <v>2</v>
      </c>
      <c r="M35" t="s">
        <v>25</v>
      </c>
      <c r="N35" t="s">
        <v>26</v>
      </c>
      <c r="O35" t="s">
        <v>30</v>
      </c>
      <c r="P35" t="s">
        <v>25</v>
      </c>
      <c r="Q35">
        <v>36</v>
      </c>
      <c r="R35">
        <f>2*300</f>
        <v>600</v>
      </c>
      <c r="S35" t="s">
        <v>27</v>
      </c>
    </row>
    <row r="36" spans="1:19" x14ac:dyDescent="0.35">
      <c r="A36" t="s">
        <v>64</v>
      </c>
      <c r="B36">
        <v>38</v>
      </c>
      <c r="C36" t="s">
        <v>160</v>
      </c>
      <c r="D36">
        <v>108</v>
      </c>
      <c r="E36" t="s">
        <v>161</v>
      </c>
      <c r="F36" t="s">
        <v>22</v>
      </c>
      <c r="G36" t="s">
        <v>23</v>
      </c>
      <c r="H36">
        <v>300</v>
      </c>
      <c r="I36" t="s">
        <v>24</v>
      </c>
      <c r="J36" t="s">
        <v>26</v>
      </c>
      <c r="K36">
        <v>6</v>
      </c>
      <c r="L36">
        <v>2</v>
      </c>
      <c r="M36" t="s">
        <v>25</v>
      </c>
      <c r="N36" t="s">
        <v>26</v>
      </c>
      <c r="O36" t="s">
        <v>25</v>
      </c>
      <c r="P36" t="s">
        <v>25</v>
      </c>
      <c r="Q36">
        <v>40</v>
      </c>
      <c r="R36">
        <f>2*400</f>
        <v>800</v>
      </c>
      <c r="S36" t="s">
        <v>27</v>
      </c>
    </row>
    <row r="37" spans="1:19" x14ac:dyDescent="0.35">
      <c r="A37" t="s">
        <v>65</v>
      </c>
      <c r="B37">
        <v>39</v>
      </c>
      <c r="C37" t="s">
        <v>160</v>
      </c>
      <c r="D37">
        <v>108</v>
      </c>
      <c r="E37" t="s">
        <v>161</v>
      </c>
      <c r="F37" t="s">
        <v>22</v>
      </c>
      <c r="G37" t="s">
        <v>23</v>
      </c>
      <c r="H37">
        <v>250</v>
      </c>
      <c r="I37" t="s">
        <v>24</v>
      </c>
      <c r="J37" t="s">
        <v>26</v>
      </c>
      <c r="K37">
        <v>6</v>
      </c>
      <c r="L37">
        <v>2</v>
      </c>
      <c r="M37" t="s">
        <v>25</v>
      </c>
      <c r="N37">
        <v>21</v>
      </c>
      <c r="O37" t="s">
        <v>30</v>
      </c>
      <c r="P37" t="s">
        <v>25</v>
      </c>
      <c r="Q37">
        <v>36</v>
      </c>
      <c r="R37">
        <v>500</v>
      </c>
      <c r="S37" t="s">
        <v>31</v>
      </c>
    </row>
    <row r="38" spans="1:19" x14ac:dyDescent="0.35">
      <c r="A38" t="s">
        <v>66</v>
      </c>
      <c r="B38">
        <v>40</v>
      </c>
      <c r="C38" t="s">
        <v>160</v>
      </c>
      <c r="D38">
        <v>108</v>
      </c>
      <c r="E38" t="s">
        <v>161</v>
      </c>
      <c r="F38" t="s">
        <v>22</v>
      </c>
      <c r="G38" t="s">
        <v>23</v>
      </c>
      <c r="H38">
        <v>350</v>
      </c>
      <c r="I38" t="s">
        <v>24</v>
      </c>
      <c r="J38" t="s">
        <v>26</v>
      </c>
      <c r="K38">
        <v>6</v>
      </c>
      <c r="L38">
        <v>2</v>
      </c>
      <c r="M38" t="s">
        <v>25</v>
      </c>
      <c r="N38" t="s">
        <v>26</v>
      </c>
      <c r="O38" t="s">
        <v>25</v>
      </c>
      <c r="P38" t="s">
        <v>30</v>
      </c>
      <c r="Q38">
        <v>32</v>
      </c>
      <c r="R38">
        <f>2*275</f>
        <v>550</v>
      </c>
      <c r="S38" t="s">
        <v>31</v>
      </c>
    </row>
    <row r="39" spans="1:19" x14ac:dyDescent="0.35">
      <c r="A39" t="s">
        <v>67</v>
      </c>
      <c r="B39">
        <v>41</v>
      </c>
      <c r="C39" t="s">
        <v>160</v>
      </c>
      <c r="D39">
        <v>108</v>
      </c>
      <c r="E39" t="s">
        <v>161</v>
      </c>
      <c r="F39" t="s">
        <v>22</v>
      </c>
      <c r="G39" t="s">
        <v>23</v>
      </c>
      <c r="H39">
        <v>296.25</v>
      </c>
      <c r="I39" t="s">
        <v>24</v>
      </c>
      <c r="J39" t="s">
        <v>26</v>
      </c>
      <c r="K39">
        <v>6</v>
      </c>
      <c r="L39">
        <v>1</v>
      </c>
      <c r="M39" t="s">
        <v>25</v>
      </c>
      <c r="N39" t="s">
        <v>26</v>
      </c>
      <c r="O39" t="s">
        <v>30</v>
      </c>
      <c r="P39" t="s">
        <v>25</v>
      </c>
      <c r="Q39">
        <v>40</v>
      </c>
      <c r="R39">
        <f>2*427</f>
        <v>854</v>
      </c>
      <c r="S39" t="s">
        <v>31</v>
      </c>
    </row>
    <row r="40" spans="1:19" x14ac:dyDescent="0.35">
      <c r="A40" t="s">
        <v>68</v>
      </c>
      <c r="B40">
        <v>42</v>
      </c>
      <c r="C40" t="s">
        <v>160</v>
      </c>
      <c r="D40">
        <v>108</v>
      </c>
      <c r="E40" t="s">
        <v>161</v>
      </c>
      <c r="F40" t="s">
        <v>22</v>
      </c>
      <c r="G40" t="s">
        <v>23</v>
      </c>
      <c r="H40">
        <v>25</v>
      </c>
      <c r="I40" t="s">
        <v>24</v>
      </c>
      <c r="J40" t="s">
        <v>26</v>
      </c>
      <c r="K40">
        <v>6</v>
      </c>
      <c r="L40">
        <v>1</v>
      </c>
      <c r="M40" t="s">
        <v>25</v>
      </c>
      <c r="N40">
        <v>21</v>
      </c>
      <c r="O40" t="s">
        <v>30</v>
      </c>
      <c r="P40" t="s">
        <v>25</v>
      </c>
      <c r="Q40">
        <v>24</v>
      </c>
      <c r="R40">
        <v>210</v>
      </c>
      <c r="S40" t="s">
        <v>31</v>
      </c>
    </row>
    <row r="41" spans="1:19" x14ac:dyDescent="0.35">
      <c r="A41" t="s">
        <v>69</v>
      </c>
      <c r="B41">
        <v>44</v>
      </c>
      <c r="C41" t="s">
        <v>160</v>
      </c>
      <c r="D41">
        <v>108</v>
      </c>
      <c r="E41" t="s">
        <v>161</v>
      </c>
      <c r="F41" t="s">
        <v>22</v>
      </c>
      <c r="G41" t="s">
        <v>23</v>
      </c>
      <c r="H41">
        <v>210</v>
      </c>
      <c r="I41" t="s">
        <v>24</v>
      </c>
      <c r="J41" t="s">
        <v>26</v>
      </c>
      <c r="K41">
        <v>6</v>
      </c>
      <c r="L41">
        <v>1</v>
      </c>
      <c r="M41" t="s">
        <v>25</v>
      </c>
      <c r="N41">
        <v>23</v>
      </c>
      <c r="O41" t="s">
        <v>30</v>
      </c>
      <c r="P41" t="s">
        <v>25</v>
      </c>
      <c r="Q41">
        <v>40</v>
      </c>
      <c r="R41">
        <f>2*210</f>
        <v>420</v>
      </c>
      <c r="S41" t="s">
        <v>27</v>
      </c>
    </row>
    <row r="42" spans="1:19" x14ac:dyDescent="0.35">
      <c r="A42" t="s">
        <v>70</v>
      </c>
      <c r="B42">
        <v>45</v>
      </c>
      <c r="C42" t="s">
        <v>160</v>
      </c>
      <c r="D42">
        <v>108</v>
      </c>
      <c r="E42" t="s">
        <v>161</v>
      </c>
      <c r="F42" t="s">
        <v>22</v>
      </c>
      <c r="G42" t="s">
        <v>23</v>
      </c>
      <c r="H42">
        <v>300</v>
      </c>
      <c r="I42" t="s">
        <v>24</v>
      </c>
      <c r="J42" t="s">
        <v>26</v>
      </c>
      <c r="K42">
        <v>6</v>
      </c>
      <c r="L42">
        <v>2</v>
      </c>
      <c r="M42" t="s">
        <v>30</v>
      </c>
      <c r="N42" t="s">
        <v>26</v>
      </c>
      <c r="O42" t="s">
        <v>25</v>
      </c>
      <c r="P42" t="s">
        <v>25</v>
      </c>
      <c r="Q42">
        <v>36</v>
      </c>
      <c r="R42">
        <v>360</v>
      </c>
      <c r="S42" t="s">
        <v>31</v>
      </c>
    </row>
    <row r="43" spans="1:19" x14ac:dyDescent="0.35">
      <c r="A43" t="s">
        <v>71</v>
      </c>
      <c r="B43">
        <v>46</v>
      </c>
      <c r="C43" t="s">
        <v>160</v>
      </c>
      <c r="D43">
        <v>108</v>
      </c>
      <c r="E43" t="s">
        <v>161</v>
      </c>
      <c r="F43" t="s">
        <v>22</v>
      </c>
      <c r="G43" t="s">
        <v>23</v>
      </c>
      <c r="H43">
        <v>300</v>
      </c>
      <c r="I43" t="s">
        <v>24</v>
      </c>
      <c r="J43" t="s">
        <v>26</v>
      </c>
      <c r="K43">
        <v>6</v>
      </c>
      <c r="L43">
        <v>1</v>
      </c>
      <c r="M43" t="s">
        <v>25</v>
      </c>
      <c r="N43" t="s">
        <v>26</v>
      </c>
      <c r="O43" t="s">
        <v>30</v>
      </c>
      <c r="P43" t="s">
        <v>25</v>
      </c>
      <c r="Q43">
        <v>40</v>
      </c>
      <c r="R43">
        <f>2*100</f>
        <v>200</v>
      </c>
      <c r="S43" t="s">
        <v>31</v>
      </c>
    </row>
    <row r="44" spans="1:19" x14ac:dyDescent="0.35">
      <c r="A44" t="s">
        <v>72</v>
      </c>
      <c r="B44">
        <v>47</v>
      </c>
      <c r="C44" t="s">
        <v>160</v>
      </c>
      <c r="D44">
        <v>108</v>
      </c>
      <c r="E44" t="s">
        <v>161</v>
      </c>
      <c r="F44" t="s">
        <v>22</v>
      </c>
      <c r="G44" t="s">
        <v>23</v>
      </c>
      <c r="H44">
        <v>360</v>
      </c>
      <c r="I44" t="s">
        <v>24</v>
      </c>
      <c r="J44" t="s">
        <v>26</v>
      </c>
      <c r="K44">
        <v>6</v>
      </c>
      <c r="L44">
        <v>1</v>
      </c>
      <c r="M44" t="s">
        <v>30</v>
      </c>
      <c r="N44" t="s">
        <v>26</v>
      </c>
      <c r="O44" t="s">
        <v>30</v>
      </c>
      <c r="P44" t="s">
        <v>25</v>
      </c>
      <c r="Q44">
        <v>48</v>
      </c>
      <c r="R44">
        <v>260</v>
      </c>
      <c r="S44" t="s">
        <v>31</v>
      </c>
    </row>
    <row r="45" spans="1:19" x14ac:dyDescent="0.35">
      <c r="A45" t="s">
        <v>73</v>
      </c>
      <c r="B45">
        <v>48</v>
      </c>
      <c r="C45" t="s">
        <v>160</v>
      </c>
      <c r="D45">
        <v>108</v>
      </c>
      <c r="E45" t="s">
        <v>161</v>
      </c>
      <c r="F45" t="s">
        <v>22</v>
      </c>
      <c r="G45" t="s">
        <v>23</v>
      </c>
      <c r="H45">
        <v>350</v>
      </c>
      <c r="I45" t="s">
        <v>24</v>
      </c>
      <c r="J45" t="s">
        <v>26</v>
      </c>
      <c r="K45">
        <v>6</v>
      </c>
      <c r="L45">
        <v>2</v>
      </c>
      <c r="M45" t="s">
        <v>25</v>
      </c>
      <c r="N45">
        <v>18</v>
      </c>
      <c r="O45" t="s">
        <v>25</v>
      </c>
      <c r="P45" t="s">
        <v>30</v>
      </c>
      <c r="Q45">
        <v>32</v>
      </c>
      <c r="R45">
        <v>300</v>
      </c>
      <c r="S45" t="s">
        <v>27</v>
      </c>
    </row>
    <row r="46" spans="1:19" x14ac:dyDescent="0.35">
      <c r="A46" t="s">
        <v>74</v>
      </c>
      <c r="B46">
        <v>49</v>
      </c>
      <c r="C46" t="s">
        <v>160</v>
      </c>
      <c r="D46">
        <v>108</v>
      </c>
      <c r="E46" t="s">
        <v>161</v>
      </c>
      <c r="F46" t="s">
        <v>22</v>
      </c>
      <c r="G46" t="s">
        <v>23</v>
      </c>
      <c r="H46">
        <v>200</v>
      </c>
      <c r="I46" t="s">
        <v>24</v>
      </c>
      <c r="J46" t="s">
        <v>26</v>
      </c>
      <c r="K46">
        <v>6</v>
      </c>
      <c r="L46">
        <v>2</v>
      </c>
      <c r="M46" t="s">
        <v>30</v>
      </c>
      <c r="N46" t="s">
        <v>26</v>
      </c>
      <c r="O46" t="s">
        <v>30</v>
      </c>
      <c r="P46" t="s">
        <v>25</v>
      </c>
      <c r="Q46">
        <v>40</v>
      </c>
      <c r="R46">
        <v>103</v>
      </c>
      <c r="S46" t="s">
        <v>27</v>
      </c>
    </row>
    <row r="47" spans="1:19" x14ac:dyDescent="0.35">
      <c r="A47" t="s">
        <v>75</v>
      </c>
      <c r="B47">
        <v>50</v>
      </c>
      <c r="C47" t="s">
        <v>160</v>
      </c>
      <c r="D47">
        <v>108</v>
      </c>
      <c r="E47" t="s">
        <v>161</v>
      </c>
      <c r="F47" t="s">
        <v>22</v>
      </c>
      <c r="G47" t="s">
        <v>23</v>
      </c>
      <c r="H47">
        <v>200</v>
      </c>
      <c r="I47" t="s">
        <v>24</v>
      </c>
      <c r="J47" t="s">
        <v>26</v>
      </c>
      <c r="K47">
        <v>6</v>
      </c>
      <c r="L47">
        <v>2</v>
      </c>
      <c r="M47" t="s">
        <v>25</v>
      </c>
      <c r="N47">
        <v>18</v>
      </c>
      <c r="O47" t="s">
        <v>25</v>
      </c>
      <c r="P47" t="s">
        <v>25</v>
      </c>
      <c r="Q47">
        <v>24</v>
      </c>
      <c r="R47">
        <v>265</v>
      </c>
      <c r="S47" t="s">
        <v>27</v>
      </c>
    </row>
    <row r="48" spans="1:19" x14ac:dyDescent="0.35">
      <c r="A48" t="s">
        <v>76</v>
      </c>
      <c r="B48">
        <v>51</v>
      </c>
      <c r="C48" t="s">
        <v>160</v>
      </c>
      <c r="D48">
        <v>108</v>
      </c>
      <c r="E48" t="s">
        <v>161</v>
      </c>
      <c r="F48" t="s">
        <v>22</v>
      </c>
      <c r="G48" t="s">
        <v>23</v>
      </c>
      <c r="H48">
        <v>277</v>
      </c>
      <c r="I48" t="s">
        <v>24</v>
      </c>
      <c r="J48" t="s">
        <v>26</v>
      </c>
      <c r="K48">
        <v>6</v>
      </c>
      <c r="L48">
        <v>1</v>
      </c>
      <c r="M48" t="s">
        <v>25</v>
      </c>
      <c r="N48">
        <v>18</v>
      </c>
      <c r="O48" t="s">
        <v>30</v>
      </c>
      <c r="P48" t="s">
        <v>25</v>
      </c>
      <c r="Q48">
        <v>60</v>
      </c>
      <c r="R48">
        <v>312</v>
      </c>
      <c r="S48" t="s">
        <v>27</v>
      </c>
    </row>
    <row r="49" spans="1:19" x14ac:dyDescent="0.35">
      <c r="A49" t="s">
        <v>77</v>
      </c>
      <c r="B49">
        <v>53</v>
      </c>
      <c r="C49" t="s">
        <v>160</v>
      </c>
      <c r="D49">
        <v>108</v>
      </c>
      <c r="E49" t="s">
        <v>161</v>
      </c>
      <c r="F49" t="s">
        <v>22</v>
      </c>
      <c r="G49" t="s">
        <v>23</v>
      </c>
      <c r="H49">
        <v>741</v>
      </c>
      <c r="I49" t="s">
        <v>24</v>
      </c>
      <c r="J49" t="s">
        <v>26</v>
      </c>
      <c r="K49">
        <v>6</v>
      </c>
      <c r="L49">
        <v>2</v>
      </c>
      <c r="M49" t="s">
        <v>25</v>
      </c>
      <c r="N49" t="s">
        <v>26</v>
      </c>
      <c r="O49" t="s">
        <v>30</v>
      </c>
      <c r="P49" t="s">
        <v>25</v>
      </c>
      <c r="Q49">
        <v>50</v>
      </c>
      <c r="R49">
        <f>2*566</f>
        <v>1132</v>
      </c>
      <c r="S49" t="s">
        <v>27</v>
      </c>
    </row>
    <row r="50" spans="1:19" x14ac:dyDescent="0.35">
      <c r="A50" t="s">
        <v>79</v>
      </c>
      <c r="B50">
        <v>54</v>
      </c>
      <c r="C50" t="s">
        <v>160</v>
      </c>
      <c r="D50">
        <v>108</v>
      </c>
      <c r="E50" t="s">
        <v>161</v>
      </c>
      <c r="F50" t="s">
        <v>22</v>
      </c>
      <c r="G50" t="s">
        <v>23</v>
      </c>
      <c r="H50">
        <v>175</v>
      </c>
      <c r="I50" t="s">
        <v>24</v>
      </c>
      <c r="J50" t="s">
        <v>26</v>
      </c>
      <c r="K50">
        <v>6</v>
      </c>
      <c r="L50">
        <v>2</v>
      </c>
      <c r="M50" t="s">
        <v>25</v>
      </c>
      <c r="N50">
        <v>18</v>
      </c>
      <c r="O50" t="s">
        <v>30</v>
      </c>
      <c r="P50" t="s">
        <v>30</v>
      </c>
      <c r="Q50">
        <v>36</v>
      </c>
      <c r="R50">
        <f>2*261</f>
        <v>522</v>
      </c>
      <c r="S50" t="s">
        <v>27</v>
      </c>
    </row>
    <row r="51" spans="1:19" x14ac:dyDescent="0.35">
      <c r="A51" t="s">
        <v>80</v>
      </c>
      <c r="B51">
        <v>55</v>
      </c>
      <c r="C51" t="s">
        <v>160</v>
      </c>
      <c r="D51">
        <v>108</v>
      </c>
      <c r="E51" t="s">
        <v>161</v>
      </c>
      <c r="F51" t="s">
        <v>22</v>
      </c>
      <c r="G51" t="s">
        <v>23</v>
      </c>
      <c r="H51">
        <v>135</v>
      </c>
      <c r="I51" t="s">
        <v>24</v>
      </c>
      <c r="J51" t="s">
        <v>26</v>
      </c>
      <c r="K51">
        <v>6</v>
      </c>
      <c r="L51">
        <v>2</v>
      </c>
      <c r="M51" t="s">
        <v>25</v>
      </c>
      <c r="N51" t="s">
        <v>26</v>
      </c>
      <c r="O51" t="s">
        <v>25</v>
      </c>
      <c r="P51" t="s">
        <v>25</v>
      </c>
      <c r="Q51">
        <v>40</v>
      </c>
      <c r="R51">
        <v>60</v>
      </c>
      <c r="S51" t="s">
        <v>27</v>
      </c>
    </row>
    <row r="52" spans="1:19" x14ac:dyDescent="0.35">
      <c r="A52" t="s">
        <v>81</v>
      </c>
      <c r="B52">
        <v>56</v>
      </c>
      <c r="C52" t="s">
        <v>160</v>
      </c>
      <c r="D52">
        <v>108</v>
      </c>
      <c r="E52" t="s">
        <v>161</v>
      </c>
      <c r="F52" t="s">
        <v>22</v>
      </c>
      <c r="G52" t="s">
        <v>23</v>
      </c>
      <c r="H52">
        <v>500</v>
      </c>
      <c r="I52" t="s">
        <v>24</v>
      </c>
      <c r="J52" t="s">
        <v>26</v>
      </c>
      <c r="K52">
        <v>6</v>
      </c>
      <c r="L52">
        <v>2</v>
      </c>
      <c r="M52" t="s">
        <v>30</v>
      </c>
      <c r="N52" t="s">
        <v>26</v>
      </c>
      <c r="O52" t="s">
        <v>25</v>
      </c>
      <c r="P52" t="s">
        <v>25</v>
      </c>
      <c r="Q52">
        <v>24</v>
      </c>
      <c r="R52">
        <f>2*200</f>
        <v>400</v>
      </c>
      <c r="S52" t="s">
        <v>27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51</vt:i4>
      </vt:variant>
    </vt:vector>
  </HeadingPairs>
  <TitlesOfParts>
    <vt:vector size="51" baseType="lpstr">
      <vt:lpstr>All Professions</vt:lpstr>
      <vt:lpstr>Acupuncturist</vt:lpstr>
      <vt:lpstr>Auctioneer</vt:lpstr>
      <vt:lpstr>Auctioneer Apprentice</vt:lpstr>
      <vt:lpstr>Audiologist</vt:lpstr>
      <vt:lpstr>Barber</vt:lpstr>
      <vt:lpstr>Certified Nurse Midwife</vt:lpstr>
      <vt:lpstr>Certified Public Accountant</vt:lpstr>
      <vt:lpstr>Chiropractor</vt:lpstr>
      <vt:lpstr>Chiropractor Assistant</vt:lpstr>
      <vt:lpstr>Clinical Nurse Specialist</vt:lpstr>
      <vt:lpstr>Cosmetologist</vt:lpstr>
      <vt:lpstr>Crane Operator</vt:lpstr>
      <vt:lpstr>Dental Assistant</vt:lpstr>
      <vt:lpstr>Dental Hygienist</vt:lpstr>
      <vt:lpstr>Dental Therapist</vt:lpstr>
      <vt:lpstr>Dentist</vt:lpstr>
      <vt:lpstr>Denturist</vt:lpstr>
      <vt:lpstr>Dialysis Technician</vt:lpstr>
      <vt:lpstr>Esthetician</vt:lpstr>
      <vt:lpstr>Interior Designer</vt:lpstr>
      <vt:lpstr>Lactation Consultant</vt:lpstr>
      <vt:lpstr>Licensed Practical Nurse</vt:lpstr>
      <vt:lpstr>Massage Therapist</vt:lpstr>
      <vt:lpstr>Nail Technician</vt:lpstr>
      <vt:lpstr>Natural Hair Braider</vt:lpstr>
      <vt:lpstr>Nuclear Medicine Technicican</vt:lpstr>
      <vt:lpstr>Nurse Anesthetist</vt:lpstr>
      <vt:lpstr>Nurse Practitioner</vt:lpstr>
      <vt:lpstr>Occupational Therapist</vt:lpstr>
      <vt:lpstr>Occupational Therapist Assistan</vt:lpstr>
      <vt:lpstr>Ocularist</vt:lpstr>
      <vt:lpstr>Optician</vt:lpstr>
      <vt:lpstr>Optometrist</vt:lpstr>
      <vt:lpstr>Pharmacist</vt:lpstr>
      <vt:lpstr>Pharmacy Technician</vt:lpstr>
      <vt:lpstr>Physical Therapist</vt:lpstr>
      <vt:lpstr>Physical Therapist Assistant</vt:lpstr>
      <vt:lpstr>Physician</vt:lpstr>
      <vt:lpstr>Physician Assistant</vt:lpstr>
      <vt:lpstr>Podiatrist</vt:lpstr>
      <vt:lpstr>Radiologic Technologists</vt:lpstr>
      <vt:lpstr>Radiologist Assistant</vt:lpstr>
      <vt:lpstr>Registered Nurses</vt:lpstr>
      <vt:lpstr>Shampoo Assistant</vt:lpstr>
      <vt:lpstr>Speech Language Pathologist</vt:lpstr>
      <vt:lpstr>Speech Language Pathologist Ass</vt:lpstr>
      <vt:lpstr>Surgeon</vt:lpstr>
      <vt:lpstr>Tattoo Artist</vt:lpstr>
      <vt:lpstr>Veterinarian</vt:lpstr>
      <vt:lpstr>Veterinarian Technician</vt:lpstr>
    </vt:vector>
  </TitlesOfParts>
  <Manager/>
  <Company>West Virginia University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Conor Norris</dc:creator>
  <cp:keywords/>
  <dc:description/>
  <cp:lastModifiedBy>Monica Moses</cp:lastModifiedBy>
  <cp:revision/>
  <dcterms:created xsi:type="dcterms:W3CDTF">2023-05-08T15:25:52Z</dcterms:created>
  <dcterms:modified xsi:type="dcterms:W3CDTF">2025-12-17T23:12:59Z</dcterms:modified>
  <cp:category/>
  <cp:contentStatus/>
</cp:coreProperties>
</file>